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NBLenovo\OneDrive\WORK\Moje\2025\2025_57 - Park Marie Restituty (Wagnerová)\rozpočet\251205 - V3\"/>
    </mc:Choice>
  </mc:AlternateContent>
  <bookViews>
    <workbookView xWindow="0" yWindow="0" windowWidth="0" windowHeight="0"/>
  </bookViews>
  <sheets>
    <sheet name="Rekapitulace stavby" sheetId="1" r:id="rId1"/>
    <sheet name="SO 101 - Příprava území" sheetId="2" r:id="rId2"/>
    <sheet name="SO 102 - Zpevněné plochy,..." sheetId="3" r:id="rId3"/>
    <sheet name="SO 103 - Schodiště S1, ob..." sheetId="4" r:id="rId4"/>
    <sheet name="SO 301.1 - Stavební část" sheetId="5" r:id="rId5"/>
    <sheet name="SO 301.2 - Technologie" sheetId="6" r:id="rId6"/>
    <sheet name="SO 302.1 - Přípojka vodovodu" sheetId="7" r:id="rId7"/>
    <sheet name="SO 302.2 - Přípojka kanal..." sheetId="8" r:id="rId8"/>
    <sheet name="SO 402 - Přípojka NN" sheetId="9" r:id="rId9"/>
    <sheet name="SO 801 - Terénní a vegeta..." sheetId="10" r:id="rId10"/>
    <sheet name="SO 801.NP - Vegetační úpr..." sheetId="11" r:id="rId11"/>
    <sheet name="SO 901 - Mobiliář a herní..." sheetId="12" r:id="rId12"/>
    <sheet name="VRN - Vedlejší rozpočtové..." sheetId="13" r:id="rId13"/>
    <sheet name="Seznam figur" sheetId="14" r:id="rId14"/>
    <sheet name="Pokyny pro vyplnění" sheetId="15" r:id="rId15"/>
  </sheets>
  <definedNames>
    <definedName name="_xlnm.Print_Area" localSheetId="0">'Rekapitulace stavby'!$D$4:$AO$36,'Rekapitulace stavby'!$C$42:$AQ$69</definedName>
    <definedName name="_xlnm.Print_Titles" localSheetId="0">'Rekapitulace stavby'!$52:$52</definedName>
    <definedName name="_xlnm._FilterDatabase" localSheetId="1" hidden="1">'SO 101 - Příprava území'!$C$86:$K$419</definedName>
    <definedName name="_xlnm.Print_Area" localSheetId="1">'SO 101 - Příprava území'!$C$4:$J$39,'SO 101 - Příprava území'!$C$45:$J$68,'SO 101 - Příprava území'!$C$74:$K$419</definedName>
    <definedName name="_xlnm.Print_Titles" localSheetId="1">'SO 101 - Příprava území'!$86:$86</definedName>
    <definedName name="_xlnm._FilterDatabase" localSheetId="2" hidden="1">'SO 102 - Zpevněné plochy,...'!$C$86:$K$304</definedName>
    <definedName name="_xlnm.Print_Area" localSheetId="2">'SO 102 - Zpevněné plochy,...'!$C$4:$J$39,'SO 102 - Zpevněné plochy,...'!$C$45:$J$68,'SO 102 - Zpevněné plochy,...'!$C$74:$K$304</definedName>
    <definedName name="_xlnm.Print_Titles" localSheetId="2">'SO 102 - Zpevněné plochy,...'!$86:$86</definedName>
    <definedName name="_xlnm._FilterDatabase" localSheetId="3" hidden="1">'SO 103 - Schodiště S1, ob...'!$C$86:$K$169</definedName>
    <definedName name="_xlnm.Print_Area" localSheetId="3">'SO 103 - Schodiště S1, ob...'!$C$4:$J$39,'SO 103 - Schodiště S1, ob...'!$C$45:$J$68,'SO 103 - Schodiště S1, ob...'!$C$74:$K$169</definedName>
    <definedName name="_xlnm.Print_Titles" localSheetId="3">'SO 103 - Schodiště S1, ob...'!$86:$86</definedName>
    <definedName name="_xlnm._FilterDatabase" localSheetId="4" hidden="1">'SO 301.1 - Stavební část'!$C$96:$K$263</definedName>
    <definedName name="_xlnm.Print_Area" localSheetId="4">'SO 301.1 - Stavební část'!$C$4:$J$41,'SO 301.1 - Stavební část'!$C$47:$J$76,'SO 301.1 - Stavební část'!$C$82:$K$263</definedName>
    <definedName name="_xlnm.Print_Titles" localSheetId="4">'SO 301.1 - Stavební část'!$96:$96</definedName>
    <definedName name="_xlnm._FilterDatabase" localSheetId="5" hidden="1">'SO 301.2 - Technologie'!$C$87:$K$165</definedName>
    <definedName name="_xlnm.Print_Area" localSheetId="5">'SO 301.2 - Technologie'!$C$4:$J$41,'SO 301.2 - Technologie'!$C$47:$J$67,'SO 301.2 - Technologie'!$C$73:$K$165</definedName>
    <definedName name="_xlnm.Print_Titles" localSheetId="5">'SO 301.2 - Technologie'!$87:$87</definedName>
    <definedName name="_xlnm._FilterDatabase" localSheetId="6" hidden="1">'SO 302.1 - Přípojka vodovodu'!$C$97:$K$209</definedName>
    <definedName name="_xlnm.Print_Area" localSheetId="6">'SO 302.1 - Přípojka vodovodu'!$C$4:$J$41,'SO 302.1 - Přípojka vodovodu'!$C$47:$J$77,'SO 302.1 - Přípojka vodovodu'!$C$83:$K$209</definedName>
    <definedName name="_xlnm.Print_Titles" localSheetId="6">'SO 302.1 - Přípojka vodovodu'!$97:$97</definedName>
    <definedName name="_xlnm._FilterDatabase" localSheetId="7" hidden="1">'SO 302.2 - Přípojka kanal...'!$C$97:$K$223</definedName>
    <definedName name="_xlnm.Print_Area" localSheetId="7">'SO 302.2 - Přípojka kanal...'!$C$4:$J$41,'SO 302.2 - Přípojka kanal...'!$C$47:$J$77,'SO 302.2 - Přípojka kanal...'!$C$83:$K$223</definedName>
    <definedName name="_xlnm.Print_Titles" localSheetId="7">'SO 302.2 - Přípojka kanal...'!$97:$97</definedName>
    <definedName name="_xlnm._FilterDatabase" localSheetId="8" hidden="1">'SO 402 - Přípojka NN'!$C$83:$K$132</definedName>
    <definedName name="_xlnm.Print_Area" localSheetId="8">'SO 402 - Přípojka NN'!$C$4:$J$39,'SO 402 - Přípojka NN'!$C$45:$J$65,'SO 402 - Přípojka NN'!$C$71:$K$132</definedName>
    <definedName name="_xlnm.Print_Titles" localSheetId="8">'SO 402 - Přípojka NN'!$83:$83</definedName>
    <definedName name="_xlnm._FilterDatabase" localSheetId="9" hidden="1">'SO 801 - Terénní a vegeta...'!$C$89:$K$664</definedName>
    <definedName name="_xlnm.Print_Area" localSheetId="9">'SO 801 - Terénní a vegeta...'!$C$4:$J$39,'SO 801 - Terénní a vegeta...'!$C$45:$J$71,'SO 801 - Terénní a vegeta...'!$C$77:$K$664</definedName>
    <definedName name="_xlnm.Print_Titles" localSheetId="9">'SO 801 - Terénní a vegeta...'!$89:$89</definedName>
    <definedName name="_xlnm._FilterDatabase" localSheetId="10" hidden="1">'SO 801.NP - Vegetační úpr...'!$C$79:$K$85</definedName>
    <definedName name="_xlnm.Print_Area" localSheetId="10">'SO 801.NP - Vegetační úpr...'!$C$4:$J$39,'SO 801.NP - Vegetační úpr...'!$C$45:$J$61,'SO 801.NP - Vegetační úpr...'!$C$67:$K$85</definedName>
    <definedName name="_xlnm.Print_Titles" localSheetId="10">'SO 801.NP - Vegetační úpr...'!$79:$79</definedName>
    <definedName name="_xlnm._FilterDatabase" localSheetId="11" hidden="1">'SO 901 - Mobiliář a herní...'!$C$87:$K$218</definedName>
    <definedName name="_xlnm.Print_Area" localSheetId="11">'SO 901 - Mobiliář a herní...'!$C$4:$J$39,'SO 901 - Mobiliář a herní...'!$C$45:$J$69,'SO 901 - Mobiliář a herní...'!$C$75:$K$218</definedName>
    <definedName name="_xlnm.Print_Titles" localSheetId="11">'SO 901 - Mobiliář a herní...'!$87:$87</definedName>
    <definedName name="_xlnm._FilterDatabase" localSheetId="12" hidden="1">'VRN - Vedlejší rozpočtové...'!$C$79:$K$129</definedName>
    <definedName name="_xlnm.Print_Area" localSheetId="12">'VRN - Vedlejší rozpočtové...'!$C$4:$J$39,'VRN - Vedlejší rozpočtové...'!$C$45:$J$61,'VRN - Vedlejší rozpočtové...'!$C$67:$K$129</definedName>
    <definedName name="_xlnm.Print_Titles" localSheetId="12">'VRN - Vedlejší rozpočtové...'!$79:$79</definedName>
    <definedName name="_xlnm.Print_Area" localSheetId="13">'Seznam figur'!$C$4:$G$460</definedName>
    <definedName name="_xlnm.Print_Titles" localSheetId="13">'Seznam figur'!$9:$9</definedName>
    <definedName name="_xlnm.Print_Area" localSheetId="14">'Pokyny pro vyplnění'!$B$2:$K$71,'Pokyny pro vyplnění'!$B$74:$K$118,'Pokyny pro vyplnění'!$B$121:$K$161,'Pokyny pro vyplnění'!$B$164:$K$219</definedName>
  </definedNames>
  <calcPr/>
</workbook>
</file>

<file path=xl/calcChain.xml><?xml version="1.0" encoding="utf-8"?>
<calcChain xmlns="http://schemas.openxmlformats.org/spreadsheetml/2006/main">
  <c i="14" l="1" r="D7"/>
  <c i="13" r="J37"/>
  <c r="J36"/>
  <c i="1" r="AY68"/>
  <c i="13" r="J35"/>
  <c i="1" r="AX68"/>
  <c i="13" r="BI128"/>
  <c r="BH128"/>
  <c r="BG128"/>
  <c r="BF128"/>
  <c r="T128"/>
  <c r="R128"/>
  <c r="P128"/>
  <c r="BI126"/>
  <c r="BH126"/>
  <c r="BG126"/>
  <c r="BF126"/>
  <c r="T126"/>
  <c r="R126"/>
  <c r="P126"/>
  <c r="BI124"/>
  <c r="BH124"/>
  <c r="BG124"/>
  <c r="BF124"/>
  <c r="T124"/>
  <c r="R124"/>
  <c r="P124"/>
  <c r="BI122"/>
  <c r="BH122"/>
  <c r="BG122"/>
  <c r="BF122"/>
  <c r="T122"/>
  <c r="R122"/>
  <c r="P122"/>
  <c r="BI120"/>
  <c r="BH120"/>
  <c r="BG120"/>
  <c r="BF120"/>
  <c r="T120"/>
  <c r="R120"/>
  <c r="P120"/>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2"/>
  <c r="BH102"/>
  <c r="BG102"/>
  <c r="BF102"/>
  <c r="T102"/>
  <c r="R102"/>
  <c r="P102"/>
  <c r="BI100"/>
  <c r="BH100"/>
  <c r="BG100"/>
  <c r="BF100"/>
  <c r="T100"/>
  <c r="R100"/>
  <c r="P100"/>
  <c r="BI98"/>
  <c r="BH98"/>
  <c r="BG98"/>
  <c r="BF98"/>
  <c r="T98"/>
  <c r="R98"/>
  <c r="P98"/>
  <c r="BI96"/>
  <c r="BH96"/>
  <c r="BG96"/>
  <c r="BF96"/>
  <c r="T96"/>
  <c r="R96"/>
  <c r="P96"/>
  <c r="BI94"/>
  <c r="BH94"/>
  <c r="BG94"/>
  <c r="BF94"/>
  <c r="T94"/>
  <c r="R94"/>
  <c r="P94"/>
  <c r="BI92"/>
  <c r="BH92"/>
  <c r="BG92"/>
  <c r="BF92"/>
  <c r="T92"/>
  <c r="R92"/>
  <c r="P92"/>
  <c r="BI90"/>
  <c r="BH90"/>
  <c r="BG90"/>
  <c r="BF90"/>
  <c r="T90"/>
  <c r="R90"/>
  <c r="P90"/>
  <c r="BI88"/>
  <c r="BH88"/>
  <c r="BG88"/>
  <c r="BF88"/>
  <c r="T88"/>
  <c r="R88"/>
  <c r="P88"/>
  <c r="BI87"/>
  <c r="BH87"/>
  <c r="BG87"/>
  <c r="BF87"/>
  <c r="T87"/>
  <c r="R87"/>
  <c r="P87"/>
  <c r="BI86"/>
  <c r="BH86"/>
  <c r="BG86"/>
  <c r="BF86"/>
  <c r="T86"/>
  <c r="R86"/>
  <c r="P86"/>
  <c r="BI84"/>
  <c r="BH84"/>
  <c r="BG84"/>
  <c r="BF84"/>
  <c r="T84"/>
  <c r="R84"/>
  <c r="P84"/>
  <c r="BI82"/>
  <c r="BH82"/>
  <c r="BG82"/>
  <c r="BF82"/>
  <c r="T82"/>
  <c r="R82"/>
  <c r="P82"/>
  <c r="J77"/>
  <c r="J76"/>
  <c r="F76"/>
  <c r="F74"/>
  <c r="E72"/>
  <c r="J55"/>
  <c r="J54"/>
  <c r="F54"/>
  <c r="F52"/>
  <c r="E50"/>
  <c r="J18"/>
  <c r="E18"/>
  <c r="F77"/>
  <c r="J17"/>
  <c r="J12"/>
  <c r="J52"/>
  <c r="E7"/>
  <c r="E48"/>
  <c i="12" r="J37"/>
  <c r="J36"/>
  <c i="1" r="AY67"/>
  <c i="12" r="J35"/>
  <c i="1" r="AX67"/>
  <c i="12"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2"/>
  <c r="BH202"/>
  <c r="BG202"/>
  <c r="BF202"/>
  <c r="T202"/>
  <c r="T201"/>
  <c r="R202"/>
  <c r="R201"/>
  <c r="P202"/>
  <c r="P201"/>
  <c r="BI196"/>
  <c r="BH196"/>
  <c r="BG196"/>
  <c r="BF196"/>
  <c r="T196"/>
  <c r="T195"/>
  <c r="R196"/>
  <c r="R195"/>
  <c r="P196"/>
  <c r="P195"/>
  <c r="BI190"/>
  <c r="BH190"/>
  <c r="BG190"/>
  <c r="BF190"/>
  <c r="T190"/>
  <c r="T189"/>
  <c r="R190"/>
  <c r="R189"/>
  <c r="P190"/>
  <c r="P189"/>
  <c r="BI187"/>
  <c r="BH187"/>
  <c r="BG187"/>
  <c r="BF187"/>
  <c r="T187"/>
  <c r="R187"/>
  <c r="P187"/>
  <c r="BI182"/>
  <c r="BH182"/>
  <c r="BG182"/>
  <c r="BF182"/>
  <c r="T182"/>
  <c r="R182"/>
  <c r="P182"/>
  <c r="BI177"/>
  <c r="BH177"/>
  <c r="BG177"/>
  <c r="BF177"/>
  <c r="T177"/>
  <c r="R177"/>
  <c r="P177"/>
  <c r="BI171"/>
  <c r="BH171"/>
  <c r="BG171"/>
  <c r="BF171"/>
  <c r="T171"/>
  <c r="R171"/>
  <c r="P171"/>
  <c r="BI170"/>
  <c r="BH170"/>
  <c r="BG170"/>
  <c r="BF170"/>
  <c r="T170"/>
  <c r="R170"/>
  <c r="P170"/>
  <c r="BI168"/>
  <c r="BH168"/>
  <c r="BG168"/>
  <c r="BF168"/>
  <c r="T168"/>
  <c r="R168"/>
  <c r="P168"/>
  <c r="BI162"/>
  <c r="BH162"/>
  <c r="BG162"/>
  <c r="BF162"/>
  <c r="T162"/>
  <c r="R162"/>
  <c r="P162"/>
  <c r="BI157"/>
  <c r="BH157"/>
  <c r="BG157"/>
  <c r="BF157"/>
  <c r="T157"/>
  <c r="R157"/>
  <c r="P157"/>
  <c r="BI154"/>
  <c r="BH154"/>
  <c r="BG154"/>
  <c r="BF154"/>
  <c r="T154"/>
  <c r="R154"/>
  <c r="P154"/>
  <c r="BI144"/>
  <c r="BH144"/>
  <c r="BG144"/>
  <c r="BF144"/>
  <c r="T144"/>
  <c r="R144"/>
  <c r="P144"/>
  <c r="BI133"/>
  <c r="BH133"/>
  <c r="BG133"/>
  <c r="BF133"/>
  <c r="T133"/>
  <c r="R133"/>
  <c r="P133"/>
  <c r="BI127"/>
  <c r="BH127"/>
  <c r="BG127"/>
  <c r="BF127"/>
  <c r="T127"/>
  <c r="R127"/>
  <c r="P127"/>
  <c r="BI124"/>
  <c r="BH124"/>
  <c r="BG124"/>
  <c r="BF124"/>
  <c r="T124"/>
  <c r="R124"/>
  <c r="P124"/>
  <c r="BI118"/>
  <c r="BH118"/>
  <c r="BG118"/>
  <c r="BF118"/>
  <c r="T118"/>
  <c r="R118"/>
  <c r="P118"/>
  <c r="BI113"/>
  <c r="BH113"/>
  <c r="BG113"/>
  <c r="BF113"/>
  <c r="T113"/>
  <c r="R113"/>
  <c r="P113"/>
  <c r="BI108"/>
  <c r="BH108"/>
  <c r="BG108"/>
  <c r="BF108"/>
  <c r="T108"/>
  <c r="R108"/>
  <c r="P108"/>
  <c r="BI102"/>
  <c r="BH102"/>
  <c r="BG102"/>
  <c r="BF102"/>
  <c r="T102"/>
  <c r="R102"/>
  <c r="P102"/>
  <c r="BI96"/>
  <c r="BH96"/>
  <c r="BG96"/>
  <c r="BF96"/>
  <c r="T96"/>
  <c r="R96"/>
  <c r="P96"/>
  <c r="BI91"/>
  <c r="BH91"/>
  <c r="BG91"/>
  <c r="BF91"/>
  <c r="T91"/>
  <c r="R91"/>
  <c r="P91"/>
  <c r="J85"/>
  <c r="J84"/>
  <c r="F84"/>
  <c r="F82"/>
  <c r="E80"/>
  <c r="J55"/>
  <c r="J54"/>
  <c r="F54"/>
  <c r="F52"/>
  <c r="E50"/>
  <c r="J18"/>
  <c r="E18"/>
  <c r="F55"/>
  <c r="J17"/>
  <c r="J12"/>
  <c r="J82"/>
  <c r="E7"/>
  <c r="E78"/>
  <c i="11" r="J37"/>
  <c r="J36"/>
  <c i="1" r="AY66"/>
  <c i="11" r="J35"/>
  <c i="1" r="AX66"/>
  <c i="11" r="BI84"/>
  <c r="BH84"/>
  <c r="BG84"/>
  <c r="BF84"/>
  <c r="T84"/>
  <c r="R84"/>
  <c r="P84"/>
  <c r="BI82"/>
  <c r="BH82"/>
  <c r="BG82"/>
  <c r="BF82"/>
  <c r="T82"/>
  <c r="R82"/>
  <c r="P82"/>
  <c r="J77"/>
  <c r="J76"/>
  <c r="F76"/>
  <c r="F74"/>
  <c r="E72"/>
  <c r="J55"/>
  <c r="J54"/>
  <c r="F54"/>
  <c r="F52"/>
  <c r="E50"/>
  <c r="J18"/>
  <c r="E18"/>
  <c r="F77"/>
  <c r="J17"/>
  <c r="J12"/>
  <c r="J74"/>
  <c r="E7"/>
  <c r="E48"/>
  <c i="10" r="J37"/>
  <c r="J36"/>
  <c i="1" r="AY65"/>
  <c i="10" r="J35"/>
  <c i="1" r="AX65"/>
  <c i="10" r="BI664"/>
  <c r="BH664"/>
  <c r="BG664"/>
  <c r="BF664"/>
  <c r="T664"/>
  <c r="R664"/>
  <c r="P664"/>
  <c r="BI663"/>
  <c r="BH663"/>
  <c r="BG663"/>
  <c r="BF663"/>
  <c r="T663"/>
  <c r="R663"/>
  <c r="P663"/>
  <c r="BI662"/>
  <c r="BH662"/>
  <c r="BG662"/>
  <c r="BF662"/>
  <c r="T662"/>
  <c r="R662"/>
  <c r="P662"/>
  <c r="BI661"/>
  <c r="BH661"/>
  <c r="BG661"/>
  <c r="BF661"/>
  <c r="T661"/>
  <c r="R661"/>
  <c r="P661"/>
  <c r="BI659"/>
  <c r="BH659"/>
  <c r="BG659"/>
  <c r="BF659"/>
  <c r="T659"/>
  <c r="R659"/>
  <c r="P659"/>
  <c r="BI657"/>
  <c r="BH657"/>
  <c r="BG657"/>
  <c r="BF657"/>
  <c r="T657"/>
  <c r="R657"/>
  <c r="P657"/>
  <c r="BI654"/>
  <c r="BH654"/>
  <c r="BG654"/>
  <c r="BF654"/>
  <c r="T654"/>
  <c r="R654"/>
  <c r="P654"/>
  <c r="BI650"/>
  <c r="BH650"/>
  <c r="BG650"/>
  <c r="BF650"/>
  <c r="T650"/>
  <c r="R650"/>
  <c r="P650"/>
  <c r="BI645"/>
  <c r="BH645"/>
  <c r="BG645"/>
  <c r="BF645"/>
  <c r="T645"/>
  <c r="R645"/>
  <c r="P645"/>
  <c r="BI643"/>
  <c r="BH643"/>
  <c r="BG643"/>
  <c r="BF643"/>
  <c r="T643"/>
  <c r="R643"/>
  <c r="P643"/>
  <c r="BI637"/>
  <c r="BH637"/>
  <c r="BG637"/>
  <c r="BF637"/>
  <c r="T637"/>
  <c r="R637"/>
  <c r="P637"/>
  <c r="BI632"/>
  <c r="BH632"/>
  <c r="BG632"/>
  <c r="BF632"/>
  <c r="T632"/>
  <c r="R632"/>
  <c r="P632"/>
  <c r="BI630"/>
  <c r="BH630"/>
  <c r="BG630"/>
  <c r="BF630"/>
  <c r="T630"/>
  <c r="R630"/>
  <c r="P630"/>
  <c r="BI624"/>
  <c r="BH624"/>
  <c r="BG624"/>
  <c r="BF624"/>
  <c r="T624"/>
  <c r="R624"/>
  <c r="P624"/>
  <c r="BI622"/>
  <c r="BH622"/>
  <c r="BG622"/>
  <c r="BF622"/>
  <c r="T622"/>
  <c r="R622"/>
  <c r="P622"/>
  <c r="BI617"/>
  <c r="BH617"/>
  <c r="BG617"/>
  <c r="BF617"/>
  <c r="T617"/>
  <c r="R617"/>
  <c r="P617"/>
  <c r="BI615"/>
  <c r="BH615"/>
  <c r="BG615"/>
  <c r="BF615"/>
  <c r="T615"/>
  <c r="R615"/>
  <c r="P615"/>
  <c r="BI610"/>
  <c r="BH610"/>
  <c r="BG610"/>
  <c r="BF610"/>
  <c r="T610"/>
  <c r="R610"/>
  <c r="P610"/>
  <c r="BI607"/>
  <c r="BH607"/>
  <c r="BG607"/>
  <c r="BF607"/>
  <c r="T607"/>
  <c r="R607"/>
  <c r="P607"/>
  <c r="BI603"/>
  <c r="BH603"/>
  <c r="BG603"/>
  <c r="BF603"/>
  <c r="T603"/>
  <c r="R603"/>
  <c r="P603"/>
  <c r="BI598"/>
  <c r="BH598"/>
  <c r="BG598"/>
  <c r="BF598"/>
  <c r="T598"/>
  <c r="R598"/>
  <c r="P598"/>
  <c r="BI596"/>
  <c r="BH596"/>
  <c r="BG596"/>
  <c r="BF596"/>
  <c r="T596"/>
  <c r="R596"/>
  <c r="P596"/>
  <c r="BI590"/>
  <c r="BH590"/>
  <c r="BG590"/>
  <c r="BF590"/>
  <c r="T590"/>
  <c r="R590"/>
  <c r="P590"/>
  <c r="BI585"/>
  <c r="BH585"/>
  <c r="BG585"/>
  <c r="BF585"/>
  <c r="T585"/>
  <c r="R585"/>
  <c r="P585"/>
  <c r="BI580"/>
  <c r="BH580"/>
  <c r="BG580"/>
  <c r="BF580"/>
  <c r="T580"/>
  <c r="R580"/>
  <c r="P580"/>
  <c r="BI575"/>
  <c r="BH575"/>
  <c r="BG575"/>
  <c r="BF575"/>
  <c r="T575"/>
  <c r="R575"/>
  <c r="P575"/>
  <c r="BI570"/>
  <c r="BH570"/>
  <c r="BG570"/>
  <c r="BF570"/>
  <c r="T570"/>
  <c r="R570"/>
  <c r="P570"/>
  <c r="BI567"/>
  <c r="BH567"/>
  <c r="BG567"/>
  <c r="BF567"/>
  <c r="T567"/>
  <c r="R567"/>
  <c r="P567"/>
  <c r="BI563"/>
  <c r="BH563"/>
  <c r="BG563"/>
  <c r="BF563"/>
  <c r="T563"/>
  <c r="R563"/>
  <c r="P563"/>
  <c r="BI558"/>
  <c r="BH558"/>
  <c r="BG558"/>
  <c r="BF558"/>
  <c r="T558"/>
  <c r="R558"/>
  <c r="P558"/>
  <c r="BI556"/>
  <c r="BH556"/>
  <c r="BG556"/>
  <c r="BF556"/>
  <c r="T556"/>
  <c r="R556"/>
  <c r="P556"/>
  <c r="BI550"/>
  <c r="BH550"/>
  <c r="BG550"/>
  <c r="BF550"/>
  <c r="T550"/>
  <c r="R550"/>
  <c r="P550"/>
  <c r="BI545"/>
  <c r="BH545"/>
  <c r="BG545"/>
  <c r="BF545"/>
  <c r="T545"/>
  <c r="R545"/>
  <c r="P545"/>
  <c r="BI540"/>
  <c r="BH540"/>
  <c r="BG540"/>
  <c r="BF540"/>
  <c r="T540"/>
  <c r="R540"/>
  <c r="P540"/>
  <c r="BI535"/>
  <c r="BH535"/>
  <c r="BG535"/>
  <c r="BF535"/>
  <c r="T535"/>
  <c r="R535"/>
  <c r="P535"/>
  <c r="BI530"/>
  <c r="BH530"/>
  <c r="BG530"/>
  <c r="BF530"/>
  <c r="T530"/>
  <c r="R530"/>
  <c r="P530"/>
  <c r="BI527"/>
  <c r="BH527"/>
  <c r="BG527"/>
  <c r="BF527"/>
  <c r="T527"/>
  <c r="R527"/>
  <c r="P527"/>
  <c r="BI524"/>
  <c r="BH524"/>
  <c r="BG524"/>
  <c r="BF524"/>
  <c r="T524"/>
  <c r="R524"/>
  <c r="P524"/>
  <c r="BI512"/>
  <c r="BH512"/>
  <c r="BG512"/>
  <c r="BF512"/>
  <c r="T512"/>
  <c r="R512"/>
  <c r="P512"/>
  <c r="BI508"/>
  <c r="BH508"/>
  <c r="BG508"/>
  <c r="BF508"/>
  <c r="T508"/>
  <c r="R508"/>
  <c r="P508"/>
  <c r="BI503"/>
  <c r="BH503"/>
  <c r="BG503"/>
  <c r="BF503"/>
  <c r="T503"/>
  <c r="R503"/>
  <c r="P503"/>
  <c r="BI497"/>
  <c r="BH497"/>
  <c r="BG497"/>
  <c r="BF497"/>
  <c r="T497"/>
  <c r="R497"/>
  <c r="P497"/>
  <c r="BI496"/>
  <c r="BH496"/>
  <c r="BG496"/>
  <c r="BF496"/>
  <c r="T496"/>
  <c r="R496"/>
  <c r="P496"/>
  <c r="BI489"/>
  <c r="BH489"/>
  <c r="BG489"/>
  <c r="BF489"/>
  <c r="T489"/>
  <c r="R489"/>
  <c r="P489"/>
  <c r="BI484"/>
  <c r="BH484"/>
  <c r="BG484"/>
  <c r="BF484"/>
  <c r="T484"/>
  <c r="R484"/>
  <c r="P484"/>
  <c r="BI482"/>
  <c r="BH482"/>
  <c r="BG482"/>
  <c r="BF482"/>
  <c r="T482"/>
  <c r="R482"/>
  <c r="P482"/>
  <c r="BI480"/>
  <c r="BH480"/>
  <c r="BG480"/>
  <c r="BF480"/>
  <c r="T480"/>
  <c r="R480"/>
  <c r="P480"/>
  <c r="BI474"/>
  <c r="BH474"/>
  <c r="BG474"/>
  <c r="BF474"/>
  <c r="T474"/>
  <c r="R474"/>
  <c r="P474"/>
  <c r="BI468"/>
  <c r="BH468"/>
  <c r="BG468"/>
  <c r="BF468"/>
  <c r="T468"/>
  <c r="R468"/>
  <c r="P468"/>
  <c r="BI461"/>
  <c r="BH461"/>
  <c r="BG461"/>
  <c r="BF461"/>
  <c r="T461"/>
  <c r="R461"/>
  <c r="P461"/>
  <c r="BI442"/>
  <c r="BH442"/>
  <c r="BG442"/>
  <c r="BF442"/>
  <c r="T442"/>
  <c r="R442"/>
  <c r="P442"/>
  <c r="BI438"/>
  <c r="BH438"/>
  <c r="BG438"/>
  <c r="BF438"/>
  <c r="T438"/>
  <c r="R438"/>
  <c r="P438"/>
  <c r="BI436"/>
  <c r="BH436"/>
  <c r="BG436"/>
  <c r="BF436"/>
  <c r="T436"/>
  <c r="R436"/>
  <c r="P436"/>
  <c r="BI434"/>
  <c r="BH434"/>
  <c r="BG434"/>
  <c r="BF434"/>
  <c r="T434"/>
  <c r="R434"/>
  <c r="P434"/>
  <c r="BI429"/>
  <c r="BH429"/>
  <c r="BG429"/>
  <c r="BF429"/>
  <c r="T429"/>
  <c r="R429"/>
  <c r="P429"/>
  <c r="BI428"/>
  <c r="BH428"/>
  <c r="BG428"/>
  <c r="BF428"/>
  <c r="T428"/>
  <c r="R428"/>
  <c r="P428"/>
  <c r="BI424"/>
  <c r="BH424"/>
  <c r="BG424"/>
  <c r="BF424"/>
  <c r="T424"/>
  <c r="R424"/>
  <c r="P424"/>
  <c r="BI421"/>
  <c r="BH421"/>
  <c r="BG421"/>
  <c r="BF421"/>
  <c r="T421"/>
  <c r="R421"/>
  <c r="P421"/>
  <c r="BI419"/>
  <c r="BH419"/>
  <c r="BG419"/>
  <c r="BF419"/>
  <c r="T419"/>
  <c r="R419"/>
  <c r="P419"/>
  <c r="BI413"/>
  <c r="BH413"/>
  <c r="BG413"/>
  <c r="BF413"/>
  <c r="T413"/>
  <c r="R413"/>
  <c r="P413"/>
  <c r="BI410"/>
  <c r="BH410"/>
  <c r="BG410"/>
  <c r="BF410"/>
  <c r="T410"/>
  <c r="R410"/>
  <c r="P410"/>
  <c r="BI402"/>
  <c r="BH402"/>
  <c r="BG402"/>
  <c r="BF402"/>
  <c r="T402"/>
  <c r="R402"/>
  <c r="P402"/>
  <c r="BI398"/>
  <c r="BH398"/>
  <c r="BG398"/>
  <c r="BF398"/>
  <c r="T398"/>
  <c r="R398"/>
  <c r="P398"/>
  <c r="BI394"/>
  <c r="BH394"/>
  <c r="BG394"/>
  <c r="BF394"/>
  <c r="T394"/>
  <c r="R394"/>
  <c r="P394"/>
  <c r="BI390"/>
  <c r="BH390"/>
  <c r="BG390"/>
  <c r="BF390"/>
  <c r="T390"/>
  <c r="R390"/>
  <c r="P390"/>
  <c r="BI384"/>
  <c r="BH384"/>
  <c r="BG384"/>
  <c r="BF384"/>
  <c r="T384"/>
  <c r="R384"/>
  <c r="P384"/>
  <c r="BI383"/>
  <c r="BH383"/>
  <c r="BG383"/>
  <c r="BF383"/>
  <c r="T383"/>
  <c r="R383"/>
  <c r="P383"/>
  <c r="BI381"/>
  <c r="BH381"/>
  <c r="BG381"/>
  <c r="BF381"/>
  <c r="T381"/>
  <c r="R381"/>
  <c r="P381"/>
  <c r="BI380"/>
  <c r="BH380"/>
  <c r="BG380"/>
  <c r="BF380"/>
  <c r="T380"/>
  <c r="R380"/>
  <c r="P380"/>
  <c r="BI378"/>
  <c r="BH378"/>
  <c r="BG378"/>
  <c r="BF378"/>
  <c r="T378"/>
  <c r="R378"/>
  <c r="P378"/>
  <c r="BI372"/>
  <c r="BH372"/>
  <c r="BG372"/>
  <c r="BF372"/>
  <c r="T372"/>
  <c r="R372"/>
  <c r="P372"/>
  <c r="BI362"/>
  <c r="BH362"/>
  <c r="BG362"/>
  <c r="BF362"/>
  <c r="T362"/>
  <c r="R362"/>
  <c r="P362"/>
  <c r="BI354"/>
  <c r="BH354"/>
  <c r="BG354"/>
  <c r="BF354"/>
  <c r="T354"/>
  <c r="R354"/>
  <c r="P354"/>
  <c r="BI352"/>
  <c r="BH352"/>
  <c r="BG352"/>
  <c r="BF352"/>
  <c r="T352"/>
  <c r="R352"/>
  <c r="P352"/>
  <c r="BI347"/>
  <c r="BH347"/>
  <c r="BG347"/>
  <c r="BF347"/>
  <c r="T347"/>
  <c r="R347"/>
  <c r="P347"/>
  <c r="BI344"/>
  <c r="BH344"/>
  <c r="BG344"/>
  <c r="BF344"/>
  <c r="T344"/>
  <c r="R344"/>
  <c r="P344"/>
  <c r="BI341"/>
  <c r="BH341"/>
  <c r="BG341"/>
  <c r="BF341"/>
  <c r="T341"/>
  <c r="R341"/>
  <c r="P341"/>
  <c r="BI339"/>
  <c r="BH339"/>
  <c r="BG339"/>
  <c r="BF339"/>
  <c r="T339"/>
  <c r="R339"/>
  <c r="P339"/>
  <c r="BI333"/>
  <c r="BH333"/>
  <c r="BG333"/>
  <c r="BF333"/>
  <c r="T333"/>
  <c r="R333"/>
  <c r="P333"/>
  <c r="BI331"/>
  <c r="BH331"/>
  <c r="BG331"/>
  <c r="BF331"/>
  <c r="T331"/>
  <c r="R331"/>
  <c r="P331"/>
  <c r="BI326"/>
  <c r="BH326"/>
  <c r="BG326"/>
  <c r="BF326"/>
  <c r="T326"/>
  <c r="R326"/>
  <c r="P326"/>
  <c r="BI325"/>
  <c r="BH325"/>
  <c r="BG325"/>
  <c r="BF325"/>
  <c r="T325"/>
  <c r="R325"/>
  <c r="P325"/>
  <c r="BI324"/>
  <c r="BH324"/>
  <c r="BG324"/>
  <c r="BF324"/>
  <c r="T324"/>
  <c r="R324"/>
  <c r="P324"/>
  <c r="BI322"/>
  <c r="BH322"/>
  <c r="BG322"/>
  <c r="BF322"/>
  <c r="T322"/>
  <c r="R322"/>
  <c r="P322"/>
  <c r="BI317"/>
  <c r="BH317"/>
  <c r="BG317"/>
  <c r="BF317"/>
  <c r="T317"/>
  <c r="R317"/>
  <c r="P317"/>
  <c r="BI316"/>
  <c r="BH316"/>
  <c r="BG316"/>
  <c r="BF316"/>
  <c r="T316"/>
  <c r="R316"/>
  <c r="P316"/>
  <c r="BI314"/>
  <c r="BH314"/>
  <c r="BG314"/>
  <c r="BF314"/>
  <c r="T314"/>
  <c r="R314"/>
  <c r="P314"/>
  <c r="BI310"/>
  <c r="BH310"/>
  <c r="BG310"/>
  <c r="BF310"/>
  <c r="T310"/>
  <c r="R310"/>
  <c r="P310"/>
  <c r="BI306"/>
  <c r="BH306"/>
  <c r="BG306"/>
  <c r="BF306"/>
  <c r="T306"/>
  <c r="R306"/>
  <c r="P306"/>
  <c r="BI302"/>
  <c r="BH302"/>
  <c r="BG302"/>
  <c r="BF302"/>
  <c r="T302"/>
  <c r="R302"/>
  <c r="P302"/>
  <c r="BI296"/>
  <c r="BH296"/>
  <c r="BG296"/>
  <c r="BF296"/>
  <c r="T296"/>
  <c r="R296"/>
  <c r="P296"/>
  <c r="BI295"/>
  <c r="BH295"/>
  <c r="BG295"/>
  <c r="BF295"/>
  <c r="T295"/>
  <c r="R295"/>
  <c r="P295"/>
  <c r="BI293"/>
  <c r="BH293"/>
  <c r="BG293"/>
  <c r="BF293"/>
  <c r="T293"/>
  <c r="R293"/>
  <c r="P293"/>
  <c r="BI288"/>
  <c r="BH288"/>
  <c r="BG288"/>
  <c r="BF288"/>
  <c r="T288"/>
  <c r="R288"/>
  <c r="P288"/>
  <c r="BI284"/>
  <c r="BH284"/>
  <c r="BG284"/>
  <c r="BF284"/>
  <c r="T284"/>
  <c r="R284"/>
  <c r="P284"/>
  <c r="BI279"/>
  <c r="BH279"/>
  <c r="BG279"/>
  <c r="BF279"/>
  <c r="T279"/>
  <c r="R279"/>
  <c r="P279"/>
  <c r="BI277"/>
  <c r="BH277"/>
  <c r="BG277"/>
  <c r="BF277"/>
  <c r="T277"/>
  <c r="R277"/>
  <c r="P277"/>
  <c r="BI272"/>
  <c r="BH272"/>
  <c r="BG272"/>
  <c r="BF272"/>
  <c r="T272"/>
  <c r="R272"/>
  <c r="P272"/>
  <c r="BI269"/>
  <c r="BH269"/>
  <c r="BG269"/>
  <c r="BF269"/>
  <c r="T269"/>
  <c r="R269"/>
  <c r="P269"/>
  <c r="BI267"/>
  <c r="BH267"/>
  <c r="BG267"/>
  <c r="BF267"/>
  <c r="T267"/>
  <c r="R267"/>
  <c r="P267"/>
  <c r="BI261"/>
  <c r="BH261"/>
  <c r="BG261"/>
  <c r="BF261"/>
  <c r="T261"/>
  <c r="R261"/>
  <c r="P261"/>
  <c r="BI258"/>
  <c r="BH258"/>
  <c r="BG258"/>
  <c r="BF258"/>
  <c r="T258"/>
  <c r="R258"/>
  <c r="P258"/>
  <c r="BI256"/>
  <c r="BH256"/>
  <c r="BG256"/>
  <c r="BF256"/>
  <c r="T256"/>
  <c r="R256"/>
  <c r="P256"/>
  <c r="BI254"/>
  <c r="BH254"/>
  <c r="BG254"/>
  <c r="BF254"/>
  <c r="T254"/>
  <c r="R254"/>
  <c r="P254"/>
  <c r="BI249"/>
  <c r="BH249"/>
  <c r="BG249"/>
  <c r="BF249"/>
  <c r="T249"/>
  <c r="R249"/>
  <c r="P249"/>
  <c r="BI246"/>
  <c r="BH246"/>
  <c r="BG246"/>
  <c r="BF246"/>
  <c r="T246"/>
  <c r="R246"/>
  <c r="P246"/>
  <c r="BI244"/>
  <c r="BH244"/>
  <c r="BG244"/>
  <c r="BF244"/>
  <c r="T244"/>
  <c r="R244"/>
  <c r="P244"/>
  <c r="BI238"/>
  <c r="BH238"/>
  <c r="BG238"/>
  <c r="BF238"/>
  <c r="T238"/>
  <c r="R238"/>
  <c r="P238"/>
  <c r="BI236"/>
  <c r="BH236"/>
  <c r="BG236"/>
  <c r="BF236"/>
  <c r="T236"/>
  <c r="R236"/>
  <c r="P236"/>
  <c r="BI231"/>
  <c r="BH231"/>
  <c r="BG231"/>
  <c r="BF231"/>
  <c r="T231"/>
  <c r="R231"/>
  <c r="P231"/>
  <c r="BI230"/>
  <c r="BH230"/>
  <c r="BG230"/>
  <c r="BF230"/>
  <c r="T230"/>
  <c r="R230"/>
  <c r="P230"/>
  <c r="BI229"/>
  <c r="BH229"/>
  <c r="BG229"/>
  <c r="BF229"/>
  <c r="T229"/>
  <c r="R229"/>
  <c r="P229"/>
  <c r="BI227"/>
  <c r="BH227"/>
  <c r="BG227"/>
  <c r="BF227"/>
  <c r="T227"/>
  <c r="R227"/>
  <c r="P227"/>
  <c r="BI222"/>
  <c r="BH222"/>
  <c r="BG222"/>
  <c r="BF222"/>
  <c r="T222"/>
  <c r="R222"/>
  <c r="P222"/>
  <c r="BI221"/>
  <c r="BH221"/>
  <c r="BG221"/>
  <c r="BF221"/>
  <c r="T221"/>
  <c r="R221"/>
  <c r="P221"/>
  <c r="BI219"/>
  <c r="BH219"/>
  <c r="BG219"/>
  <c r="BF219"/>
  <c r="T219"/>
  <c r="R219"/>
  <c r="P219"/>
  <c r="BI215"/>
  <c r="BH215"/>
  <c r="BG215"/>
  <c r="BF215"/>
  <c r="T215"/>
  <c r="R215"/>
  <c r="P215"/>
  <c r="BI211"/>
  <c r="BH211"/>
  <c r="BG211"/>
  <c r="BF211"/>
  <c r="T211"/>
  <c r="R211"/>
  <c r="P211"/>
  <c r="BI207"/>
  <c r="BH207"/>
  <c r="BG207"/>
  <c r="BF207"/>
  <c r="T207"/>
  <c r="R207"/>
  <c r="P207"/>
  <c r="BI201"/>
  <c r="BH201"/>
  <c r="BG201"/>
  <c r="BF201"/>
  <c r="T201"/>
  <c r="R201"/>
  <c r="P201"/>
  <c r="BI200"/>
  <c r="BH200"/>
  <c r="BG200"/>
  <c r="BF200"/>
  <c r="T200"/>
  <c r="R200"/>
  <c r="P200"/>
  <c r="BI198"/>
  <c r="BH198"/>
  <c r="BG198"/>
  <c r="BF198"/>
  <c r="T198"/>
  <c r="R198"/>
  <c r="P198"/>
  <c r="BI193"/>
  <c r="BH193"/>
  <c r="BG193"/>
  <c r="BF193"/>
  <c r="T193"/>
  <c r="R193"/>
  <c r="P193"/>
  <c r="BI189"/>
  <c r="BH189"/>
  <c r="BG189"/>
  <c r="BF189"/>
  <c r="T189"/>
  <c r="R189"/>
  <c r="P189"/>
  <c r="BI184"/>
  <c r="BH184"/>
  <c r="BG184"/>
  <c r="BF184"/>
  <c r="T184"/>
  <c r="R184"/>
  <c r="P184"/>
  <c r="BI182"/>
  <c r="BH182"/>
  <c r="BG182"/>
  <c r="BF182"/>
  <c r="T182"/>
  <c r="R182"/>
  <c r="P182"/>
  <c r="BI177"/>
  <c r="BH177"/>
  <c r="BG177"/>
  <c r="BF177"/>
  <c r="T177"/>
  <c r="R177"/>
  <c r="P177"/>
  <c r="BI174"/>
  <c r="BH174"/>
  <c r="BG174"/>
  <c r="BF174"/>
  <c r="T174"/>
  <c r="R174"/>
  <c r="P174"/>
  <c r="BI172"/>
  <c r="BH172"/>
  <c r="BG172"/>
  <c r="BF172"/>
  <c r="T172"/>
  <c r="R172"/>
  <c r="P172"/>
  <c r="BI166"/>
  <c r="BH166"/>
  <c r="BG166"/>
  <c r="BF166"/>
  <c r="T166"/>
  <c r="R166"/>
  <c r="P166"/>
  <c r="BI162"/>
  <c r="BH162"/>
  <c r="BG162"/>
  <c r="BF162"/>
  <c r="T162"/>
  <c r="R162"/>
  <c r="P162"/>
  <c r="BI159"/>
  <c r="BH159"/>
  <c r="BG159"/>
  <c r="BF159"/>
  <c r="T159"/>
  <c r="R159"/>
  <c r="P159"/>
  <c r="BI157"/>
  <c r="BH157"/>
  <c r="BG157"/>
  <c r="BF157"/>
  <c r="T157"/>
  <c r="R157"/>
  <c r="P157"/>
  <c r="BI151"/>
  <c r="BH151"/>
  <c r="BG151"/>
  <c r="BF151"/>
  <c r="T151"/>
  <c r="R151"/>
  <c r="P151"/>
  <c r="BI148"/>
  <c r="BH148"/>
  <c r="BG148"/>
  <c r="BF148"/>
  <c r="T148"/>
  <c r="R148"/>
  <c r="P148"/>
  <c r="BI143"/>
  <c r="BH143"/>
  <c r="BG143"/>
  <c r="BF143"/>
  <c r="T143"/>
  <c r="R143"/>
  <c r="P143"/>
  <c r="BI141"/>
  <c r="BH141"/>
  <c r="BG141"/>
  <c r="BF141"/>
  <c r="T141"/>
  <c r="R141"/>
  <c r="P141"/>
  <c r="BI136"/>
  <c r="BH136"/>
  <c r="BG136"/>
  <c r="BF136"/>
  <c r="T136"/>
  <c r="R136"/>
  <c r="P136"/>
  <c r="BI135"/>
  <c r="BH135"/>
  <c r="BG135"/>
  <c r="BF135"/>
  <c r="T135"/>
  <c r="R135"/>
  <c r="P135"/>
  <c r="BI132"/>
  <c r="BH132"/>
  <c r="BG132"/>
  <c r="BF132"/>
  <c r="T132"/>
  <c r="R132"/>
  <c r="P132"/>
  <c r="BI131"/>
  <c r="BH131"/>
  <c r="BG131"/>
  <c r="BF131"/>
  <c r="T131"/>
  <c r="R131"/>
  <c r="P131"/>
  <c r="BI129"/>
  <c r="BH129"/>
  <c r="BG129"/>
  <c r="BF129"/>
  <c r="T129"/>
  <c r="R129"/>
  <c r="P129"/>
  <c r="BI124"/>
  <c r="BH124"/>
  <c r="BG124"/>
  <c r="BF124"/>
  <c r="T124"/>
  <c r="R124"/>
  <c r="P124"/>
  <c r="BI120"/>
  <c r="BH120"/>
  <c r="BG120"/>
  <c r="BF120"/>
  <c r="T120"/>
  <c r="R120"/>
  <c r="P120"/>
  <c r="BI116"/>
  <c r="BH116"/>
  <c r="BG116"/>
  <c r="BF116"/>
  <c r="T116"/>
  <c r="R116"/>
  <c r="P116"/>
  <c r="BI112"/>
  <c r="BH112"/>
  <c r="BG112"/>
  <c r="BF112"/>
  <c r="T112"/>
  <c r="R112"/>
  <c r="P112"/>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0"/>
  <c r="BH100"/>
  <c r="BG100"/>
  <c r="BF100"/>
  <c r="T100"/>
  <c r="R100"/>
  <c r="P100"/>
  <c r="BI98"/>
  <c r="BH98"/>
  <c r="BG98"/>
  <c r="BF98"/>
  <c r="T98"/>
  <c r="R98"/>
  <c r="P98"/>
  <c r="BI92"/>
  <c r="BH92"/>
  <c r="BG92"/>
  <c r="BF92"/>
  <c r="T92"/>
  <c r="R92"/>
  <c r="P92"/>
  <c r="J87"/>
  <c r="J86"/>
  <c r="F86"/>
  <c r="F84"/>
  <c r="E82"/>
  <c r="J55"/>
  <c r="J54"/>
  <c r="F54"/>
  <c r="F52"/>
  <c r="E50"/>
  <c r="J18"/>
  <c r="E18"/>
  <c r="F55"/>
  <c r="J17"/>
  <c r="J12"/>
  <c r="J84"/>
  <c r="E7"/>
  <c r="E80"/>
  <c i="9" r="J37"/>
  <c r="J36"/>
  <c i="1" r="AY64"/>
  <c i="9" r="J35"/>
  <c i="1" r="AX64"/>
  <c i="9" r="BI130"/>
  <c r="BH130"/>
  <c r="BG130"/>
  <c r="BF130"/>
  <c r="T130"/>
  <c r="R130"/>
  <c r="P130"/>
  <c r="BI129"/>
  <c r="BH129"/>
  <c r="BG129"/>
  <c r="BF129"/>
  <c r="T129"/>
  <c r="R129"/>
  <c r="P129"/>
  <c r="BI128"/>
  <c r="BH128"/>
  <c r="BG128"/>
  <c r="BF128"/>
  <c r="T128"/>
  <c r="R128"/>
  <c r="P128"/>
  <c r="BI125"/>
  <c r="BH125"/>
  <c r="BG125"/>
  <c r="BF125"/>
  <c r="T125"/>
  <c r="R125"/>
  <c r="P125"/>
  <c r="BI124"/>
  <c r="BH124"/>
  <c r="BG124"/>
  <c r="BF124"/>
  <c r="T124"/>
  <c r="R124"/>
  <c r="P124"/>
  <c r="BI121"/>
  <c r="BH121"/>
  <c r="BG121"/>
  <c r="BF121"/>
  <c r="T121"/>
  <c r="R121"/>
  <c r="P121"/>
  <c r="BI117"/>
  <c r="BH117"/>
  <c r="BG117"/>
  <c r="BF117"/>
  <c r="T117"/>
  <c r="R117"/>
  <c r="P117"/>
  <c r="BI115"/>
  <c r="BH115"/>
  <c r="BG115"/>
  <c r="BF115"/>
  <c r="T115"/>
  <c r="R115"/>
  <c r="P115"/>
  <c r="BI113"/>
  <c r="BH113"/>
  <c r="BG113"/>
  <c r="BF113"/>
  <c r="T113"/>
  <c r="R113"/>
  <c r="P113"/>
  <c r="BI111"/>
  <c r="BH111"/>
  <c r="BG111"/>
  <c r="BF111"/>
  <c r="T111"/>
  <c r="R111"/>
  <c r="P111"/>
  <c r="BI108"/>
  <c r="BH108"/>
  <c r="BG108"/>
  <c r="BF108"/>
  <c r="T108"/>
  <c r="R108"/>
  <c r="P108"/>
  <c r="BI105"/>
  <c r="BH105"/>
  <c r="BG105"/>
  <c r="BF105"/>
  <c r="T105"/>
  <c r="R105"/>
  <c r="P105"/>
  <c r="BI104"/>
  <c r="BH104"/>
  <c r="BG104"/>
  <c r="BF104"/>
  <c r="T104"/>
  <c r="R104"/>
  <c r="P104"/>
  <c r="BI102"/>
  <c r="BH102"/>
  <c r="BG102"/>
  <c r="BF102"/>
  <c r="T102"/>
  <c r="R102"/>
  <c r="P102"/>
  <c r="BI100"/>
  <c r="BH100"/>
  <c r="BG100"/>
  <c r="BF100"/>
  <c r="T100"/>
  <c r="R100"/>
  <c r="P100"/>
  <c r="BI99"/>
  <c r="BH99"/>
  <c r="BG99"/>
  <c r="BF99"/>
  <c r="T99"/>
  <c r="R99"/>
  <c r="P99"/>
  <c r="BI97"/>
  <c r="BH97"/>
  <c r="BG97"/>
  <c r="BF97"/>
  <c r="T97"/>
  <c r="R97"/>
  <c r="P97"/>
  <c r="BI96"/>
  <c r="BH96"/>
  <c r="BG96"/>
  <c r="BF96"/>
  <c r="T96"/>
  <c r="R96"/>
  <c r="P96"/>
  <c r="BI94"/>
  <c r="BH94"/>
  <c r="BG94"/>
  <c r="BF94"/>
  <c r="T94"/>
  <c r="R94"/>
  <c r="P94"/>
  <c r="BI93"/>
  <c r="BH93"/>
  <c r="BG93"/>
  <c r="BF93"/>
  <c r="T93"/>
  <c r="R93"/>
  <c r="P93"/>
  <c r="BI92"/>
  <c r="BH92"/>
  <c r="BG92"/>
  <c r="BF92"/>
  <c r="T92"/>
  <c r="R92"/>
  <c r="P92"/>
  <c r="BI90"/>
  <c r="BH90"/>
  <c r="BG90"/>
  <c r="BF90"/>
  <c r="T90"/>
  <c r="R90"/>
  <c r="P90"/>
  <c r="BI88"/>
  <c r="BH88"/>
  <c r="BG88"/>
  <c r="BF88"/>
  <c r="T88"/>
  <c r="R88"/>
  <c r="P88"/>
  <c r="BI87"/>
  <c r="BH87"/>
  <c r="BG87"/>
  <c r="BF87"/>
  <c r="T87"/>
  <c r="R87"/>
  <c r="P87"/>
  <c r="J81"/>
  <c r="J80"/>
  <c r="F80"/>
  <c r="F78"/>
  <c r="E76"/>
  <c r="J55"/>
  <c r="J54"/>
  <c r="F54"/>
  <c r="F52"/>
  <c r="E50"/>
  <c r="J18"/>
  <c r="E18"/>
  <c r="F81"/>
  <c r="J17"/>
  <c r="J12"/>
  <c r="J78"/>
  <c r="E7"/>
  <c r="E48"/>
  <c i="8" r="J39"/>
  <c r="J38"/>
  <c i="1" r="AY63"/>
  <c i="8" r="J37"/>
  <c i="1" r="AX63"/>
  <c i="8" r="BI221"/>
  <c r="BH221"/>
  <c r="BG221"/>
  <c r="BF221"/>
  <c r="T221"/>
  <c r="R221"/>
  <c r="P221"/>
  <c r="BI218"/>
  <c r="BH218"/>
  <c r="BG218"/>
  <c r="BF218"/>
  <c r="T218"/>
  <c r="R218"/>
  <c r="P218"/>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09"/>
  <c r="BH209"/>
  <c r="BG209"/>
  <c r="BF209"/>
  <c r="T209"/>
  <c r="R209"/>
  <c r="P209"/>
  <c r="BI208"/>
  <c r="BH208"/>
  <c r="BG208"/>
  <c r="BF208"/>
  <c r="T208"/>
  <c r="R208"/>
  <c r="P208"/>
  <c r="BI204"/>
  <c r="BH204"/>
  <c r="BG204"/>
  <c r="BF204"/>
  <c r="T204"/>
  <c r="T203"/>
  <c r="R204"/>
  <c r="R203"/>
  <c r="P204"/>
  <c r="P203"/>
  <c r="BI200"/>
  <c r="BH200"/>
  <c r="BG200"/>
  <c r="BF200"/>
  <c r="T200"/>
  <c r="T199"/>
  <c r="R200"/>
  <c r="R199"/>
  <c r="P200"/>
  <c r="P199"/>
  <c r="BI198"/>
  <c r="BH198"/>
  <c r="BG198"/>
  <c r="BF198"/>
  <c r="T198"/>
  <c r="T197"/>
  <c r="R198"/>
  <c r="R197"/>
  <c r="P198"/>
  <c r="P197"/>
  <c r="BI194"/>
  <c r="BH194"/>
  <c r="BG194"/>
  <c r="BF194"/>
  <c r="T194"/>
  <c r="R194"/>
  <c r="P194"/>
  <c r="BI193"/>
  <c r="BH193"/>
  <c r="BG193"/>
  <c r="BF193"/>
  <c r="T193"/>
  <c r="R193"/>
  <c r="P193"/>
  <c r="BI189"/>
  <c r="BH189"/>
  <c r="BG189"/>
  <c r="BF189"/>
  <c r="T189"/>
  <c r="R189"/>
  <c r="P189"/>
  <c r="BI186"/>
  <c r="BH186"/>
  <c r="BG186"/>
  <c r="BF186"/>
  <c r="T186"/>
  <c r="R186"/>
  <c r="P186"/>
  <c r="BI184"/>
  <c r="BH184"/>
  <c r="BG184"/>
  <c r="BF184"/>
  <c r="T184"/>
  <c r="R184"/>
  <c r="P184"/>
  <c r="BI183"/>
  <c r="BH183"/>
  <c r="BG183"/>
  <c r="BF183"/>
  <c r="T183"/>
  <c r="R183"/>
  <c r="P183"/>
  <c r="BI181"/>
  <c r="BH181"/>
  <c r="BG181"/>
  <c r="BF181"/>
  <c r="T181"/>
  <c r="R181"/>
  <c r="P181"/>
  <c r="BI180"/>
  <c r="BH180"/>
  <c r="BG180"/>
  <c r="BF180"/>
  <c r="T180"/>
  <c r="R180"/>
  <c r="P180"/>
  <c r="BI179"/>
  <c r="BH179"/>
  <c r="BG179"/>
  <c r="BF179"/>
  <c r="T179"/>
  <c r="R179"/>
  <c r="P179"/>
  <c r="BI178"/>
  <c r="BH178"/>
  <c r="BG178"/>
  <c r="BF178"/>
  <c r="T178"/>
  <c r="R178"/>
  <c r="P178"/>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4"/>
  <c r="BH154"/>
  <c r="BG154"/>
  <c r="BF154"/>
  <c r="T154"/>
  <c r="R154"/>
  <c r="P154"/>
  <c r="BI151"/>
  <c r="BH151"/>
  <c r="BG151"/>
  <c r="BF151"/>
  <c r="T151"/>
  <c r="R151"/>
  <c r="P151"/>
  <c r="BI150"/>
  <c r="BH150"/>
  <c r="BG150"/>
  <c r="BF150"/>
  <c r="T150"/>
  <c r="R150"/>
  <c r="P150"/>
  <c r="BI147"/>
  <c r="BH147"/>
  <c r="BG147"/>
  <c r="BF147"/>
  <c r="T147"/>
  <c r="R147"/>
  <c r="P147"/>
  <c r="BI144"/>
  <c r="BH144"/>
  <c r="BG144"/>
  <c r="BF144"/>
  <c r="T144"/>
  <c r="R144"/>
  <c r="P144"/>
  <c r="BI142"/>
  <c r="BH142"/>
  <c r="BG142"/>
  <c r="BF142"/>
  <c r="T142"/>
  <c r="T141"/>
  <c r="R142"/>
  <c r="R141"/>
  <c r="P142"/>
  <c r="P141"/>
  <c r="BI138"/>
  <c r="BH138"/>
  <c r="BG138"/>
  <c r="BF138"/>
  <c r="T138"/>
  <c r="R138"/>
  <c r="P138"/>
  <c r="BI137"/>
  <c r="BH137"/>
  <c r="BG137"/>
  <c r="BF137"/>
  <c r="T137"/>
  <c r="R137"/>
  <c r="P137"/>
  <c r="BI134"/>
  <c r="BH134"/>
  <c r="BG134"/>
  <c r="BF134"/>
  <c r="T134"/>
  <c r="R134"/>
  <c r="P134"/>
  <c r="BI131"/>
  <c r="BH131"/>
  <c r="BG131"/>
  <c r="BF131"/>
  <c r="T131"/>
  <c r="R131"/>
  <c r="P131"/>
  <c r="BI130"/>
  <c r="BH130"/>
  <c r="BG130"/>
  <c r="BF130"/>
  <c r="T130"/>
  <c r="R130"/>
  <c r="P130"/>
  <c r="BI127"/>
  <c r="BH127"/>
  <c r="BG127"/>
  <c r="BF127"/>
  <c r="T127"/>
  <c r="R127"/>
  <c r="P127"/>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4"/>
  <c r="BH114"/>
  <c r="BG114"/>
  <c r="BF114"/>
  <c r="T114"/>
  <c r="R114"/>
  <c r="P114"/>
  <c r="BI111"/>
  <c r="BH111"/>
  <c r="BG111"/>
  <c r="BF111"/>
  <c r="T111"/>
  <c r="R111"/>
  <c r="P111"/>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0"/>
  <c r="BH100"/>
  <c r="BG100"/>
  <c r="BF100"/>
  <c r="T100"/>
  <c r="R100"/>
  <c r="P100"/>
  <c r="J94"/>
  <c r="F94"/>
  <c r="F92"/>
  <c r="E90"/>
  <c r="J58"/>
  <c r="F58"/>
  <c r="F56"/>
  <c r="E54"/>
  <c r="J26"/>
  <c r="E26"/>
  <c r="J59"/>
  <c r="J25"/>
  <c r="J20"/>
  <c r="E20"/>
  <c r="F59"/>
  <c r="J19"/>
  <c r="J14"/>
  <c r="J56"/>
  <c r="E7"/>
  <c r="E50"/>
  <c i="7" r="J39"/>
  <c r="J38"/>
  <c i="1" r="AY62"/>
  <c i="7" r="J37"/>
  <c i="1" r="AX62"/>
  <c i="7" r="BI207"/>
  <c r="BH207"/>
  <c r="BG207"/>
  <c r="BF207"/>
  <c r="T207"/>
  <c r="R207"/>
  <c r="P207"/>
  <c r="BI204"/>
  <c r="BH204"/>
  <c r="BG204"/>
  <c r="BF204"/>
  <c r="T204"/>
  <c r="R204"/>
  <c r="P204"/>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5"/>
  <c r="BH195"/>
  <c r="BG195"/>
  <c r="BF195"/>
  <c r="T195"/>
  <c r="R195"/>
  <c r="P195"/>
  <c r="BI194"/>
  <c r="BH194"/>
  <c r="BG194"/>
  <c r="BF194"/>
  <c r="T194"/>
  <c r="R194"/>
  <c r="P194"/>
  <c r="BI190"/>
  <c r="BH190"/>
  <c r="BG190"/>
  <c r="BF190"/>
  <c r="T190"/>
  <c r="T189"/>
  <c r="R190"/>
  <c r="R189"/>
  <c r="P190"/>
  <c r="P189"/>
  <c r="BI186"/>
  <c r="BH186"/>
  <c r="BG186"/>
  <c r="BF186"/>
  <c r="T186"/>
  <c r="T185"/>
  <c r="R186"/>
  <c r="R185"/>
  <c r="P186"/>
  <c r="P185"/>
  <c r="BI184"/>
  <c r="BH184"/>
  <c r="BG184"/>
  <c r="BF184"/>
  <c r="T184"/>
  <c r="T183"/>
  <c r="R184"/>
  <c r="R183"/>
  <c r="P184"/>
  <c r="P183"/>
  <c r="BI182"/>
  <c r="BH182"/>
  <c r="BG182"/>
  <c r="BF182"/>
  <c r="T182"/>
  <c r="T181"/>
  <c r="R182"/>
  <c r="R181"/>
  <c r="P182"/>
  <c r="P181"/>
  <c r="BI180"/>
  <c r="BH180"/>
  <c r="BG180"/>
  <c r="BF180"/>
  <c r="T180"/>
  <c r="R180"/>
  <c r="P180"/>
  <c r="BI179"/>
  <c r="BH179"/>
  <c r="BG179"/>
  <c r="BF179"/>
  <c r="T179"/>
  <c r="R179"/>
  <c r="P179"/>
  <c r="BI177"/>
  <c r="BH177"/>
  <c r="BG177"/>
  <c r="BF177"/>
  <c r="T177"/>
  <c r="T176"/>
  <c r="R177"/>
  <c r="R176"/>
  <c r="P177"/>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3"/>
  <c r="BH143"/>
  <c r="BG143"/>
  <c r="BF143"/>
  <c r="T143"/>
  <c r="R143"/>
  <c r="P143"/>
  <c r="BI140"/>
  <c r="BH140"/>
  <c r="BG140"/>
  <c r="BF140"/>
  <c r="T140"/>
  <c r="R140"/>
  <c r="P140"/>
  <c r="BI139"/>
  <c r="BH139"/>
  <c r="BG139"/>
  <c r="BF139"/>
  <c r="T139"/>
  <c r="R139"/>
  <c r="P139"/>
  <c r="BI137"/>
  <c r="BH137"/>
  <c r="BG137"/>
  <c r="BF137"/>
  <c r="T137"/>
  <c r="T136"/>
  <c r="R137"/>
  <c r="R136"/>
  <c r="P137"/>
  <c r="P136"/>
  <c r="BI133"/>
  <c r="BH133"/>
  <c r="BG133"/>
  <c r="BF133"/>
  <c r="T133"/>
  <c r="R133"/>
  <c r="P133"/>
  <c r="BI132"/>
  <c r="BH132"/>
  <c r="BG132"/>
  <c r="BF132"/>
  <c r="T132"/>
  <c r="R132"/>
  <c r="P132"/>
  <c r="BI129"/>
  <c r="BH129"/>
  <c r="BG129"/>
  <c r="BF129"/>
  <c r="T129"/>
  <c r="R129"/>
  <c r="P129"/>
  <c r="BI126"/>
  <c r="BH126"/>
  <c r="BG126"/>
  <c r="BF126"/>
  <c r="T126"/>
  <c r="R126"/>
  <c r="P126"/>
  <c r="BI123"/>
  <c r="BH123"/>
  <c r="BG123"/>
  <c r="BF123"/>
  <c r="T123"/>
  <c r="R123"/>
  <c r="P123"/>
  <c r="BI120"/>
  <c r="BH120"/>
  <c r="BG120"/>
  <c r="BF120"/>
  <c r="T120"/>
  <c r="R120"/>
  <c r="P120"/>
  <c r="BI117"/>
  <c r="BH117"/>
  <c r="BG117"/>
  <c r="BF117"/>
  <c r="T117"/>
  <c r="R117"/>
  <c r="P117"/>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J94"/>
  <c r="F94"/>
  <c r="F92"/>
  <c r="E90"/>
  <c r="J58"/>
  <c r="F58"/>
  <c r="F56"/>
  <c r="E54"/>
  <c r="J26"/>
  <c r="E26"/>
  <c r="J59"/>
  <c r="J25"/>
  <c r="J20"/>
  <c r="E20"/>
  <c r="F95"/>
  <c r="J19"/>
  <c r="J14"/>
  <c r="J92"/>
  <c r="E7"/>
  <c r="E86"/>
  <c i="6" r="J39"/>
  <c r="J38"/>
  <c i="1" r="AY60"/>
  <c i="6" r="J37"/>
  <c i="1" r="AX60"/>
  <c i="6"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6"/>
  <c r="BH106"/>
  <c r="BG106"/>
  <c r="BF106"/>
  <c r="T106"/>
  <c r="R106"/>
  <c r="P106"/>
  <c r="BI103"/>
  <c r="BH103"/>
  <c r="BG103"/>
  <c r="BF103"/>
  <c r="T103"/>
  <c r="R103"/>
  <c r="P103"/>
  <c r="BI102"/>
  <c r="BH102"/>
  <c r="BG102"/>
  <c r="BF102"/>
  <c r="T102"/>
  <c r="R102"/>
  <c r="P102"/>
  <c r="BI100"/>
  <c r="BH100"/>
  <c r="BG100"/>
  <c r="BF100"/>
  <c r="T100"/>
  <c r="R100"/>
  <c r="P100"/>
  <c r="BI99"/>
  <c r="BH99"/>
  <c r="BG99"/>
  <c r="BF99"/>
  <c r="T99"/>
  <c r="R99"/>
  <c r="P99"/>
  <c r="BI98"/>
  <c r="BH98"/>
  <c r="BG98"/>
  <c r="BF98"/>
  <c r="T98"/>
  <c r="R98"/>
  <c r="P98"/>
  <c r="BI97"/>
  <c r="BH97"/>
  <c r="BG97"/>
  <c r="BF97"/>
  <c r="T97"/>
  <c r="R97"/>
  <c r="P97"/>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J84"/>
  <c r="F84"/>
  <c r="F82"/>
  <c r="E80"/>
  <c r="J58"/>
  <c r="F58"/>
  <c r="F56"/>
  <c r="E54"/>
  <c r="J26"/>
  <c r="E26"/>
  <c r="J59"/>
  <c r="J25"/>
  <c r="J20"/>
  <c r="E20"/>
  <c r="F59"/>
  <c r="J19"/>
  <c r="J14"/>
  <c r="J82"/>
  <c r="E7"/>
  <c r="E76"/>
  <c i="5" r="J39"/>
  <c r="J38"/>
  <c i="1" r="AY59"/>
  <c i="5" r="J37"/>
  <c i="1" r="AX59"/>
  <c i="5" r="BI259"/>
  <c r="BH259"/>
  <c r="BG259"/>
  <c r="BF259"/>
  <c r="T259"/>
  <c r="T258"/>
  <c r="R259"/>
  <c r="R258"/>
  <c r="P259"/>
  <c r="P258"/>
  <c r="BI257"/>
  <c r="BH257"/>
  <c r="BG257"/>
  <c r="BF257"/>
  <c r="T257"/>
  <c r="T256"/>
  <c r="R257"/>
  <c r="R256"/>
  <c r="P257"/>
  <c r="P256"/>
  <c r="BI253"/>
  <c r="BH253"/>
  <c r="BG253"/>
  <c r="BF253"/>
  <c r="T253"/>
  <c r="T252"/>
  <c r="R253"/>
  <c r="R252"/>
  <c r="P253"/>
  <c r="P252"/>
  <c r="BI250"/>
  <c r="BH250"/>
  <c r="BG250"/>
  <c r="BF250"/>
  <c r="T250"/>
  <c r="R250"/>
  <c r="P250"/>
  <c r="BI248"/>
  <c r="BH248"/>
  <c r="BG248"/>
  <c r="BF248"/>
  <c r="T248"/>
  <c r="R248"/>
  <c r="P248"/>
  <c r="BI241"/>
  <c r="BH241"/>
  <c r="BG241"/>
  <c r="BF241"/>
  <c r="T241"/>
  <c r="R241"/>
  <c r="P241"/>
  <c r="BI236"/>
  <c r="BH236"/>
  <c r="BG236"/>
  <c r="BF236"/>
  <c r="T236"/>
  <c r="R236"/>
  <c r="P236"/>
  <c r="BI230"/>
  <c r="BH230"/>
  <c r="BG230"/>
  <c r="BF230"/>
  <c r="T230"/>
  <c r="R230"/>
  <c r="P230"/>
  <c r="BI228"/>
  <c r="BH228"/>
  <c r="BG228"/>
  <c r="BF228"/>
  <c r="T228"/>
  <c r="R228"/>
  <c r="P228"/>
  <c r="BI223"/>
  <c r="BH223"/>
  <c r="BG223"/>
  <c r="BF223"/>
  <c r="T223"/>
  <c r="R223"/>
  <c r="P223"/>
  <c r="BI217"/>
  <c r="BH217"/>
  <c r="BG217"/>
  <c r="BF217"/>
  <c r="T217"/>
  <c r="T216"/>
  <c r="R217"/>
  <c r="R216"/>
  <c r="P217"/>
  <c r="P216"/>
  <c r="BI211"/>
  <c r="BH211"/>
  <c r="BG211"/>
  <c r="BF211"/>
  <c r="T211"/>
  <c r="T210"/>
  <c r="R211"/>
  <c r="R210"/>
  <c r="P211"/>
  <c r="P210"/>
  <c r="BI206"/>
  <c r="BH206"/>
  <c r="BG206"/>
  <c r="BF206"/>
  <c r="T206"/>
  <c r="T205"/>
  <c r="R206"/>
  <c r="R205"/>
  <c r="P206"/>
  <c r="P205"/>
  <c r="BI203"/>
  <c r="BH203"/>
  <c r="BG203"/>
  <c r="BF203"/>
  <c r="T203"/>
  <c r="R203"/>
  <c r="P203"/>
  <c r="BI197"/>
  <c r="BH197"/>
  <c r="BG197"/>
  <c r="BF197"/>
  <c r="T197"/>
  <c r="R197"/>
  <c r="P197"/>
  <c r="BI190"/>
  <c r="BH190"/>
  <c r="BG190"/>
  <c r="BF190"/>
  <c r="T190"/>
  <c r="R190"/>
  <c r="P190"/>
  <c r="BI189"/>
  <c r="BH189"/>
  <c r="BG189"/>
  <c r="BF189"/>
  <c r="T189"/>
  <c r="R189"/>
  <c r="P189"/>
  <c r="BI184"/>
  <c r="BH184"/>
  <c r="BG184"/>
  <c r="BF184"/>
  <c r="T184"/>
  <c r="R184"/>
  <c r="P184"/>
  <c r="BI182"/>
  <c r="BH182"/>
  <c r="BG182"/>
  <c r="BF182"/>
  <c r="T182"/>
  <c r="R182"/>
  <c r="P182"/>
  <c r="BI176"/>
  <c r="BH176"/>
  <c r="BG176"/>
  <c r="BF176"/>
  <c r="T176"/>
  <c r="R176"/>
  <c r="P176"/>
  <c r="BI169"/>
  <c r="BH169"/>
  <c r="BG169"/>
  <c r="BF169"/>
  <c r="T169"/>
  <c r="R169"/>
  <c r="P169"/>
  <c r="BI163"/>
  <c r="BH163"/>
  <c r="BG163"/>
  <c r="BF163"/>
  <c r="T163"/>
  <c r="R163"/>
  <c r="P163"/>
  <c r="BI160"/>
  <c r="BH160"/>
  <c r="BG160"/>
  <c r="BF160"/>
  <c r="T160"/>
  <c r="T159"/>
  <c r="R160"/>
  <c r="R159"/>
  <c r="P160"/>
  <c r="P159"/>
  <c r="BI157"/>
  <c r="BH157"/>
  <c r="BG157"/>
  <c r="BF157"/>
  <c r="T157"/>
  <c r="R157"/>
  <c r="P157"/>
  <c r="BI152"/>
  <c r="BH152"/>
  <c r="BG152"/>
  <c r="BF152"/>
  <c r="T152"/>
  <c r="R152"/>
  <c r="P152"/>
  <c r="BI145"/>
  <c r="BH145"/>
  <c r="BG145"/>
  <c r="BF145"/>
  <c r="T145"/>
  <c r="R145"/>
  <c r="P145"/>
  <c r="BI142"/>
  <c r="BH142"/>
  <c r="BG142"/>
  <c r="BF142"/>
  <c r="T142"/>
  <c r="R142"/>
  <c r="P142"/>
  <c r="BI136"/>
  <c r="BH136"/>
  <c r="BG136"/>
  <c r="BF136"/>
  <c r="T136"/>
  <c r="R136"/>
  <c r="P136"/>
  <c r="BI130"/>
  <c r="BH130"/>
  <c r="BG130"/>
  <c r="BF130"/>
  <c r="T130"/>
  <c r="R130"/>
  <c r="P130"/>
  <c r="BI124"/>
  <c r="BH124"/>
  <c r="BG124"/>
  <c r="BF124"/>
  <c r="T124"/>
  <c r="R124"/>
  <c r="P124"/>
  <c r="BI117"/>
  <c r="BH117"/>
  <c r="BG117"/>
  <c r="BF117"/>
  <c r="T117"/>
  <c r="R117"/>
  <c r="P117"/>
  <c r="BI108"/>
  <c r="BH108"/>
  <c r="BG108"/>
  <c r="BF108"/>
  <c r="T108"/>
  <c r="R108"/>
  <c r="P108"/>
  <c r="BI100"/>
  <c r="BH100"/>
  <c r="BG100"/>
  <c r="BF100"/>
  <c r="T100"/>
  <c r="T99"/>
  <c r="R100"/>
  <c r="R99"/>
  <c r="P100"/>
  <c r="P99"/>
  <c r="J94"/>
  <c r="J93"/>
  <c r="F93"/>
  <c r="F91"/>
  <c r="E89"/>
  <c r="J59"/>
  <c r="J58"/>
  <c r="F58"/>
  <c r="F56"/>
  <c r="E54"/>
  <c r="J20"/>
  <c r="E20"/>
  <c r="F59"/>
  <c r="J19"/>
  <c r="J14"/>
  <c r="J91"/>
  <c r="E7"/>
  <c r="E50"/>
  <c i="4" r="J37"/>
  <c r="J36"/>
  <c i="1" r="AY57"/>
  <c i="4" r="J35"/>
  <c i="1" r="AX57"/>
  <c i="4" r="BI164"/>
  <c r="BH164"/>
  <c r="BG164"/>
  <c r="BF164"/>
  <c r="T164"/>
  <c r="T163"/>
  <c r="R164"/>
  <c r="R163"/>
  <c r="P164"/>
  <c r="P163"/>
  <c r="BI162"/>
  <c r="BH162"/>
  <c r="BG162"/>
  <c r="BF162"/>
  <c r="T162"/>
  <c r="R162"/>
  <c r="P162"/>
  <c r="BI161"/>
  <c r="BH161"/>
  <c r="BG161"/>
  <c r="BF161"/>
  <c r="T161"/>
  <c r="R161"/>
  <c r="P161"/>
  <c r="BI157"/>
  <c r="BH157"/>
  <c r="BG157"/>
  <c r="BF157"/>
  <c r="T157"/>
  <c r="R157"/>
  <c r="P157"/>
  <c r="BI153"/>
  <c r="BH153"/>
  <c r="BG153"/>
  <c r="BF153"/>
  <c r="T153"/>
  <c r="T152"/>
  <c r="R153"/>
  <c r="R152"/>
  <c r="P153"/>
  <c r="P152"/>
  <c r="BI147"/>
  <c r="BH147"/>
  <c r="BG147"/>
  <c r="BF147"/>
  <c r="T147"/>
  <c r="T146"/>
  <c r="R147"/>
  <c r="R146"/>
  <c r="P147"/>
  <c r="P146"/>
  <c r="BI144"/>
  <c r="BH144"/>
  <c r="BG144"/>
  <c r="BF144"/>
  <c r="T144"/>
  <c r="R144"/>
  <c r="P144"/>
  <c r="BI134"/>
  <c r="BH134"/>
  <c r="BG134"/>
  <c r="BF134"/>
  <c r="T134"/>
  <c r="R134"/>
  <c r="P134"/>
  <c r="BI124"/>
  <c r="BH124"/>
  <c r="BG124"/>
  <c r="BF124"/>
  <c r="T124"/>
  <c r="R124"/>
  <c r="P124"/>
  <c r="BI120"/>
  <c r="BH120"/>
  <c r="BG120"/>
  <c r="BF120"/>
  <c r="T120"/>
  <c r="R120"/>
  <c r="P120"/>
  <c r="BI115"/>
  <c r="BH115"/>
  <c r="BG115"/>
  <c r="BF115"/>
  <c r="T115"/>
  <c r="R115"/>
  <c r="P115"/>
  <c r="BI110"/>
  <c r="BH110"/>
  <c r="BG110"/>
  <c r="BF110"/>
  <c r="T110"/>
  <c r="R110"/>
  <c r="P110"/>
  <c r="BI105"/>
  <c r="BH105"/>
  <c r="BG105"/>
  <c r="BF105"/>
  <c r="T105"/>
  <c r="R105"/>
  <c r="P105"/>
  <c r="BI100"/>
  <c r="BH100"/>
  <c r="BG100"/>
  <c r="BF100"/>
  <c r="T100"/>
  <c r="R100"/>
  <c r="P100"/>
  <c r="BI90"/>
  <c r="BH90"/>
  <c r="BG90"/>
  <c r="BF90"/>
  <c r="T90"/>
  <c r="R90"/>
  <c r="P90"/>
  <c r="J84"/>
  <c r="J83"/>
  <c r="F83"/>
  <c r="F81"/>
  <c r="E79"/>
  <c r="J55"/>
  <c r="J54"/>
  <c r="F54"/>
  <c r="F52"/>
  <c r="E50"/>
  <c r="J18"/>
  <c r="E18"/>
  <c r="F84"/>
  <c r="J17"/>
  <c r="J12"/>
  <c r="J52"/>
  <c r="E7"/>
  <c r="E77"/>
  <c i="3" r="T296"/>
  <c r="T295"/>
  <c r="R296"/>
  <c r="R295"/>
  <c r="P296"/>
  <c r="P295"/>
  <c r="BK296"/>
  <c r="BK295"/>
  <c r="J295"/>
  <c r="J66"/>
  <c r="J37"/>
  <c r="J36"/>
  <c i="1" r="AY56"/>
  <c i="3" r="J35"/>
  <c i="1" r="AX56"/>
  <c i="3" r="BI297"/>
  <c r="BH297"/>
  <c r="BG297"/>
  <c r="BF297"/>
  <c r="T297"/>
  <c r="R297"/>
  <c r="P297"/>
  <c r="BI292"/>
  <c r="BH292"/>
  <c r="BG292"/>
  <c r="BF292"/>
  <c r="T292"/>
  <c r="R292"/>
  <c r="P292"/>
  <c r="BI289"/>
  <c r="BH289"/>
  <c r="BG289"/>
  <c r="BF289"/>
  <c r="T289"/>
  <c r="R289"/>
  <c r="P289"/>
  <c r="BI282"/>
  <c r="BH282"/>
  <c r="BG282"/>
  <c r="BF282"/>
  <c r="T282"/>
  <c r="R282"/>
  <c r="P282"/>
  <c r="BI277"/>
  <c r="BH277"/>
  <c r="BG277"/>
  <c r="BF277"/>
  <c r="T277"/>
  <c r="R277"/>
  <c r="P277"/>
  <c r="BI268"/>
  <c r="BH268"/>
  <c r="BG268"/>
  <c r="BF268"/>
  <c r="T268"/>
  <c r="R268"/>
  <c r="P268"/>
  <c r="BI260"/>
  <c r="BH260"/>
  <c r="BG260"/>
  <c r="BF260"/>
  <c r="T260"/>
  <c r="R260"/>
  <c r="P260"/>
  <c r="BI255"/>
  <c r="BH255"/>
  <c r="BG255"/>
  <c r="BF255"/>
  <c r="T255"/>
  <c r="R255"/>
  <c r="P255"/>
  <c r="BI250"/>
  <c r="BH250"/>
  <c r="BG250"/>
  <c r="BF250"/>
  <c r="T250"/>
  <c r="R250"/>
  <c r="P250"/>
  <c r="BI248"/>
  <c r="BH248"/>
  <c r="BG248"/>
  <c r="BF248"/>
  <c r="T248"/>
  <c r="R248"/>
  <c r="P248"/>
  <c r="BI242"/>
  <c r="BH242"/>
  <c r="BG242"/>
  <c r="BF242"/>
  <c r="T242"/>
  <c r="R242"/>
  <c r="P242"/>
  <c r="BI240"/>
  <c r="BH240"/>
  <c r="BG240"/>
  <c r="BF240"/>
  <c r="T240"/>
  <c r="R240"/>
  <c r="P240"/>
  <c r="BI238"/>
  <c r="BH238"/>
  <c r="BG238"/>
  <c r="BF238"/>
  <c r="T238"/>
  <c r="R238"/>
  <c r="P238"/>
  <c r="BI233"/>
  <c r="BH233"/>
  <c r="BG233"/>
  <c r="BF233"/>
  <c r="T233"/>
  <c r="R233"/>
  <c r="P233"/>
  <c r="BI230"/>
  <c r="BH230"/>
  <c r="BG230"/>
  <c r="BF230"/>
  <c r="T230"/>
  <c r="R230"/>
  <c r="P230"/>
  <c r="BI224"/>
  <c r="BH224"/>
  <c r="BG224"/>
  <c r="BF224"/>
  <c r="T224"/>
  <c r="R224"/>
  <c r="P224"/>
  <c r="BI217"/>
  <c r="BH217"/>
  <c r="BG217"/>
  <c r="BF217"/>
  <c r="T217"/>
  <c r="R217"/>
  <c r="P217"/>
  <c r="BI209"/>
  <c r="BH209"/>
  <c r="BG209"/>
  <c r="BF209"/>
  <c r="T209"/>
  <c r="R209"/>
  <c r="P209"/>
  <c r="BI203"/>
  <c r="BH203"/>
  <c r="BG203"/>
  <c r="BF203"/>
  <c r="T203"/>
  <c r="R203"/>
  <c r="P203"/>
  <c r="BI194"/>
  <c r="BH194"/>
  <c r="BG194"/>
  <c r="BF194"/>
  <c r="T194"/>
  <c r="R194"/>
  <c r="P194"/>
  <c r="BI189"/>
  <c r="BH189"/>
  <c r="BG189"/>
  <c r="BF189"/>
  <c r="T189"/>
  <c r="R189"/>
  <c r="P189"/>
  <c r="BI184"/>
  <c r="BH184"/>
  <c r="BG184"/>
  <c r="BF184"/>
  <c r="T184"/>
  <c r="R184"/>
  <c r="P184"/>
  <c r="BI178"/>
  <c r="BH178"/>
  <c r="BG178"/>
  <c r="BF178"/>
  <c r="T178"/>
  <c r="R178"/>
  <c r="P178"/>
  <c r="BI171"/>
  <c r="BH171"/>
  <c r="BG171"/>
  <c r="BF171"/>
  <c r="T171"/>
  <c r="R171"/>
  <c r="P171"/>
  <c r="BI165"/>
  <c r="BH165"/>
  <c r="BG165"/>
  <c r="BF165"/>
  <c r="T165"/>
  <c r="R165"/>
  <c r="P165"/>
  <c r="BI163"/>
  <c r="BH163"/>
  <c r="BG163"/>
  <c r="BF163"/>
  <c r="T163"/>
  <c r="R163"/>
  <c r="P163"/>
  <c r="BI152"/>
  <c r="BH152"/>
  <c r="BG152"/>
  <c r="BF152"/>
  <c r="T152"/>
  <c r="R152"/>
  <c r="P152"/>
  <c r="BI149"/>
  <c r="BH149"/>
  <c r="BG149"/>
  <c r="BF149"/>
  <c r="T149"/>
  <c r="R149"/>
  <c r="P149"/>
  <c r="BI143"/>
  <c r="BH143"/>
  <c r="BG143"/>
  <c r="BF143"/>
  <c r="T143"/>
  <c r="R143"/>
  <c r="P143"/>
  <c r="BI137"/>
  <c r="BH137"/>
  <c r="BG137"/>
  <c r="BF137"/>
  <c r="T137"/>
  <c r="R137"/>
  <c r="P137"/>
  <c r="BI131"/>
  <c r="BH131"/>
  <c r="BG131"/>
  <c r="BF131"/>
  <c r="T131"/>
  <c r="R131"/>
  <c r="P131"/>
  <c r="BI125"/>
  <c r="BH125"/>
  <c r="BG125"/>
  <c r="BF125"/>
  <c r="T125"/>
  <c r="R125"/>
  <c r="P125"/>
  <c r="BI119"/>
  <c r="BH119"/>
  <c r="BG119"/>
  <c r="BF119"/>
  <c r="T119"/>
  <c r="R119"/>
  <c r="P119"/>
  <c r="BI90"/>
  <c r="BH90"/>
  <c r="BG90"/>
  <c r="BF90"/>
  <c r="T90"/>
  <c r="R90"/>
  <c r="P90"/>
  <c r="J84"/>
  <c r="J83"/>
  <c r="F83"/>
  <c r="F81"/>
  <c r="E79"/>
  <c r="J55"/>
  <c r="J54"/>
  <c r="F54"/>
  <c r="F52"/>
  <c r="E50"/>
  <c r="J18"/>
  <c r="E18"/>
  <c r="F55"/>
  <c r="J17"/>
  <c r="J12"/>
  <c r="J81"/>
  <c r="E7"/>
  <c r="E48"/>
  <c i="2" r="J37"/>
  <c r="J36"/>
  <c i="1" r="AY55"/>
  <c i="2" r="J35"/>
  <c i="1" r="AX55"/>
  <c i="2" r="BI419"/>
  <c r="BH419"/>
  <c r="BG419"/>
  <c r="BF419"/>
  <c r="T419"/>
  <c r="T418"/>
  <c r="R419"/>
  <c r="R418"/>
  <c r="P419"/>
  <c r="P418"/>
  <c r="BI416"/>
  <c r="BH416"/>
  <c r="BG416"/>
  <c r="BF416"/>
  <c r="T416"/>
  <c r="R416"/>
  <c r="P416"/>
  <c r="BI413"/>
  <c r="BH413"/>
  <c r="BG413"/>
  <c r="BF413"/>
  <c r="T413"/>
  <c r="R413"/>
  <c r="P413"/>
  <c r="BI407"/>
  <c r="BH407"/>
  <c r="BG407"/>
  <c r="BF407"/>
  <c r="T407"/>
  <c r="R407"/>
  <c r="P407"/>
  <c r="BI405"/>
  <c r="BH405"/>
  <c r="BG405"/>
  <c r="BF405"/>
  <c r="T405"/>
  <c r="R405"/>
  <c r="P405"/>
  <c r="BI404"/>
  <c r="BH404"/>
  <c r="BG404"/>
  <c r="BF404"/>
  <c r="T404"/>
  <c r="R404"/>
  <c r="P404"/>
  <c r="BI402"/>
  <c r="BH402"/>
  <c r="BG402"/>
  <c r="BF402"/>
  <c r="T402"/>
  <c r="R402"/>
  <c r="P402"/>
  <c r="BI400"/>
  <c r="BH400"/>
  <c r="BG400"/>
  <c r="BF400"/>
  <c r="T400"/>
  <c r="R400"/>
  <c r="P400"/>
  <c r="BI398"/>
  <c r="BH398"/>
  <c r="BG398"/>
  <c r="BF398"/>
  <c r="T398"/>
  <c r="R398"/>
  <c r="P398"/>
  <c r="BI396"/>
  <c r="BH396"/>
  <c r="BG396"/>
  <c r="BF396"/>
  <c r="T396"/>
  <c r="R396"/>
  <c r="P396"/>
  <c r="BI393"/>
  <c r="BH393"/>
  <c r="BG393"/>
  <c r="BF393"/>
  <c r="T393"/>
  <c r="R393"/>
  <c r="P393"/>
  <c r="BI389"/>
  <c r="BH389"/>
  <c r="BG389"/>
  <c r="BF389"/>
  <c r="T389"/>
  <c r="R389"/>
  <c r="P389"/>
  <c r="BI384"/>
  <c r="BH384"/>
  <c r="BG384"/>
  <c r="BF384"/>
  <c r="T384"/>
  <c r="R384"/>
  <c r="P384"/>
  <c r="BI380"/>
  <c r="BH380"/>
  <c r="BG380"/>
  <c r="BF380"/>
  <c r="T380"/>
  <c r="T379"/>
  <c r="R380"/>
  <c r="R379"/>
  <c r="P380"/>
  <c r="P379"/>
  <c r="BI375"/>
  <c r="BH375"/>
  <c r="BG375"/>
  <c r="BF375"/>
  <c r="T375"/>
  <c r="R375"/>
  <c r="P375"/>
  <c r="BI371"/>
  <c r="BH371"/>
  <c r="BG371"/>
  <c r="BF371"/>
  <c r="T371"/>
  <c r="R371"/>
  <c r="P371"/>
  <c r="BI367"/>
  <c r="BH367"/>
  <c r="BG367"/>
  <c r="BF367"/>
  <c r="T367"/>
  <c r="R367"/>
  <c r="P367"/>
  <c r="BI363"/>
  <c r="BH363"/>
  <c r="BG363"/>
  <c r="BF363"/>
  <c r="T363"/>
  <c r="R363"/>
  <c r="P363"/>
  <c r="BI359"/>
  <c r="BH359"/>
  <c r="BG359"/>
  <c r="BF359"/>
  <c r="T359"/>
  <c r="R359"/>
  <c r="P359"/>
  <c r="BI356"/>
  <c r="BH356"/>
  <c r="BG356"/>
  <c r="BF356"/>
  <c r="T356"/>
  <c r="R356"/>
  <c r="P356"/>
  <c r="BI354"/>
  <c r="BH354"/>
  <c r="BG354"/>
  <c r="BF354"/>
  <c r="T354"/>
  <c r="R354"/>
  <c r="P354"/>
  <c r="BI351"/>
  <c r="BH351"/>
  <c r="BG351"/>
  <c r="BF351"/>
  <c r="T351"/>
  <c r="R351"/>
  <c r="P351"/>
  <c r="BI349"/>
  <c r="BH349"/>
  <c r="BG349"/>
  <c r="BF349"/>
  <c r="T349"/>
  <c r="R349"/>
  <c r="P349"/>
  <c r="BI345"/>
  <c r="BH345"/>
  <c r="BG345"/>
  <c r="BF345"/>
  <c r="T345"/>
  <c r="R345"/>
  <c r="P345"/>
  <c r="BI342"/>
  <c r="BH342"/>
  <c r="BG342"/>
  <c r="BF342"/>
  <c r="T342"/>
  <c r="R342"/>
  <c r="P342"/>
  <c r="BI340"/>
  <c r="BH340"/>
  <c r="BG340"/>
  <c r="BF340"/>
  <c r="T340"/>
  <c r="R340"/>
  <c r="P340"/>
  <c r="BI335"/>
  <c r="BH335"/>
  <c r="BG335"/>
  <c r="BF335"/>
  <c r="T335"/>
  <c r="R335"/>
  <c r="P335"/>
  <c r="BI330"/>
  <c r="BH330"/>
  <c r="BG330"/>
  <c r="BF330"/>
  <c r="T330"/>
  <c r="R330"/>
  <c r="P330"/>
  <c r="BI328"/>
  <c r="BH328"/>
  <c r="BG328"/>
  <c r="BF328"/>
  <c r="T328"/>
  <c r="R328"/>
  <c r="P328"/>
  <c r="BI319"/>
  <c r="BH319"/>
  <c r="BG319"/>
  <c r="BF319"/>
  <c r="T319"/>
  <c r="R319"/>
  <c r="P319"/>
  <c r="BI312"/>
  <c r="BH312"/>
  <c r="BG312"/>
  <c r="BF312"/>
  <c r="T312"/>
  <c r="R312"/>
  <c r="P312"/>
  <c r="BI307"/>
  <c r="BH307"/>
  <c r="BG307"/>
  <c r="BF307"/>
  <c r="T307"/>
  <c r="R307"/>
  <c r="P307"/>
  <c r="BI302"/>
  <c r="BH302"/>
  <c r="BG302"/>
  <c r="BF302"/>
  <c r="T302"/>
  <c r="R302"/>
  <c r="P302"/>
  <c r="BI298"/>
  <c r="BH298"/>
  <c r="BG298"/>
  <c r="BF298"/>
  <c r="T298"/>
  <c r="R298"/>
  <c r="P298"/>
  <c r="BI291"/>
  <c r="BH291"/>
  <c r="BG291"/>
  <c r="BF291"/>
  <c r="T291"/>
  <c r="R291"/>
  <c r="P291"/>
  <c r="BI284"/>
  <c r="BH284"/>
  <c r="BG284"/>
  <c r="BF284"/>
  <c r="T284"/>
  <c r="R284"/>
  <c r="P284"/>
  <c r="BI278"/>
  <c r="BH278"/>
  <c r="BG278"/>
  <c r="BF278"/>
  <c r="T278"/>
  <c r="R278"/>
  <c r="P278"/>
  <c r="BI272"/>
  <c r="BH272"/>
  <c r="BG272"/>
  <c r="BF272"/>
  <c r="T272"/>
  <c r="R272"/>
  <c r="P272"/>
  <c r="BI264"/>
  <c r="BH264"/>
  <c r="BG264"/>
  <c r="BF264"/>
  <c r="T264"/>
  <c r="R264"/>
  <c r="P264"/>
  <c r="BI255"/>
  <c r="BH255"/>
  <c r="BG255"/>
  <c r="BF255"/>
  <c r="T255"/>
  <c r="R255"/>
  <c r="P255"/>
  <c r="BI249"/>
  <c r="BH249"/>
  <c r="BG249"/>
  <c r="BF249"/>
  <c r="T249"/>
  <c r="R249"/>
  <c r="P249"/>
  <c r="BI243"/>
  <c r="BH243"/>
  <c r="BG243"/>
  <c r="BF243"/>
  <c r="T243"/>
  <c r="R243"/>
  <c r="P243"/>
  <c r="BI238"/>
  <c r="BH238"/>
  <c r="BG238"/>
  <c r="BF238"/>
  <c r="T238"/>
  <c r="R238"/>
  <c r="P238"/>
  <c r="BI233"/>
  <c r="BH233"/>
  <c r="BG233"/>
  <c r="BF233"/>
  <c r="T233"/>
  <c r="R233"/>
  <c r="P233"/>
  <c r="BI224"/>
  <c r="BH224"/>
  <c r="BG224"/>
  <c r="BF224"/>
  <c r="T224"/>
  <c r="R224"/>
  <c r="P224"/>
  <c r="BI215"/>
  <c r="BH215"/>
  <c r="BG215"/>
  <c r="BF215"/>
  <c r="T215"/>
  <c r="R215"/>
  <c r="P215"/>
  <c r="BI210"/>
  <c r="BH210"/>
  <c r="BG210"/>
  <c r="BF210"/>
  <c r="T210"/>
  <c r="R210"/>
  <c r="P210"/>
  <c r="BI207"/>
  <c r="BH207"/>
  <c r="BG207"/>
  <c r="BF207"/>
  <c r="T207"/>
  <c r="R207"/>
  <c r="P207"/>
  <c r="BI206"/>
  <c r="BH206"/>
  <c r="BG206"/>
  <c r="BF206"/>
  <c r="T206"/>
  <c r="R206"/>
  <c r="P206"/>
  <c r="BI202"/>
  <c r="BH202"/>
  <c r="BG202"/>
  <c r="BF202"/>
  <c r="T202"/>
  <c r="R202"/>
  <c r="P202"/>
  <c r="BI198"/>
  <c r="BH198"/>
  <c r="BG198"/>
  <c r="BF198"/>
  <c r="T198"/>
  <c r="R198"/>
  <c r="P198"/>
  <c r="BI194"/>
  <c r="BH194"/>
  <c r="BG194"/>
  <c r="BF194"/>
  <c r="T194"/>
  <c r="R194"/>
  <c r="P194"/>
  <c r="BI190"/>
  <c r="BH190"/>
  <c r="BG190"/>
  <c r="BF190"/>
  <c r="T190"/>
  <c r="R190"/>
  <c r="P190"/>
  <c r="BI186"/>
  <c r="BH186"/>
  <c r="BG186"/>
  <c r="BF186"/>
  <c r="T186"/>
  <c r="R186"/>
  <c r="P186"/>
  <c r="BI182"/>
  <c r="BH182"/>
  <c r="BG182"/>
  <c r="BF182"/>
  <c r="T182"/>
  <c r="R182"/>
  <c r="P182"/>
  <c r="BI178"/>
  <c r="BH178"/>
  <c r="BG178"/>
  <c r="BF178"/>
  <c r="T178"/>
  <c r="R178"/>
  <c r="P178"/>
  <c r="BI174"/>
  <c r="BH174"/>
  <c r="BG174"/>
  <c r="BF174"/>
  <c r="T174"/>
  <c r="R174"/>
  <c r="P174"/>
  <c r="BI170"/>
  <c r="BH170"/>
  <c r="BG170"/>
  <c r="BF170"/>
  <c r="T170"/>
  <c r="R170"/>
  <c r="P170"/>
  <c r="BI166"/>
  <c r="BH166"/>
  <c r="BG166"/>
  <c r="BF166"/>
  <c r="T166"/>
  <c r="R166"/>
  <c r="P166"/>
  <c r="BI164"/>
  <c r="BH164"/>
  <c r="BG164"/>
  <c r="BF164"/>
  <c r="T164"/>
  <c r="R164"/>
  <c r="P164"/>
  <c r="BI159"/>
  <c r="BH159"/>
  <c r="BG159"/>
  <c r="BF159"/>
  <c r="T159"/>
  <c r="R159"/>
  <c r="P159"/>
  <c r="BI151"/>
  <c r="BH151"/>
  <c r="BG151"/>
  <c r="BF151"/>
  <c r="T151"/>
  <c r="R151"/>
  <c r="P151"/>
  <c r="BI146"/>
  <c r="BH146"/>
  <c r="BG146"/>
  <c r="BF146"/>
  <c r="T146"/>
  <c r="R146"/>
  <c r="P146"/>
  <c r="BI139"/>
  <c r="BH139"/>
  <c r="BG139"/>
  <c r="BF139"/>
  <c r="T139"/>
  <c r="R139"/>
  <c r="P139"/>
  <c r="BI133"/>
  <c r="BH133"/>
  <c r="BG133"/>
  <c r="BF133"/>
  <c r="T133"/>
  <c r="R133"/>
  <c r="P133"/>
  <c r="BI128"/>
  <c r="BH128"/>
  <c r="BG128"/>
  <c r="BF128"/>
  <c r="T128"/>
  <c r="R128"/>
  <c r="P128"/>
  <c r="BI121"/>
  <c r="BH121"/>
  <c r="BG121"/>
  <c r="BF121"/>
  <c r="T121"/>
  <c r="R121"/>
  <c r="P121"/>
  <c r="BI116"/>
  <c r="BH116"/>
  <c r="BG116"/>
  <c r="BF116"/>
  <c r="T116"/>
  <c r="R116"/>
  <c r="P116"/>
  <c r="BI110"/>
  <c r="BH110"/>
  <c r="BG110"/>
  <c r="BF110"/>
  <c r="T110"/>
  <c r="R110"/>
  <c r="P110"/>
  <c r="BI104"/>
  <c r="BH104"/>
  <c r="BG104"/>
  <c r="BF104"/>
  <c r="T104"/>
  <c r="R104"/>
  <c r="P104"/>
  <c r="BI96"/>
  <c r="BH96"/>
  <c r="BG96"/>
  <c r="BF96"/>
  <c r="T96"/>
  <c r="R96"/>
  <c r="P96"/>
  <c r="BI90"/>
  <c r="BH90"/>
  <c r="BG90"/>
  <c r="BF90"/>
  <c r="T90"/>
  <c r="R90"/>
  <c r="P90"/>
  <c r="J84"/>
  <c r="J83"/>
  <c r="F83"/>
  <c r="F81"/>
  <c r="E79"/>
  <c r="J55"/>
  <c r="J54"/>
  <c r="F54"/>
  <c r="F52"/>
  <c r="E50"/>
  <c r="J18"/>
  <c r="E18"/>
  <c r="F84"/>
  <c r="J17"/>
  <c r="J12"/>
  <c r="J52"/>
  <c r="E7"/>
  <c r="E77"/>
  <c i="1" r="L50"/>
  <c r="AM50"/>
  <c r="AM49"/>
  <c r="L49"/>
  <c r="AM47"/>
  <c r="L47"/>
  <c r="L45"/>
  <c r="L44"/>
  <c i="2" r="BK151"/>
  <c r="BK104"/>
  <c r="J233"/>
  <c r="J400"/>
  <c r="BK291"/>
  <c r="J264"/>
  <c i="3" r="BK292"/>
  <c r="BK143"/>
  <c i="4" r="J105"/>
  <c i="5" r="J189"/>
  <c r="BK189"/>
  <c i="6" r="J162"/>
  <c r="J144"/>
  <c r="BK140"/>
  <c r="BK118"/>
  <c i="7" r="J177"/>
  <c r="J157"/>
  <c r="J163"/>
  <c r="J100"/>
  <c i="8" r="BK131"/>
  <c r="BK144"/>
  <c r="BK105"/>
  <c r="J134"/>
  <c i="9" r="J99"/>
  <c r="BK104"/>
  <c i="10" r="BK527"/>
  <c r="BK277"/>
  <c r="J654"/>
  <c r="BK284"/>
  <c r="J598"/>
  <c r="BK200"/>
  <c r="J661"/>
  <c r="BK162"/>
  <c r="J527"/>
  <c r="BK474"/>
  <c r="J596"/>
  <c r="BK380"/>
  <c r="J267"/>
  <c r="BK267"/>
  <c i="12" r="J217"/>
  <c r="BK96"/>
  <c i="2" r="BK371"/>
  <c r="J335"/>
  <c r="BK375"/>
  <c i="1" r="AS61"/>
  <c i="3" r="J282"/>
  <c r="BK242"/>
  <c i="4" r="BK162"/>
  <c i="5" r="BK197"/>
  <c r="J228"/>
  <c r="J124"/>
  <c i="6" r="BK115"/>
  <c r="J91"/>
  <c r="J136"/>
  <c r="J114"/>
  <c i="7" r="J109"/>
  <c r="BK172"/>
  <c r="J129"/>
  <c r="J165"/>
  <c r="J161"/>
  <c i="8" r="BK198"/>
  <c r="BK181"/>
  <c r="J193"/>
  <c r="J154"/>
  <c r="BK161"/>
  <c i="12" r="J207"/>
  <c r="BK190"/>
  <c i="2" r="BK174"/>
  <c r="BK312"/>
  <c i="3" r="J277"/>
  <c r="BK289"/>
  <c r="J163"/>
  <c i="4" r="BK120"/>
  <c i="5" r="BK152"/>
  <c r="J157"/>
  <c i="6" r="BK114"/>
  <c i="8" r="BK159"/>
  <c i="9" r="BK97"/>
  <c r="BK94"/>
  <c i="10" r="BK438"/>
  <c r="J104"/>
  <c r="BK461"/>
  <c r="BK256"/>
  <c r="J590"/>
  <c r="J166"/>
  <c r="BK428"/>
  <c r="J419"/>
  <c r="BK136"/>
  <c r="BK201"/>
  <c r="J585"/>
  <c r="J341"/>
  <c r="BK92"/>
  <c r="J326"/>
  <c r="BK184"/>
  <c i="12" r="J196"/>
  <c r="BK205"/>
  <c r="BK127"/>
  <c i="13" r="BK128"/>
  <c r="BK116"/>
  <c r="J114"/>
  <c r="J110"/>
  <c r="BK96"/>
  <c r="J96"/>
  <c r="J87"/>
  <c r="BK94"/>
  <c r="BK87"/>
  <c r="J84"/>
  <c i="2" r="J307"/>
  <c r="J116"/>
  <c r="BK186"/>
  <c r="J164"/>
  <c r="J312"/>
  <c r="J328"/>
  <c i="3" r="BK282"/>
  <c r="BK119"/>
  <c i="4" r="BK110"/>
  <c i="5" r="BK236"/>
  <c r="J182"/>
  <c i="6" r="BK111"/>
  <c r="J137"/>
  <c r="BK143"/>
  <c r="BK142"/>
  <c r="BK113"/>
  <c r="BK119"/>
  <c i="7" r="J167"/>
  <c r="BK199"/>
  <c r="J179"/>
  <c r="BK146"/>
  <c r="BK108"/>
  <c i="8" r="BK200"/>
  <c r="BK184"/>
  <c r="BK119"/>
  <c r="J208"/>
  <c r="J150"/>
  <c r="J105"/>
  <c i="9" r="J92"/>
  <c r="BK111"/>
  <c r="BK87"/>
  <c i="10" r="BK261"/>
  <c r="BK650"/>
  <c r="J384"/>
  <c r="BK172"/>
  <c r="BK563"/>
  <c r="BK141"/>
  <c r="J468"/>
  <c r="BK372"/>
  <c r="J215"/>
  <c r="BK322"/>
  <c i="11" r="BK84"/>
  <c i="12" r="BK113"/>
  <c r="BK168"/>
  <c r="J171"/>
  <c i="13" r="BK92"/>
  <c i="2" r="BK146"/>
  <c r="J349"/>
  <c r="BK335"/>
  <c r="BK302"/>
  <c r="BK340"/>
  <c r="BK238"/>
  <c i="3" r="J189"/>
  <c r="J203"/>
  <c i="4" r="J164"/>
  <c i="5" r="J259"/>
  <c r="J236"/>
  <c i="8" r="BK147"/>
  <c i="12" r="BK211"/>
  <c r="J208"/>
  <c r="J133"/>
  <c i="6" r="BK127"/>
  <c r="J119"/>
  <c i="7" r="BK112"/>
  <c i="8" r="BK212"/>
  <c r="J144"/>
  <c r="J168"/>
  <c i="9" r="BK100"/>
  <c i="10" r="BK230"/>
  <c r="J438"/>
  <c r="J229"/>
  <c r="J410"/>
  <c r="J314"/>
  <c r="BK106"/>
  <c r="BK480"/>
  <c i="12" r="BK206"/>
  <c i="2" r="J396"/>
  <c r="BK367"/>
  <c r="BK405"/>
  <c i="6" r="BK128"/>
  <c r="J157"/>
  <c r="BK131"/>
  <c r="J92"/>
  <c i="7" r="BK104"/>
  <c r="J147"/>
  <c r="J126"/>
  <c i="8" r="J200"/>
  <c r="J160"/>
  <c i="9" r="J115"/>
  <c i="10" r="J610"/>
  <c r="BK607"/>
  <c r="J484"/>
  <c r="BK390"/>
  <c r="BK530"/>
  <c r="BK429"/>
  <c r="J231"/>
  <c r="J222"/>
  <c i="12" r="J218"/>
  <c r="BK171"/>
  <c i="13" r="BK122"/>
  <c r="J122"/>
  <c r="BK110"/>
  <c r="J88"/>
  <c i="2" r="J416"/>
  <c r="BK319"/>
  <c r="J110"/>
  <c i="3" r="BK189"/>
  <c r="BK152"/>
  <c i="5" r="BK190"/>
  <c r="BK117"/>
  <c i="6" r="BK94"/>
  <c r="BK151"/>
  <c r="BK116"/>
  <c i="7" r="J172"/>
  <c r="BK182"/>
  <c r="J158"/>
  <c i="8" r="J218"/>
  <c r="J138"/>
  <c r="J189"/>
  <c i="10" r="BK598"/>
  <c r="BK558"/>
  <c i="12" r="J215"/>
  <c r="BK202"/>
  <c i="2" r="BK330"/>
  <c r="J375"/>
  <c r="BK255"/>
  <c r="J291"/>
  <c i="3" r="BK209"/>
  <c i="4" r="J134"/>
  <c i="5" r="BK145"/>
  <c i="6" r="BK159"/>
  <c r="BK91"/>
  <c r="J111"/>
  <c i="7" r="J180"/>
  <c r="J107"/>
  <c i="8" r="J214"/>
  <c r="J114"/>
  <c r="BK160"/>
  <c r="J111"/>
  <c i="9" r="BK96"/>
  <c i="10" r="J381"/>
  <c r="J482"/>
  <c r="BK424"/>
  <c r="BK104"/>
  <c r="BK317"/>
  <c r="BK354"/>
  <c r="BK306"/>
  <c i="12" r="J157"/>
  <c i="2" r="BK349"/>
  <c r="J402"/>
  <c r="BK190"/>
  <c r="J243"/>
  <c r="J255"/>
  <c r="BK110"/>
  <c i="3" r="J255"/>
  <c i="4" r="BK161"/>
  <c i="5" r="BK203"/>
  <c r="J145"/>
  <c i="6" r="BK112"/>
  <c r="BK136"/>
  <c r="BK144"/>
  <c r="J98"/>
  <c r="J133"/>
  <c i="7" r="J140"/>
  <c r="BK165"/>
  <c r="BK150"/>
  <c r="J155"/>
  <c r="J110"/>
  <c i="8" r="BK213"/>
  <c r="BK208"/>
  <c r="J151"/>
  <c r="J103"/>
  <c i="9" r="J117"/>
  <c r="BK105"/>
  <c r="BK117"/>
  <c i="10" r="BK324"/>
  <c r="BK182"/>
  <c r="J570"/>
  <c r="BK238"/>
  <c r="J508"/>
  <c r="J135"/>
  <c r="J296"/>
  <c r="BK661"/>
  <c r="J201"/>
  <c r="J362"/>
  <c r="BK316"/>
  <c r="J496"/>
  <c r="J306"/>
  <c r="J189"/>
  <c r="J324"/>
  <c i="11" r="BK82"/>
  <c i="12" r="BK207"/>
  <c r="BK208"/>
  <c r="J144"/>
  <c i="2" r="BK198"/>
  <c r="J419"/>
  <c r="J224"/>
  <c r="J128"/>
  <c r="BK389"/>
  <c r="J90"/>
  <c r="BK210"/>
  <c i="3" r="J240"/>
  <c r="BK238"/>
  <c r="BK125"/>
  <c i="4" r="BK147"/>
  <c r="J115"/>
  <c i="5" r="BK124"/>
  <c r="BK160"/>
  <c r="J130"/>
  <c i="6" r="BK95"/>
  <c r="J164"/>
  <c r="BK109"/>
  <c r="J145"/>
  <c r="J139"/>
  <c r="BK139"/>
  <c r="BK132"/>
  <c r="J94"/>
  <c i="7" r="J200"/>
  <c r="BK106"/>
  <c r="J175"/>
  <c r="BK175"/>
  <c r="BK126"/>
  <c r="J164"/>
  <c i="8" r="BK172"/>
  <c r="BK179"/>
  <c r="BK138"/>
  <c r="BK189"/>
  <c r="BK117"/>
  <c r="J162"/>
  <c i="9" r="J96"/>
  <c r="J102"/>
  <c i="10" r="J643"/>
  <c i="12" r="BK124"/>
  <c i="4" r="BK90"/>
  <c i="5" r="J217"/>
  <c r="BK169"/>
  <c i="6" r="J154"/>
  <c r="J160"/>
  <c r="BK130"/>
  <c r="J112"/>
  <c r="J142"/>
  <c r="J126"/>
  <c r="J93"/>
  <c i="7" r="J194"/>
  <c r="BK107"/>
  <c r="BK179"/>
  <c r="J190"/>
  <c r="BK148"/>
  <c r="J160"/>
  <c r="BK132"/>
  <c i="8" r="J204"/>
  <c r="BK183"/>
  <c r="J159"/>
  <c r="BK173"/>
  <c r="J170"/>
  <c r="BK150"/>
  <c i="9" r="J97"/>
  <c i="2" r="BK133"/>
  <c r="J404"/>
  <c r="J393"/>
  <c r="J166"/>
  <c r="J174"/>
  <c i="3" r="BK277"/>
  <c r="BK165"/>
  <c i="4" r="BK144"/>
  <c i="5" r="BK259"/>
  <c r="BK253"/>
  <c r="J152"/>
  <c i="6" r="BK99"/>
  <c r="BK163"/>
  <c r="BK129"/>
  <c r="J143"/>
  <c r="J102"/>
  <c r="J121"/>
  <c i="7" r="J120"/>
  <c r="J204"/>
  <c r="J174"/>
  <c r="J173"/>
  <c r="BK174"/>
  <c r="J132"/>
  <c r="BK161"/>
  <c r="J139"/>
  <c r="J108"/>
  <c i="8" r="BK114"/>
  <c r="BK106"/>
  <c r="J178"/>
  <c r="BK167"/>
  <c r="BK151"/>
  <c i="9" r="BK102"/>
  <c r="J108"/>
  <c r="J87"/>
  <c i="10" r="J272"/>
  <c r="BK272"/>
  <c r="J615"/>
  <c r="J244"/>
  <c r="J524"/>
  <c r="BK211"/>
  <c r="J664"/>
  <c r="BK421"/>
  <c r="J333"/>
  <c r="J503"/>
  <c r="J347"/>
  <c r="BK198"/>
  <c r="J277"/>
  <c r="BK381"/>
  <c r="BK174"/>
  <c i="2" r="BK359"/>
  <c i="3" r="J90"/>
  <c r="BK163"/>
  <c r="J152"/>
  <c i="4" r="J161"/>
  <c i="5" r="J253"/>
  <c r="BK248"/>
  <c i="6" r="BK165"/>
  <c r="BK158"/>
  <c r="BK152"/>
  <c r="J125"/>
  <c r="BK103"/>
  <c r="BK117"/>
  <c i="7" r="BK100"/>
  <c r="J168"/>
  <c r="BK197"/>
  <c r="BK139"/>
  <c r="J101"/>
  <c r="BK103"/>
  <c i="2" r="J182"/>
  <c i="3" r="BK149"/>
  <c i="5" r="BK230"/>
  <c i="6" r="J148"/>
  <c r="J99"/>
  <c r="J130"/>
  <c i="7" r="BK198"/>
  <c r="BK169"/>
  <c r="BK123"/>
  <c i="8" r="J120"/>
  <c i="2" r="J121"/>
  <c r="BK413"/>
  <c r="BK215"/>
  <c i="3" r="J289"/>
  <c i="4" r="J100"/>
  <c i="5" r="J230"/>
  <c i="6" r="BK157"/>
  <c r="J161"/>
  <c i="8" r="BK221"/>
  <c r="BK180"/>
  <c r="J118"/>
  <c i="10" r="BK344"/>
  <c r="BK215"/>
  <c r="BK302"/>
  <c i="12" r="BK218"/>
  <c r="BK102"/>
  <c i="2" r="J190"/>
  <c r="J284"/>
  <c r="BK284"/>
  <c i="3" r="BK250"/>
  <c r="J171"/>
  <c i="5" r="BK108"/>
  <c i="10" r="BK378"/>
  <c r="J198"/>
  <c r="J424"/>
  <c r="J288"/>
  <c r="BK352"/>
  <c r="BK246"/>
  <c r="J378"/>
  <c i="2" r="J413"/>
  <c r="J367"/>
  <c r="BK264"/>
  <c r="BK243"/>
  <c i="3" r="J224"/>
  <c r="J184"/>
  <c i="4" r="J144"/>
  <c i="5" r="BK217"/>
  <c r="J160"/>
  <c i="6" r="J124"/>
  <c r="BK160"/>
  <c r="J103"/>
  <c r="BK106"/>
  <c r="J106"/>
  <c r="J132"/>
  <c i="7" r="J199"/>
  <c r="BK109"/>
  <c r="BK156"/>
  <c r="J162"/>
  <c r="J137"/>
  <c r="BK101"/>
  <c i="8" r="J183"/>
  <c r="J194"/>
  <c r="BK137"/>
  <c r="BK193"/>
  <c r="J186"/>
  <c r="J131"/>
  <c i="9" r="J130"/>
  <c r="BK115"/>
  <c i="10" r="BK637"/>
  <c r="BK296"/>
  <c r="J102"/>
  <c r="J434"/>
  <c r="J256"/>
  <c r="J293"/>
  <c r="J617"/>
  <c r="J159"/>
  <c r="BK279"/>
  <c i="5" r="BK142"/>
  <c i="6" r="J159"/>
  <c r="BK155"/>
  <c r="BK150"/>
  <c r="BK92"/>
  <c i="7" r="BK201"/>
  <c r="J170"/>
  <c r="BK129"/>
  <c r="BK158"/>
  <c r="J148"/>
  <c r="BK102"/>
  <c i="8" r="BK186"/>
  <c r="BK214"/>
  <c r="BK178"/>
  <c r="J142"/>
  <c r="BK168"/>
  <c r="BK104"/>
  <c i="9" r="J93"/>
  <c r="BK125"/>
  <c i="10" r="BK624"/>
  <c r="J136"/>
  <c r="J184"/>
  <c r="BK362"/>
  <c r="BK630"/>
  <c r="J236"/>
  <c r="J317"/>
  <c r="BK413"/>
  <c r="BK508"/>
  <c r="BK434"/>
  <c r="J489"/>
  <c r="BK497"/>
  <c r="BK482"/>
  <c r="BK410"/>
  <c r="BK550"/>
  <c r="BK100"/>
  <c i="12" r="BK215"/>
  <c r="J187"/>
  <c i="13" r="BK98"/>
  <c i="2" r="BK159"/>
  <c r="J298"/>
  <c r="J151"/>
  <c i="3" r="J149"/>
  <c i="4" r="J90"/>
  <c i="5" r="BK206"/>
  <c i="7" r="BK171"/>
  <c r="BK159"/>
  <c i="8" r="BK120"/>
  <c r="BK169"/>
  <c r="BK108"/>
  <c i="9" r="BK92"/>
  <c i="10" r="BK112"/>
  <c r="J556"/>
  <c r="J120"/>
  <c r="J172"/>
  <c r="BK325"/>
  <c r="BK221"/>
  <c i="12" r="BK217"/>
  <c r="J202"/>
  <c i="2" r="BK139"/>
  <c r="BK416"/>
  <c r="J405"/>
  <c r="BK249"/>
  <c i="3" r="J297"/>
  <c i="4" r="BK157"/>
  <c i="7" r="J117"/>
  <c r="J133"/>
  <c r="BK168"/>
  <c i="8" r="BK211"/>
  <c r="J161"/>
  <c r="BK209"/>
  <c r="BK163"/>
  <c i="9" r="J100"/>
  <c i="10" r="BK617"/>
  <c r="J657"/>
  <c r="J624"/>
  <c r="BK124"/>
  <c r="BK166"/>
  <c r="BK227"/>
  <c r="J129"/>
  <c r="J92"/>
  <c i="12" r="BK177"/>
  <c r="J91"/>
  <c i="13" r="BK112"/>
  <c r="J124"/>
  <c r="J82"/>
  <c r="BK88"/>
  <c i="2" r="J104"/>
  <c r="BK166"/>
  <c r="BK164"/>
  <c i="3" r="BK260"/>
  <c r="J119"/>
  <c i="5" r="J176"/>
  <c r="J241"/>
  <c i="6" r="BK161"/>
  <c r="J100"/>
  <c r="BK124"/>
  <c i="7" r="BK200"/>
  <c r="BK167"/>
  <c i="8" r="J107"/>
  <c r="J147"/>
  <c i="10" r="J331"/>
  <c r="J174"/>
  <c i="12" r="BK162"/>
  <c i="2" r="BK407"/>
  <c r="J96"/>
  <c r="BK178"/>
  <c i="3" r="BK268"/>
  <c r="J125"/>
  <c i="5" r="BK250"/>
  <c r="J108"/>
  <c i="9" r="J113"/>
  <c i="10" r="BK98"/>
  <c r="J650"/>
  <c r="BK102"/>
  <c r="J177"/>
  <c r="BK295"/>
  <c r="BK219"/>
  <c r="J193"/>
  <c i="12" r="BK157"/>
  <c i="13" r="J128"/>
  <c i="2" r="BK345"/>
  <c r="J178"/>
  <c i="3" r="J230"/>
  <c r="J178"/>
  <c i="4" r="BK105"/>
  <c i="5" r="BK130"/>
  <c i="6" r="BK125"/>
  <c r="J150"/>
  <c i="7" r="BK190"/>
  <c r="J154"/>
  <c i="10" r="J162"/>
  <c r="J354"/>
  <c r="BK503"/>
  <c r="J421"/>
  <c r="BK331"/>
  <c r="J413"/>
  <c r="J575"/>
  <c i="12" r="J108"/>
  <c i="2" r="BK182"/>
  <c r="J356"/>
  <c r="BK404"/>
  <c r="J371"/>
  <c i="3" r="BK90"/>
  <c i="4" r="J120"/>
  <c i="5" r="BK223"/>
  <c r="J136"/>
  <c i="6" r="BK164"/>
  <c r="J128"/>
  <c r="J134"/>
  <c r="J113"/>
  <c i="7" r="J171"/>
  <c r="J113"/>
  <c r="J102"/>
  <c i="8" r="J211"/>
  <c r="J179"/>
  <c r="BK111"/>
  <c i="9" r="J124"/>
  <c i="10" r="J284"/>
  <c r="J645"/>
  <c r="BK645"/>
  <c r="J221"/>
  <c r="J261"/>
  <c r="J131"/>
  <c r="J200"/>
  <c i="11" r="J82"/>
  <c i="12" r="J118"/>
  <c i="13" r="J116"/>
  <c r="BK124"/>
  <c r="BK106"/>
  <c r="J90"/>
  <c r="J98"/>
  <c r="BK84"/>
  <c i="2" r="BK402"/>
  <c r="BK384"/>
  <c i="3" r="BK224"/>
  <c r="J194"/>
  <c i="4" r="BK124"/>
  <c i="5" r="J142"/>
  <c i="6" r="J147"/>
  <c r="J90"/>
  <c r="J120"/>
  <c r="BK123"/>
  <c i="7" r="BK140"/>
  <c r="J106"/>
  <c i="10" r="BK442"/>
  <c r="J325"/>
  <c r="BK383"/>
  <c r="J436"/>
  <c i="12" r="J168"/>
  <c r="J182"/>
  <c i="2" r="J389"/>
  <c r="BK116"/>
  <c r="J272"/>
  <c i="3" r="BK194"/>
  <c i="4" r="J124"/>
  <c i="5" r="BK211"/>
  <c i="6" r="J117"/>
  <c r="BK100"/>
  <c r="J115"/>
  <c r="BK98"/>
  <c i="7" r="BK154"/>
  <c r="BK149"/>
  <c r="BK113"/>
  <c i="8" r="BK158"/>
  <c r="BK171"/>
  <c r="J173"/>
  <c i="9" r="BK121"/>
  <c i="10" r="J545"/>
  <c r="J339"/>
  <c r="BK193"/>
  <c r="J398"/>
  <c r="J116"/>
  <c r="J480"/>
  <c r="BK288"/>
  <c r="BK148"/>
  <c i="12" r="BK209"/>
  <c i="2" r="J342"/>
  <c r="BK351"/>
  <c r="J398"/>
  <c i="7" r="BK114"/>
  <c i="10" r="J141"/>
  <c r="J207"/>
  <c r="J238"/>
  <c r="J352"/>
  <c r="J112"/>
  <c i="12" r="J213"/>
  <c r="BK170"/>
  <c i="13" r="J126"/>
  <c i="2" r="BK342"/>
  <c r="J407"/>
  <c r="BK206"/>
  <c r="BK233"/>
  <c r="J202"/>
  <c i="3" r="BK184"/>
  <c r="J238"/>
  <c r="BK137"/>
  <c i="4" r="J153"/>
  <c i="5" r="BK241"/>
  <c r="J190"/>
  <c r="BK100"/>
  <c i="6" r="BK126"/>
  <c r="J156"/>
  <c r="BK147"/>
  <c r="J152"/>
  <c r="J151"/>
  <c r="J135"/>
  <c r="J116"/>
  <c r="BK121"/>
  <c i="7" r="BK184"/>
  <c r="J201"/>
  <c r="J198"/>
  <c r="BK143"/>
  <c r="BK162"/>
  <c r="J169"/>
  <c r="J123"/>
  <c i="8" r="BK194"/>
  <c r="J121"/>
  <c r="BK118"/>
  <c r="BK175"/>
  <c r="BK127"/>
  <c r="J130"/>
  <c i="9" r="BK124"/>
  <c i="10" r="BK535"/>
  <c r="J310"/>
  <c r="J630"/>
  <c r="BK654"/>
  <c r="BK545"/>
  <c r="J227"/>
  <c r="BK131"/>
  <c r="J540"/>
  <c r="J157"/>
  <c r="BK333"/>
  <c r="J497"/>
  <c r="BK398"/>
  <c i="2" r="J249"/>
  <c r="BK278"/>
  <c r="BK400"/>
  <c r="J345"/>
  <c r="J319"/>
  <c i="3" r="BK203"/>
  <c r="BK240"/>
  <c i="4" r="BK164"/>
  <c r="J147"/>
  <c i="5" r="BK182"/>
  <c i="8" r="J108"/>
  <c r="J215"/>
  <c r="BK170"/>
  <c i="9" r="BK129"/>
  <c r="J125"/>
  <c r="BK88"/>
  <c i="10" r="BK615"/>
  <c r="BK590"/>
  <c r="J662"/>
  <c r="J622"/>
  <c r="BK231"/>
  <c r="BK159"/>
  <c r="BK484"/>
  <c r="BK326"/>
  <c r="J132"/>
  <c r="J302"/>
  <c r="J98"/>
  <c r="J246"/>
  <c i="12" r="J209"/>
  <c r="J216"/>
  <c r="BK213"/>
  <c r="J206"/>
  <c r="J162"/>
  <c i="2" r="BK356"/>
  <c r="BK380"/>
  <c r="J215"/>
  <c r="J380"/>
  <c r="BK328"/>
  <c r="BK298"/>
  <c i="3" r="J250"/>
  <c r="J292"/>
  <c r="J131"/>
  <c i="4" r="BK134"/>
  <c i="5" r="J197"/>
  <c r="J223"/>
  <c r="BK136"/>
  <c i="6" r="BK145"/>
  <c r="J146"/>
  <c r="BK146"/>
  <c r="BK102"/>
  <c r="BK110"/>
  <c r="J131"/>
  <c i="7" r="J103"/>
  <c r="BK164"/>
  <c r="J146"/>
  <c r="J143"/>
  <c r="J149"/>
  <c r="BK137"/>
  <c r="J104"/>
  <c i="8" r="BK122"/>
  <c r="J104"/>
  <c i="10" r="J394"/>
  <c r="J100"/>
  <c r="BK236"/>
  <c i="12" r="J96"/>
  <c r="BK133"/>
  <c r="BK154"/>
  <c i="2" r="BK398"/>
  <c r="BK96"/>
  <c r="BK194"/>
  <c r="BK224"/>
  <c i="3" r="J242"/>
  <c r="J137"/>
  <c i="5" r="J257"/>
  <c r="J117"/>
  <c r="J211"/>
  <c i="6" r="J158"/>
  <c r="BK90"/>
  <c r="J122"/>
  <c r="BK122"/>
  <c i="7" r="BK204"/>
  <c r="J184"/>
  <c r="BK105"/>
  <c i="8" r="J174"/>
  <c r="BK215"/>
  <c r="J172"/>
  <c r="J158"/>
  <c i="9" r="BK90"/>
  <c r="J104"/>
  <c i="10" r="J632"/>
  <c r="BK632"/>
  <c r="BK339"/>
  <c r="J637"/>
  <c r="BK394"/>
  <c r="J567"/>
  <c r="BK310"/>
  <c r="J344"/>
  <c r="J106"/>
  <c r="BK229"/>
  <c i="12" r="BK216"/>
  <c r="J124"/>
  <c i="2" r="BK419"/>
  <c r="J359"/>
  <c r="BK207"/>
  <c r="J238"/>
  <c i="3" r="J217"/>
  <c r="J209"/>
  <c i="4" r="BK153"/>
  <c i="5" r="J206"/>
  <c r="J163"/>
  <c i="6" r="J165"/>
  <c r="BK133"/>
  <c r="J109"/>
  <c r="J138"/>
  <c i="7" r="BK195"/>
  <c r="J207"/>
  <c r="BK186"/>
  <c r="BK120"/>
  <c r="BK145"/>
  <c i="8" r="J184"/>
  <c r="BK218"/>
  <c r="BK162"/>
  <c r="J122"/>
  <c r="J181"/>
  <c r="J117"/>
  <c i="9" r="BK113"/>
  <c r="J88"/>
  <c i="10" r="BK135"/>
  <c r="BK293"/>
  <c r="BK244"/>
  <c r="J279"/>
  <c r="BK402"/>
  <c r="BK524"/>
  <c r="J124"/>
  <c r="BK207"/>
  <c r="J295"/>
  <c r="BK254"/>
  <c i="12" r="BK196"/>
  <c r="J214"/>
  <c r="BK182"/>
  <c i="13" r="BK118"/>
  <c r="J120"/>
  <c r="BK104"/>
  <c r="BK108"/>
  <c r="J104"/>
  <c r="J94"/>
  <c r="J112"/>
  <c r="J86"/>
  <c r="BK86"/>
  <c i="2" r="J186"/>
  <c r="J139"/>
  <c r="J351"/>
  <c r="BK90"/>
  <c i="3" r="J260"/>
  <c r="BK255"/>
  <c i="4" r="BK100"/>
  <c i="5" r="J248"/>
  <c r="BK163"/>
  <c i="6" r="J129"/>
  <c r="BK162"/>
  <c r="BK149"/>
  <c r="J127"/>
  <c r="BK120"/>
  <c r="J110"/>
  <c i="7" r="J182"/>
  <c r="J150"/>
  <c r="J186"/>
  <c r="BK111"/>
  <c r="BK166"/>
  <c r="J114"/>
  <c i="8" r="J163"/>
  <c r="J137"/>
  <c r="BK154"/>
  <c r="J209"/>
  <c r="J119"/>
  <c i="9" r="J111"/>
  <c r="BK99"/>
  <c i="10" r="J530"/>
  <c r="BK120"/>
  <c r="J558"/>
  <c r="BK132"/>
  <c r="BK258"/>
  <c r="J402"/>
  <c r="BK157"/>
  <c r="BK540"/>
  <c i="12" r="J205"/>
  <c r="J177"/>
  <c r="J102"/>
  <c i="2" r="J302"/>
  <c r="J340"/>
  <c r="BK393"/>
  <c r="BK363"/>
  <c i="3" r="J268"/>
  <c r="BK248"/>
  <c r="J165"/>
  <c i="5" r="BK228"/>
  <c r="J184"/>
  <c i="6" r="J149"/>
  <c r="BK156"/>
  <c r="BK141"/>
  <c r="BK137"/>
  <c i="7" r="J197"/>
  <c r="BK155"/>
  <c r="BK194"/>
  <c r="BK117"/>
  <c r="BK110"/>
  <c i="8" r="BK204"/>
  <c r="J180"/>
  <c r="BK130"/>
  <c r="J171"/>
  <c r="J169"/>
  <c i="9" r="BK130"/>
  <c r="BK128"/>
  <c r="J94"/>
  <c i="10" r="BK596"/>
  <c r="J659"/>
  <c r="BK643"/>
  <c r="J143"/>
  <c r="BK269"/>
  <c r="BK222"/>
  <c r="BK143"/>
  <c r="J258"/>
  <c r="J603"/>
  <c r="J254"/>
  <c r="BK347"/>
  <c i="12" r="BK214"/>
  <c r="BK91"/>
  <c r="BK108"/>
  <c i="2" r="J206"/>
  <c i="5" r="J100"/>
  <c i="6" r="BK154"/>
  <c i="8" r="BK174"/>
  <c r="J100"/>
  <c r="BK100"/>
  <c i="9" r="J90"/>
  <c i="10" r="BK664"/>
  <c r="J269"/>
  <c r="BK177"/>
  <c r="BK663"/>
  <c r="J151"/>
  <c i="2" r="BK121"/>
  <c i="5" r="J203"/>
  <c i="7" r="J156"/>
  <c r="BK157"/>
  <c i="8" r="J221"/>
  <c r="BK103"/>
  <c i="10" r="BK556"/>
  <c r="BK585"/>
  <c r="BK384"/>
  <c r="BK570"/>
  <c i="12" r="J170"/>
  <c r="BK118"/>
  <c i="13" r="BK126"/>
  <c r="J108"/>
  <c r="BK114"/>
  <c r="J100"/>
  <c r="J106"/>
  <c i="1" r="AS58"/>
  <c i="2" r="J146"/>
  <c i="3" r="BK297"/>
  <c i="6" r="J95"/>
  <c i="7" r="BK207"/>
  <c r="BK160"/>
  <c r="J112"/>
  <c r="J105"/>
  <c i="8" r="J106"/>
  <c r="BK121"/>
  <c i="9" r="J128"/>
  <c i="10" r="BK436"/>
  <c r="J474"/>
  <c r="BK103"/>
  <c r="BK567"/>
  <c r="J230"/>
  <c r="BK116"/>
  <c i="12" r="J127"/>
  <c i="13" r="J118"/>
  <c i="2" r="J159"/>
  <c r="BK202"/>
  <c r="J278"/>
  <c i="3" r="BK233"/>
  <c i="4" r="J162"/>
  <c i="5" r="BK184"/>
  <c i="6" r="BK97"/>
  <c r="BK93"/>
  <c r="J97"/>
  <c i="7" r="BK180"/>
  <c r="BK133"/>
  <c i="8" r="J175"/>
  <c r="J198"/>
  <c r="BK142"/>
  <c i="9" r="BK93"/>
  <c i="10" r="J429"/>
  <c r="BK468"/>
  <c r="J663"/>
  <c r="BK603"/>
  <c r="J383"/>
  <c r="BK580"/>
  <c r="J580"/>
  <c r="J442"/>
  <c i="12" r="BK187"/>
  <c i="2" r="J194"/>
  <c r="J384"/>
  <c r="J330"/>
  <c r="J354"/>
  <c i="3" r="BK171"/>
  <c r="BK217"/>
  <c i="6" r="J141"/>
  <c i="7" r="BK177"/>
  <c r="J145"/>
  <c r="J195"/>
  <c r="J166"/>
  <c i="8" r="J213"/>
  <c r="BK134"/>
  <c r="J167"/>
  <c i="9" r="J121"/>
  <c i="10" r="J607"/>
  <c r="J380"/>
  <c r="BK657"/>
  <c r="BK105"/>
  <c r="J428"/>
  <c r="J249"/>
  <c r="J105"/>
  <c r="BK489"/>
  <c r="J390"/>
  <c r="J182"/>
  <c i="12" r="BK144"/>
  <c i="2" r="BK354"/>
  <c r="J363"/>
  <c r="BK128"/>
  <c r="BK307"/>
  <c r="BK272"/>
  <c r="J170"/>
  <c i="3" r="BK178"/>
  <c r="J143"/>
  <c i="4" r="J157"/>
  <c i="5" r="J169"/>
  <c i="6" r="BK153"/>
  <c r="J155"/>
  <c r="J153"/>
  <c r="BK135"/>
  <c r="BK138"/>
  <c i="7" r="BK173"/>
  <c r="BK163"/>
  <c r="J159"/>
  <c r="BK170"/>
  <c r="BK147"/>
  <c r="J111"/>
  <c i="8" r="J212"/>
  <c r="J127"/>
  <c r="BK107"/>
  <c i="9" r="J129"/>
  <c r="J105"/>
  <c i="10" r="J219"/>
  <c r="BK341"/>
  <c r="BK662"/>
  <c r="BK496"/>
  <c r="J550"/>
  <c r="J372"/>
  <c r="J461"/>
  <c r="J512"/>
  <c r="BK419"/>
  <c r="J316"/>
  <c r="J535"/>
  <c r="BK129"/>
  <c i="12" r="J210"/>
  <c r="BK210"/>
  <c r="J154"/>
  <c i="13" r="BK120"/>
  <c r="BK90"/>
  <c r="J102"/>
  <c r="BK100"/>
  <c r="J92"/>
  <c r="BK102"/>
  <c r="BK82"/>
  <c i="2" r="J133"/>
  <c r="J207"/>
  <c r="BK170"/>
  <c r="J210"/>
  <c i="3" r="J248"/>
  <c r="BK230"/>
  <c i="4" r="J110"/>
  <c i="5" r="J250"/>
  <c r="BK176"/>
  <c i="6" r="BK134"/>
  <c i="9" r="BK108"/>
  <c i="10" r="BK189"/>
  <c r="BK622"/>
  <c r="J103"/>
  <c r="BK249"/>
  <c r="BK314"/>
  <c r="BK512"/>
  <c r="J211"/>
  <c i="12" r="J211"/>
  <c r="J113"/>
  <c i="2" r="J198"/>
  <c r="BK396"/>
  <c i="3" r="J233"/>
  <c r="BK131"/>
  <c i="4" r="BK115"/>
  <c i="5" r="BK257"/>
  <c r="BK157"/>
  <c i="6" r="J123"/>
  <c r="J163"/>
  <c r="BK148"/>
  <c r="J140"/>
  <c r="J118"/>
  <c i="10" r="BK575"/>
  <c r="BK659"/>
  <c r="BK610"/>
  <c r="J148"/>
  <c r="BK151"/>
  <c r="J322"/>
  <c r="J563"/>
  <c i="11" r="J84"/>
  <c i="12" r="J190"/>
  <c i="5" l="1" r="R255"/>
  <c r="T255"/>
  <c r="P255"/>
  <c i="10" r="R91"/>
  <c r="T346"/>
  <c r="BK609"/>
  <c r="J609"/>
  <c r="J69"/>
  <c i="11" r="T81"/>
  <c r="T80"/>
  <c i="2" r="R89"/>
  <c r="T301"/>
  <c r="R344"/>
  <c r="R383"/>
  <c r="R382"/>
  <c i="3" r="BK89"/>
  <c r="J89"/>
  <c r="J61"/>
  <c r="BK177"/>
  <c r="J177"/>
  <c r="J62"/>
  <c r="T232"/>
  <c r="P267"/>
  <c r="R288"/>
  <c i="4" r="R89"/>
  <c r="T123"/>
  <c r="BK156"/>
  <c r="J156"/>
  <c r="J66"/>
  <c i="5" r="R162"/>
  <c r="T222"/>
  <c i="6" r="P101"/>
  <c i="7" r="BK99"/>
  <c r="J99"/>
  <c r="J64"/>
  <c r="BK138"/>
  <c r="J138"/>
  <c r="J66"/>
  <c r="R138"/>
  <c r="BK153"/>
  <c r="J153"/>
  <c r="J68"/>
  <c r="T178"/>
  <c i="8" r="T143"/>
  <c r="R157"/>
  <c r="T182"/>
  <c r="R192"/>
  <c r="BK210"/>
  <c r="J210"/>
  <c r="J76"/>
  <c i="9" r="R86"/>
  <c r="R85"/>
  <c r="T127"/>
  <c i="10" r="R260"/>
  <c r="T529"/>
  <c r="T656"/>
  <c i="11" r="R81"/>
  <c r="R80"/>
  <c i="10" r="R346"/>
  <c r="T609"/>
  <c i="8" r="BK207"/>
  <c r="J207"/>
  <c r="J75"/>
  <c i="9" r="P86"/>
  <c r="P85"/>
  <c r="R127"/>
  <c i="10" r="T260"/>
  <c r="R656"/>
  <c r="BK346"/>
  <c r="J346"/>
  <c r="J64"/>
  <c r="R609"/>
  <c i="11" r="P81"/>
  <c r="P80"/>
  <c i="1" r="AU66"/>
  <c i="10" r="T91"/>
  <c r="T441"/>
  <c i="8" r="T99"/>
  <c r="P157"/>
  <c r="BK182"/>
  <c r="J182"/>
  <c r="J69"/>
  <c r="R185"/>
  <c r="T207"/>
  <c i="9" r="R107"/>
  <c r="R106"/>
  <c i="10" r="R165"/>
  <c r="R164"/>
  <c r="R529"/>
  <c i="2" r="P89"/>
  <c r="P88"/>
  <c r="P87"/>
  <c i="1" r="AU55"/>
  <c i="2" r="P301"/>
  <c r="T344"/>
  <c r="P383"/>
  <c r="P382"/>
  <c i="3" r="P89"/>
  <c r="T177"/>
  <c r="BK232"/>
  <c r="J232"/>
  <c r="J63"/>
  <c r="BK267"/>
  <c r="J267"/>
  <c r="J64"/>
  <c r="BK288"/>
  <c r="J288"/>
  <c r="J65"/>
  <c i="4" r="BK89"/>
  <c r="R123"/>
  <c r="P156"/>
  <c r="P155"/>
  <c i="5" r="T162"/>
  <c r="T98"/>
  <c r="T97"/>
  <c r="BK222"/>
  <c r="J222"/>
  <c r="J71"/>
  <c i="6" r="R101"/>
  <c i="7" r="P99"/>
  <c r="BK144"/>
  <c r="J144"/>
  <c r="J67"/>
  <c r="P153"/>
  <c r="BK193"/>
  <c r="J193"/>
  <c r="J75"/>
  <c r="P196"/>
  <c i="8" r="BK143"/>
  <c r="J143"/>
  <c r="J66"/>
  <c r="T157"/>
  <c r="R182"/>
  <c r="BK192"/>
  <c r="J192"/>
  <c r="J71"/>
  <c r="R210"/>
  <c i="9" r="T107"/>
  <c r="T106"/>
  <c i="10" r="R441"/>
  <c i="2" r="BK89"/>
  <c r="J89"/>
  <c r="J61"/>
  <c r="BK301"/>
  <c r="J301"/>
  <c r="J62"/>
  <c r="P344"/>
  <c r="BK383"/>
  <c r="BK382"/>
  <c r="J382"/>
  <c r="J65"/>
  <c i="3" r="T89"/>
  <c r="P177"/>
  <c r="P232"/>
  <c r="R267"/>
  <c r="T288"/>
  <c i="4" r="P89"/>
  <c r="BK123"/>
  <c r="J123"/>
  <c r="J62"/>
  <c r="R156"/>
  <c r="R155"/>
  <c i="5" r="BK162"/>
  <c r="J162"/>
  <c r="J67"/>
  <c r="R222"/>
  <c i="6" r="T101"/>
  <c i="7" r="T99"/>
  <c r="T138"/>
  <c r="R153"/>
  <c r="R178"/>
  <c r="R196"/>
  <c i="8" r="P99"/>
  <c r="BK157"/>
  <c r="J157"/>
  <c r="J67"/>
  <c r="P182"/>
  <c r="P192"/>
  <c r="T210"/>
  <c i="9" r="BK107"/>
  <c r="J107"/>
  <c r="J63"/>
  <c i="10" r="P165"/>
  <c r="BK569"/>
  <c r="J569"/>
  <c r="J68"/>
  <c r="P441"/>
  <c r="P656"/>
  <c r="BK91"/>
  <c r="J91"/>
  <c r="J60"/>
  <c i="6" r="BK89"/>
  <c r="P89"/>
  <c r="R89"/>
  <c r="T89"/>
  <c r="BK96"/>
  <c r="J96"/>
  <c r="J65"/>
  <c r="P96"/>
  <c r="R96"/>
  <c r="T96"/>
  <c i="7" r="R99"/>
  <c r="P144"/>
  <c r="T153"/>
  <c r="BK178"/>
  <c r="J178"/>
  <c r="J70"/>
  <c r="BK196"/>
  <c r="J196"/>
  <c r="J76"/>
  <c i="8" r="R99"/>
  <c r="BK166"/>
  <c r="J166"/>
  <c r="J68"/>
  <c r="BK185"/>
  <c r="J185"/>
  <c r="J70"/>
  <c r="P207"/>
  <c i="9" r="BK127"/>
  <c r="J127"/>
  <c r="J64"/>
  <c i="10" r="P91"/>
  <c r="P260"/>
  <c r="T569"/>
  <c i="12" r="P156"/>
  <c i="7" r="P193"/>
  <c r="T193"/>
  <c i="8" r="BK99"/>
  <c r="P166"/>
  <c r="T192"/>
  <c i="9" r="T86"/>
  <c r="T85"/>
  <c r="T84"/>
  <c i="8" r="R143"/>
  <c r="R166"/>
  <c r="P185"/>
  <c r="P210"/>
  <c i="9" r="P107"/>
  <c r="P106"/>
  <c i="10" r="BK656"/>
  <c r="J656"/>
  <c r="J70"/>
  <c i="12" r="T90"/>
  <c i="2" r="T89"/>
  <c r="T88"/>
  <c r="R301"/>
  <c r="BK344"/>
  <c r="J344"/>
  <c r="J63"/>
  <c r="T383"/>
  <c r="T382"/>
  <c i="3" r="R89"/>
  <c r="R177"/>
  <c r="R232"/>
  <c r="T267"/>
  <c r="P288"/>
  <c i="4" r="T89"/>
  <c r="T88"/>
  <c r="T87"/>
  <c r="P123"/>
  <c r="T156"/>
  <c r="T155"/>
  <c i="5" r="P162"/>
  <c r="P98"/>
  <c r="P97"/>
  <c i="1" r="AU59"/>
  <c i="5" r="P222"/>
  <c i="6" r="BK101"/>
  <c r="J101"/>
  <c r="J66"/>
  <c i="7" r="P138"/>
  <c r="R144"/>
  <c r="T144"/>
  <c r="P178"/>
  <c r="R193"/>
  <c r="T196"/>
  <c i="8" r="P143"/>
  <c r="T166"/>
  <c r="T185"/>
  <c r="R207"/>
  <c i="9" r="BK86"/>
  <c r="J86"/>
  <c r="J61"/>
  <c r="P127"/>
  <c i="12" r="P90"/>
  <c r="BK176"/>
  <c r="J176"/>
  <c r="J64"/>
  <c i="10" r="P346"/>
  <c r="P609"/>
  <c i="12" r="T132"/>
  <c r="R176"/>
  <c r="T204"/>
  <c i="10" r="BK260"/>
  <c r="J260"/>
  <c r="J63"/>
  <c r="P569"/>
  <c i="12" r="BK90"/>
  <c r="J90"/>
  <c r="J61"/>
  <c r="P132"/>
  <c r="T156"/>
  <c i="10" r="BK165"/>
  <c r="BK164"/>
  <c r="J164"/>
  <c r="J61"/>
  <c r="BK441"/>
  <c r="J441"/>
  <c r="J66"/>
  <c r="R569"/>
  <c i="11" r="BK81"/>
  <c r="BK80"/>
  <c r="J80"/>
  <c r="J59"/>
  <c i="12" r="R132"/>
  <c r="P176"/>
  <c r="BK204"/>
  <c r="J204"/>
  <c r="J68"/>
  <c i="13" r="P81"/>
  <c r="P80"/>
  <c i="1" r="AU68"/>
  <c i="10" r="T165"/>
  <c r="T164"/>
  <c r="P529"/>
  <c i="12" r="R90"/>
  <c r="BK156"/>
  <c r="J156"/>
  <c r="J63"/>
  <c r="T176"/>
  <c r="P204"/>
  <c i="13" r="R81"/>
  <c r="R80"/>
  <c i="10" r="BK529"/>
  <c r="J529"/>
  <c r="J67"/>
  <c i="12" r="BK132"/>
  <c r="J132"/>
  <c r="J62"/>
  <c r="R156"/>
  <c r="R204"/>
  <c i="13" r="BK81"/>
  <c r="J81"/>
  <c r="J60"/>
  <c r="T81"/>
  <c r="T80"/>
  <c i="4" r="BK163"/>
  <c r="J163"/>
  <c r="J67"/>
  <c i="8" r="BK199"/>
  <c r="J199"/>
  <c r="J73"/>
  <c i="4" r="BK146"/>
  <c r="J146"/>
  <c r="J63"/>
  <c r="BK152"/>
  <c r="J152"/>
  <c r="J64"/>
  <c i="5" r="BK252"/>
  <c r="J252"/>
  <c r="J72"/>
  <c i="7" r="BK181"/>
  <c r="J181"/>
  <c r="J71"/>
  <c r="BK183"/>
  <c r="J183"/>
  <c r="J72"/>
  <c i="2" r="BK418"/>
  <c r="J418"/>
  <c r="J67"/>
  <c i="5" r="BK99"/>
  <c r="J99"/>
  <c r="J65"/>
  <c r="BK159"/>
  <c r="J159"/>
  <c r="J66"/>
  <c r="BK258"/>
  <c r="J258"/>
  <c r="J75"/>
  <c i="7" r="BK185"/>
  <c r="J185"/>
  <c r="J73"/>
  <c i="8" r="BK203"/>
  <c r="J203"/>
  <c r="J74"/>
  <c i="7" r="BK189"/>
  <c r="J189"/>
  <c r="J74"/>
  <c i="8" r="BK141"/>
  <c r="J141"/>
  <c r="J65"/>
  <c r="BK197"/>
  <c r="J197"/>
  <c r="J72"/>
  <c i="2" r="BK379"/>
  <c r="J379"/>
  <c r="J64"/>
  <c i="5" r="BK205"/>
  <c r="J205"/>
  <c r="J68"/>
  <c r="BK210"/>
  <c r="J210"/>
  <c r="J69"/>
  <c r="BK216"/>
  <c r="J216"/>
  <c r="J70"/>
  <c r="BK256"/>
  <c r="J256"/>
  <c r="J74"/>
  <c i="7" r="BK136"/>
  <c r="J136"/>
  <c r="J65"/>
  <c r="BK176"/>
  <c r="J176"/>
  <c r="J69"/>
  <c i="12" r="BK195"/>
  <c r="J195"/>
  <c r="J66"/>
  <c r="BK201"/>
  <c r="J201"/>
  <c r="J67"/>
  <c r="BK189"/>
  <c r="J189"/>
  <c r="J65"/>
  <c i="13" r="J74"/>
  <c r="BE84"/>
  <c r="BE82"/>
  <c r="F55"/>
  <c r="BE87"/>
  <c r="BE90"/>
  <c r="BE110"/>
  <c r="E70"/>
  <c r="BE106"/>
  <c r="BE94"/>
  <c r="BE104"/>
  <c r="BE92"/>
  <c r="BE100"/>
  <c r="BE102"/>
  <c r="BE108"/>
  <c r="BE112"/>
  <c r="BE122"/>
  <c r="BE124"/>
  <c r="BE126"/>
  <c r="BE96"/>
  <c r="BE98"/>
  <c r="BE86"/>
  <c r="BE88"/>
  <c r="BE114"/>
  <c r="BE118"/>
  <c r="BE128"/>
  <c r="BE116"/>
  <c r="BE120"/>
  <c i="12" r="E48"/>
  <c r="J52"/>
  <c r="BE127"/>
  <c r="BE157"/>
  <c r="BE170"/>
  <c r="F85"/>
  <c r="BE144"/>
  <c r="BE187"/>
  <c r="BE118"/>
  <c i="11" r="J81"/>
  <c r="J60"/>
  <c i="12" r="BE91"/>
  <c r="BE171"/>
  <c r="BE196"/>
  <c r="BE209"/>
  <c r="BE96"/>
  <c r="BE205"/>
  <c r="BE182"/>
  <c r="BE211"/>
  <c r="BE202"/>
  <c r="BE217"/>
  <c r="BE102"/>
  <c r="BE108"/>
  <c r="BE113"/>
  <c r="BE124"/>
  <c r="BE133"/>
  <c r="BE154"/>
  <c r="BE162"/>
  <c r="BE168"/>
  <c r="BE177"/>
  <c r="BE190"/>
  <c r="BE206"/>
  <c r="BE207"/>
  <c r="BE208"/>
  <c r="BE210"/>
  <c r="BE213"/>
  <c r="BE214"/>
  <c r="BE215"/>
  <c r="BE216"/>
  <c r="BE218"/>
  <c i="10" r="J165"/>
  <c r="J62"/>
  <c r="BK440"/>
  <c r="J440"/>
  <c r="J65"/>
  <c i="11" r="BE84"/>
  <c r="E70"/>
  <c r="J52"/>
  <c r="F55"/>
  <c r="BE82"/>
  <c i="9" r="BK106"/>
  <c r="J106"/>
  <c r="J62"/>
  <c i="10" r="BE98"/>
  <c r="BE106"/>
  <c r="BE120"/>
  <c r="BE135"/>
  <c r="BE141"/>
  <c r="BE200"/>
  <c r="BE230"/>
  <c r="BE277"/>
  <c r="BE284"/>
  <c r="BE339"/>
  <c r="BE354"/>
  <c r="BE362"/>
  <c r="BE372"/>
  <c r="BE380"/>
  <c r="BE381"/>
  <c r="BE461"/>
  <c r="BE556"/>
  <c r="BE428"/>
  <c r="BE503"/>
  <c r="BE545"/>
  <c r="BE527"/>
  <c r="BE585"/>
  <c r="BE563"/>
  <c r="E48"/>
  <c r="J52"/>
  <c r="F87"/>
  <c r="BE103"/>
  <c r="BE116"/>
  <c r="BE124"/>
  <c r="BE151"/>
  <c r="BE162"/>
  <c r="BE177"/>
  <c r="BE269"/>
  <c r="BE347"/>
  <c r="BE394"/>
  <c r="BE402"/>
  <c r="BE596"/>
  <c r="BE100"/>
  <c r="BE229"/>
  <c r="BE249"/>
  <c r="BE261"/>
  <c r="BE288"/>
  <c r="BE434"/>
  <c r="BE436"/>
  <c r="BE480"/>
  <c r="BE603"/>
  <c r="BE524"/>
  <c r="BE189"/>
  <c r="BE193"/>
  <c r="BE201"/>
  <c r="BE211"/>
  <c r="BE310"/>
  <c r="BE136"/>
  <c r="BE143"/>
  <c r="BE258"/>
  <c r="BE272"/>
  <c r="BE316"/>
  <c r="BE324"/>
  <c r="BE341"/>
  <c r="BE438"/>
  <c r="BE442"/>
  <c r="BE617"/>
  <c r="BE105"/>
  <c r="BE112"/>
  <c r="BE131"/>
  <c r="BE132"/>
  <c r="BE184"/>
  <c r="BE198"/>
  <c r="BE302"/>
  <c r="BE306"/>
  <c r="BE322"/>
  <c r="BE333"/>
  <c r="BE496"/>
  <c r="BE512"/>
  <c r="BE535"/>
  <c r="BE550"/>
  <c r="BE558"/>
  <c r="BE622"/>
  <c r="BE570"/>
  <c r="BE207"/>
  <c r="BE244"/>
  <c r="BE254"/>
  <c r="BE643"/>
  <c r="BE615"/>
  <c r="BE624"/>
  <c r="BE645"/>
  <c r="BE659"/>
  <c r="BE296"/>
  <c r="BE352"/>
  <c r="BE378"/>
  <c r="BE383"/>
  <c r="BE384"/>
  <c r="BE390"/>
  <c r="BE398"/>
  <c r="BE410"/>
  <c r="BE413"/>
  <c r="BE419"/>
  <c r="BE421"/>
  <c r="BE424"/>
  <c r="BE219"/>
  <c r="BE256"/>
  <c r="BE293"/>
  <c r="BE314"/>
  <c r="BE331"/>
  <c r="BE607"/>
  <c r="BE664"/>
  <c i="9" r="BK85"/>
  <c r="BK84"/>
  <c r="J84"/>
  <c i="10" r="BE102"/>
  <c r="BE104"/>
  <c r="BE159"/>
  <c r="BE172"/>
  <c r="BE182"/>
  <c r="BE238"/>
  <c r="BE279"/>
  <c r="BE325"/>
  <c r="BE489"/>
  <c r="BE654"/>
  <c r="BE468"/>
  <c r="BE474"/>
  <c r="BE540"/>
  <c r="BE630"/>
  <c r="BE632"/>
  <c r="BE590"/>
  <c r="BE598"/>
  <c r="BE657"/>
  <c r="BE661"/>
  <c r="BE663"/>
  <c r="BE236"/>
  <c r="BE267"/>
  <c r="BE326"/>
  <c r="BE344"/>
  <c r="BE429"/>
  <c r="BE482"/>
  <c r="BE497"/>
  <c r="BE567"/>
  <c r="BE575"/>
  <c r="BE637"/>
  <c r="BE650"/>
  <c r="BE662"/>
  <c r="BE92"/>
  <c r="BE129"/>
  <c r="BE157"/>
  <c r="BE221"/>
  <c r="BE295"/>
  <c r="BE317"/>
  <c r="BE484"/>
  <c r="BE508"/>
  <c r="BE530"/>
  <c r="BE580"/>
  <c r="BE148"/>
  <c r="BE166"/>
  <c r="BE174"/>
  <c r="BE215"/>
  <c r="BE222"/>
  <c r="BE227"/>
  <c r="BE231"/>
  <c r="BE246"/>
  <c r="BE610"/>
  <c i="8" r="J99"/>
  <c r="J64"/>
  <c i="9" r="E74"/>
  <c r="F55"/>
  <c r="BE93"/>
  <c r="BE92"/>
  <c r="BE94"/>
  <c r="J52"/>
  <c r="BE87"/>
  <c r="BE90"/>
  <c r="BE96"/>
  <c r="BE100"/>
  <c r="BE108"/>
  <c r="BE111"/>
  <c r="BE97"/>
  <c r="BE105"/>
  <c r="BE115"/>
  <c r="BE117"/>
  <c r="BE102"/>
  <c r="BE104"/>
  <c r="BE113"/>
  <c r="BE129"/>
  <c r="BE88"/>
  <c r="BE99"/>
  <c r="BE121"/>
  <c r="BE124"/>
  <c r="BE125"/>
  <c r="BE128"/>
  <c r="BE130"/>
  <c i="8" r="J95"/>
  <c r="E86"/>
  <c r="BE103"/>
  <c r="BE159"/>
  <c r="F95"/>
  <c r="BE111"/>
  <c r="BE134"/>
  <c r="BE117"/>
  <c r="BE144"/>
  <c r="BE167"/>
  <c r="BE168"/>
  <c r="BE158"/>
  <c r="BE119"/>
  <c r="BE163"/>
  <c r="BE154"/>
  <c r="BE161"/>
  <c r="BE169"/>
  <c r="BE175"/>
  <c r="BE183"/>
  <c r="BE105"/>
  <c r="J92"/>
  <c r="BE121"/>
  <c r="BE107"/>
  <c r="BE131"/>
  <c r="BE106"/>
  <c r="BE142"/>
  <c r="BE150"/>
  <c r="BE162"/>
  <c r="BE100"/>
  <c r="BE104"/>
  <c r="BE108"/>
  <c r="BE114"/>
  <c r="BE174"/>
  <c r="BE181"/>
  <c r="BE194"/>
  <c r="BE200"/>
  <c r="BE138"/>
  <c r="BE151"/>
  <c r="BE118"/>
  <c r="BE189"/>
  <c r="BE209"/>
  <c r="BE122"/>
  <c r="BE137"/>
  <c r="BE147"/>
  <c r="BE184"/>
  <c r="BE186"/>
  <c r="BE198"/>
  <c r="BE211"/>
  <c r="BE130"/>
  <c r="BE180"/>
  <c r="BE218"/>
  <c r="BE127"/>
  <c r="BE179"/>
  <c r="BE204"/>
  <c r="BE214"/>
  <c r="BE221"/>
  <c r="BE170"/>
  <c r="BE171"/>
  <c r="BE178"/>
  <c r="BE212"/>
  <c r="BE215"/>
  <c r="BE120"/>
  <c r="BE160"/>
  <c r="BE172"/>
  <c r="BE173"/>
  <c r="BE193"/>
  <c r="BE208"/>
  <c r="BE213"/>
  <c i="7" r="F59"/>
  <c r="BE106"/>
  <c r="BE109"/>
  <c r="BE102"/>
  <c r="BE107"/>
  <c r="BE111"/>
  <c i="6" r="J89"/>
  <c r="J64"/>
  <c i="7" r="BE129"/>
  <c r="E50"/>
  <c r="J56"/>
  <c r="BE101"/>
  <c r="BE103"/>
  <c r="BE105"/>
  <c r="BE154"/>
  <c r="BE156"/>
  <c r="BE158"/>
  <c r="BE159"/>
  <c r="BE160"/>
  <c r="BE161"/>
  <c r="J95"/>
  <c r="BE162"/>
  <c r="BE164"/>
  <c r="BE169"/>
  <c r="BE146"/>
  <c r="BE126"/>
  <c r="BE168"/>
  <c r="BE100"/>
  <c r="BE113"/>
  <c r="BE140"/>
  <c r="BE149"/>
  <c r="BE174"/>
  <c r="BE108"/>
  <c r="BE114"/>
  <c r="BE110"/>
  <c r="BE117"/>
  <c r="BE133"/>
  <c r="BE139"/>
  <c r="BE150"/>
  <c r="BE157"/>
  <c r="BE172"/>
  <c r="BE180"/>
  <c r="BE194"/>
  <c r="BE186"/>
  <c r="BE104"/>
  <c r="BE132"/>
  <c r="BE145"/>
  <c r="BE163"/>
  <c r="BE165"/>
  <c r="BE182"/>
  <c r="BE190"/>
  <c r="BE184"/>
  <c r="BE197"/>
  <c r="BE200"/>
  <c r="BE120"/>
  <c r="BE123"/>
  <c r="BE137"/>
  <c r="BE148"/>
  <c r="BE155"/>
  <c r="BE170"/>
  <c r="BE171"/>
  <c r="BE177"/>
  <c r="BE198"/>
  <c r="BE201"/>
  <c r="BE143"/>
  <c r="BE147"/>
  <c r="BE166"/>
  <c r="BE173"/>
  <c r="BE179"/>
  <c r="BE195"/>
  <c r="BE207"/>
  <c r="BE167"/>
  <c r="BE112"/>
  <c r="BE175"/>
  <c r="BE199"/>
  <c r="BE204"/>
  <c i="6" r="BE106"/>
  <c r="BE121"/>
  <c r="BE93"/>
  <c r="BE95"/>
  <c r="BE98"/>
  <c r="BE124"/>
  <c r="BE129"/>
  <c r="BE131"/>
  <c r="BE132"/>
  <c r="BE114"/>
  <c r="BE123"/>
  <c r="F85"/>
  <c r="BE130"/>
  <c r="J56"/>
  <c r="BE134"/>
  <c i="5" r="BK98"/>
  <c r="J98"/>
  <c r="J64"/>
  <c i="6" r="BE135"/>
  <c i="5" r="BK255"/>
  <c r="J255"/>
  <c r="J73"/>
  <c i="6" r="E50"/>
  <c r="J85"/>
  <c r="BE90"/>
  <c r="BE115"/>
  <c r="BE117"/>
  <c r="BE120"/>
  <c r="BE137"/>
  <c r="BE142"/>
  <c r="BE143"/>
  <c r="BE144"/>
  <c r="BE94"/>
  <c r="BE133"/>
  <c r="BE91"/>
  <c r="BE118"/>
  <c r="BE136"/>
  <c r="BE100"/>
  <c r="BE119"/>
  <c r="BE128"/>
  <c r="BE149"/>
  <c r="BE153"/>
  <c r="BE156"/>
  <c r="BE140"/>
  <c r="BE92"/>
  <c r="BE103"/>
  <c r="BE109"/>
  <c r="BE110"/>
  <c r="BE111"/>
  <c r="BE113"/>
  <c r="BE152"/>
  <c r="BE145"/>
  <c r="BE147"/>
  <c r="BE148"/>
  <c r="BE159"/>
  <c r="BE99"/>
  <c r="BE112"/>
  <c r="BE139"/>
  <c r="BE141"/>
  <c r="BE161"/>
  <c r="BE102"/>
  <c r="BE122"/>
  <c r="BE127"/>
  <c r="BE162"/>
  <c r="BE164"/>
  <c r="BE116"/>
  <c r="BE165"/>
  <c r="BE154"/>
  <c r="BE163"/>
  <c r="BE151"/>
  <c r="BE97"/>
  <c r="BE125"/>
  <c r="BE126"/>
  <c r="BE150"/>
  <c r="BE155"/>
  <c r="BE157"/>
  <c r="BE158"/>
  <c r="BE160"/>
  <c r="BE138"/>
  <c r="BE146"/>
  <c i="5" r="J56"/>
  <c r="E85"/>
  <c r="BE152"/>
  <c i="4" r="J89"/>
  <c r="J61"/>
  <c r="BK155"/>
  <c r="J155"/>
  <c r="J65"/>
  <c i="5" r="BE124"/>
  <c r="BE130"/>
  <c r="BE145"/>
  <c r="BE163"/>
  <c r="BE117"/>
  <c r="BE136"/>
  <c r="F94"/>
  <c r="BE142"/>
  <c r="BE197"/>
  <c r="BE230"/>
  <c r="BE169"/>
  <c r="BE211"/>
  <c r="BE190"/>
  <c r="BE203"/>
  <c r="BE236"/>
  <c r="BE100"/>
  <c r="BE108"/>
  <c r="BE176"/>
  <c r="BE189"/>
  <c r="BE160"/>
  <c r="BE182"/>
  <c r="BE184"/>
  <c r="BE206"/>
  <c r="BE217"/>
  <c r="BE223"/>
  <c r="BE228"/>
  <c r="BE250"/>
  <c r="BE241"/>
  <c r="BE248"/>
  <c r="BE257"/>
  <c r="BE157"/>
  <c r="BE259"/>
  <c r="BE253"/>
  <c i="3" r="BK88"/>
  <c r="J88"/>
  <c r="J60"/>
  <c i="4" r="F55"/>
  <c r="BE115"/>
  <c i="3" r="J296"/>
  <c r="J67"/>
  <c i="4" r="E48"/>
  <c r="J81"/>
  <c r="BE120"/>
  <c r="BE90"/>
  <c r="BE134"/>
  <c r="BE144"/>
  <c r="BE153"/>
  <c r="BE105"/>
  <c r="BE110"/>
  <c r="BE124"/>
  <c r="BE164"/>
  <c r="BE147"/>
  <c r="BE100"/>
  <c r="BE157"/>
  <c r="BE161"/>
  <c r="BE162"/>
  <c i="3" r="F84"/>
  <c r="BE125"/>
  <c i="2" r="J383"/>
  <c r="J66"/>
  <c i="3" r="J52"/>
  <c r="BE184"/>
  <c r="BE171"/>
  <c r="BE203"/>
  <c r="E77"/>
  <c r="BE119"/>
  <c r="BE90"/>
  <c i="2" r="BK88"/>
  <c r="J88"/>
  <c r="J60"/>
  <c i="3" r="BE152"/>
  <c r="BE217"/>
  <c r="BE189"/>
  <c r="BE131"/>
  <c r="BE163"/>
  <c r="BE238"/>
  <c r="BE143"/>
  <c r="BE149"/>
  <c r="BE165"/>
  <c r="BE230"/>
  <c r="BE250"/>
  <c r="BE240"/>
  <c r="BE137"/>
  <c r="BE233"/>
  <c r="BE289"/>
  <c r="BE242"/>
  <c r="BE277"/>
  <c r="BE292"/>
  <c r="BE297"/>
  <c r="BE224"/>
  <c r="BE248"/>
  <c r="BE260"/>
  <c r="BE282"/>
  <c r="BE268"/>
  <c r="BE178"/>
  <c r="BE255"/>
  <c r="BE194"/>
  <c r="BE209"/>
  <c i="2" r="BE330"/>
  <c r="BE170"/>
  <c r="BE207"/>
  <c r="BE380"/>
  <c r="BE264"/>
  <c r="BE90"/>
  <c r="BE354"/>
  <c r="BE359"/>
  <c r="E48"/>
  <c r="BE284"/>
  <c r="J81"/>
  <c r="BE104"/>
  <c r="BE340"/>
  <c r="BE96"/>
  <c r="BE407"/>
  <c r="BE128"/>
  <c r="BE215"/>
  <c r="BE405"/>
  <c r="BE164"/>
  <c r="BE272"/>
  <c r="BE298"/>
  <c r="BE307"/>
  <c r="BE400"/>
  <c r="BE345"/>
  <c r="BE367"/>
  <c r="BE166"/>
  <c r="BE210"/>
  <c r="BE375"/>
  <c r="BE413"/>
  <c r="BE249"/>
  <c r="BE146"/>
  <c r="BE255"/>
  <c r="BE278"/>
  <c r="BE291"/>
  <c r="BE178"/>
  <c r="BE190"/>
  <c r="BE224"/>
  <c r="BE312"/>
  <c r="BE328"/>
  <c r="BE335"/>
  <c r="BE116"/>
  <c r="BE151"/>
  <c r="BE363"/>
  <c r="BE389"/>
  <c r="BE139"/>
  <c r="BE186"/>
  <c r="BE371"/>
  <c r="BE356"/>
  <c r="BE159"/>
  <c r="BE396"/>
  <c r="BE402"/>
  <c r="BE419"/>
  <c r="BE110"/>
  <c r="BE121"/>
  <c r="BE133"/>
  <c r="BE233"/>
  <c r="BE238"/>
  <c r="BE243"/>
  <c r="BE349"/>
  <c r="F55"/>
  <c r="BE174"/>
  <c r="BE182"/>
  <c r="BE194"/>
  <c r="BE342"/>
  <c r="BE393"/>
  <c r="BE398"/>
  <c r="BE384"/>
  <c r="BE302"/>
  <c r="BE319"/>
  <c r="BE351"/>
  <c r="BE404"/>
  <c r="BE416"/>
  <c r="BE198"/>
  <c r="BE202"/>
  <c r="BE206"/>
  <c i="6" r="F36"/>
  <c i="1" r="BA60"/>
  <c i="11" r="F37"/>
  <c i="1" r="BD66"/>
  <c i="7" r="J36"/>
  <c i="1" r="AW62"/>
  <c r="AS54"/>
  <c i="12" r="F34"/>
  <c i="1" r="BA67"/>
  <c i="10" r="F36"/>
  <c i="1" r="BC65"/>
  <c i="8" r="F39"/>
  <c i="1" r="BD63"/>
  <c i="4" r="F37"/>
  <c i="1" r="BD57"/>
  <c i="7" r="F36"/>
  <c i="1" r="BA62"/>
  <c i="6" r="F39"/>
  <c i="1" r="BD60"/>
  <c i="11" r="F36"/>
  <c i="1" r="BC66"/>
  <c i="9" r="J34"/>
  <c i="1" r="AW64"/>
  <c i="12" r="F35"/>
  <c i="1" r="BB67"/>
  <c i="6" r="F38"/>
  <c i="1" r="BC60"/>
  <c i="9" r="F36"/>
  <c i="1" r="BC64"/>
  <c i="7" r="F39"/>
  <c i="1" r="BD62"/>
  <c i="11" r="J30"/>
  <c i="10" r="F37"/>
  <c i="1" r="BD65"/>
  <c i="11" r="J34"/>
  <c i="1" r="AW66"/>
  <c i="7" r="F38"/>
  <c i="1" r="BC62"/>
  <c i="9" r="F35"/>
  <c i="1" r="BB64"/>
  <c i="4" r="J34"/>
  <c i="1" r="AW57"/>
  <c i="11" r="F34"/>
  <c i="1" r="BA66"/>
  <c i="12" r="J34"/>
  <c i="1" r="AW67"/>
  <c i="13" r="F36"/>
  <c i="1" r="BC68"/>
  <c i="3" r="J34"/>
  <c i="1" r="AW56"/>
  <c i="6" r="F37"/>
  <c i="1" r="BB60"/>
  <c i="13" r="F35"/>
  <c i="1" r="BB68"/>
  <c i="2" r="F35"/>
  <c i="1" r="BB55"/>
  <c i="3" r="F37"/>
  <c i="1" r="BD56"/>
  <c i="4" r="F35"/>
  <c i="1" r="BB57"/>
  <c i="5" r="F39"/>
  <c i="1" r="BD59"/>
  <c i="10" r="J34"/>
  <c i="1" r="AW65"/>
  <c i="9" r="F34"/>
  <c i="1" r="BA64"/>
  <c i="13" r="F34"/>
  <c i="1" r="BA68"/>
  <c i="5" r="F37"/>
  <c i="1" r="BB59"/>
  <c i="8" r="F38"/>
  <c i="1" r="BC63"/>
  <c i="8" r="F36"/>
  <c i="1" r="BA63"/>
  <c i="8" r="F37"/>
  <c i="1" r="BB63"/>
  <c i="2" r="F37"/>
  <c i="1" r="BD55"/>
  <c i="12" r="F36"/>
  <c i="1" r="BC67"/>
  <c i="3" r="F36"/>
  <c i="1" r="BC56"/>
  <c i="4" r="F34"/>
  <c i="1" r="BA57"/>
  <c i="6" r="J36"/>
  <c i="1" r="AW60"/>
  <c i="2" r="F36"/>
  <c i="1" r="BC55"/>
  <c i="10" r="F34"/>
  <c i="1" r="BA65"/>
  <c i="2" r="J34"/>
  <c i="1" r="AW55"/>
  <c i="5" r="J36"/>
  <c i="1" r="AW59"/>
  <c i="13" r="J34"/>
  <c i="1" r="AW68"/>
  <c i="4" r="F36"/>
  <c i="1" r="BC57"/>
  <c i="9" r="F37"/>
  <c i="1" r="BD64"/>
  <c i="10" r="F35"/>
  <c i="1" r="BB65"/>
  <c i="11" r="F35"/>
  <c i="1" r="BB66"/>
  <c i="5" r="F38"/>
  <c i="1" r="BC59"/>
  <c i="13" r="F37"/>
  <c i="1" r="BD68"/>
  <c i="3" r="F34"/>
  <c i="1" r="BA56"/>
  <c i="7" r="F37"/>
  <c i="1" r="BB62"/>
  <c i="9" r="J30"/>
  <c i="12" r="F37"/>
  <c i="1" r="BD67"/>
  <c i="3" r="F35"/>
  <c i="1" r="BB56"/>
  <c i="8" r="J36"/>
  <c i="1" r="AW63"/>
  <c i="2" r="F34"/>
  <c i="1" r="BA55"/>
  <c i="5" r="F36"/>
  <c i="1" r="BA59"/>
  <c i="6" l="1" r="R88"/>
  <c i="12" r="R89"/>
  <c r="R88"/>
  <c i="3" r="R88"/>
  <c r="R87"/>
  <c i="8" r="R98"/>
  <c r="BK98"/>
  <c r="J98"/>
  <c i="7" r="R98"/>
  <c i="6" r="T88"/>
  <c i="2" r="T87"/>
  <c i="4" r="BK88"/>
  <c r="J88"/>
  <c r="J60"/>
  <c i="12" r="T89"/>
  <c r="T88"/>
  <c i="10" r="P440"/>
  <c i="4" r="P88"/>
  <c r="P87"/>
  <c i="1" r="AU57"/>
  <c i="10" r="P164"/>
  <c r="P90"/>
  <c i="1" r="AU65"/>
  <c i="8" r="P98"/>
  <c i="1" r="AU63"/>
  <c i="4" r="R88"/>
  <c r="R87"/>
  <c i="9" r="P84"/>
  <c i="1" r="AU64"/>
  <c i="12" r="P89"/>
  <c r="P88"/>
  <c i="1" r="AU67"/>
  <c i="6" r="P88"/>
  <c i="1" r="AU60"/>
  <c i="3" r="T88"/>
  <c r="T87"/>
  <c i="8" r="T98"/>
  <c i="5" r="R98"/>
  <c r="R97"/>
  <c i="2" r="R88"/>
  <c r="R87"/>
  <c i="10" r="R440"/>
  <c r="R90"/>
  <c i="7" r="P98"/>
  <c i="1" r="AU62"/>
  <c i="6" r="BK88"/>
  <c r="J88"/>
  <c i="7" r="T98"/>
  <c i="3" r="P88"/>
  <c r="P87"/>
  <c i="1" r="AU56"/>
  <c i="10" r="T440"/>
  <c r="T90"/>
  <c i="9" r="R84"/>
  <c i="12" r="BK89"/>
  <c r="J89"/>
  <c r="J60"/>
  <c i="7" r="BK98"/>
  <c r="J98"/>
  <c i="10" r="BK90"/>
  <c r="J90"/>
  <c r="J59"/>
  <c i="13" r="BK80"/>
  <c r="J80"/>
  <c r="J59"/>
  <c i="12" r="BK88"/>
  <c r="J88"/>
  <c i="1" r="AG66"/>
  <c r="AG64"/>
  <c i="9" r="J59"/>
  <c r="J85"/>
  <c r="J60"/>
  <c i="5" r="BK97"/>
  <c r="J97"/>
  <c r="J63"/>
  <c i="4" r="BK87"/>
  <c r="J87"/>
  <c r="J59"/>
  <c i="3" r="BK87"/>
  <c r="J87"/>
  <c i="2" r="BK87"/>
  <c r="J87"/>
  <c r="J59"/>
  <c i="4" r="F33"/>
  <c i="1" r="AZ57"/>
  <c i="6" r="J35"/>
  <c i="1" r="AV60"/>
  <c r="AT60"/>
  <c r="BD58"/>
  <c i="12" r="J33"/>
  <c i="1" r="AV67"/>
  <c r="AT67"/>
  <c r="AU58"/>
  <c i="2" r="J33"/>
  <c i="1" r="AV55"/>
  <c r="AT55"/>
  <c i="8" r="J32"/>
  <c i="1" r="AG63"/>
  <c r="BA61"/>
  <c r="AW61"/>
  <c i="8" r="J35"/>
  <c i="1" r="AV63"/>
  <c r="AT63"/>
  <c r="AN63"/>
  <c i="12" r="J30"/>
  <c i="1" r="AG67"/>
  <c i="9" r="F33"/>
  <c i="1" r="AZ64"/>
  <c i="10" r="F33"/>
  <c i="1" r="AZ65"/>
  <c i="7" r="J35"/>
  <c i="1" r="AV62"/>
  <c r="AT62"/>
  <c i="3" r="J30"/>
  <c i="1" r="AG56"/>
  <c i="3" r="J33"/>
  <c i="1" r="AV56"/>
  <c r="AT56"/>
  <c i="6" r="J32"/>
  <c i="1" r="AG60"/>
  <c i="5" r="F35"/>
  <c i="1" r="AZ59"/>
  <c i="13" r="J33"/>
  <c i="1" r="AV68"/>
  <c r="AT68"/>
  <c r="BB61"/>
  <c r="AX61"/>
  <c i="7" r="F35"/>
  <c i="1" r="AZ62"/>
  <c r="BB58"/>
  <c r="AX58"/>
  <c i="4" r="J33"/>
  <c i="1" r="AV57"/>
  <c r="AT57"/>
  <c i="6" r="F35"/>
  <c i="1" r="AZ60"/>
  <c i="10" r="J30"/>
  <c i="1" r="AG65"/>
  <c r="BD61"/>
  <c i="2" r="F33"/>
  <c i="1" r="AZ55"/>
  <c r="BC58"/>
  <c r="AY58"/>
  <c i="11" r="J33"/>
  <c i="1" r="AV66"/>
  <c r="AT66"/>
  <c r="AN66"/>
  <c i="3" r="F33"/>
  <c i="1" r="AZ56"/>
  <c i="5" r="J35"/>
  <c i="1" r="AV59"/>
  <c r="AT59"/>
  <c i="9" r="J33"/>
  <c i="1" r="AV64"/>
  <c r="AT64"/>
  <c r="AN64"/>
  <c r="BA58"/>
  <c r="AW58"/>
  <c i="13" r="F33"/>
  <c i="1" r="AZ68"/>
  <c i="12" r="F33"/>
  <c i="1" r="AZ67"/>
  <c r="BC61"/>
  <c r="AY61"/>
  <c i="8" r="F35"/>
  <c i="1" r="AZ63"/>
  <c i="10" r="J33"/>
  <c i="1" r="AV65"/>
  <c r="AT65"/>
  <c i="11" r="F33"/>
  <c i="1" r="AZ66"/>
  <c i="7" r="J32"/>
  <c l="1" r="J63"/>
  <c i="1" r="AG62"/>
  <c i="6" r="J63"/>
  <c i="8" r="J63"/>
  <c i="1" r="AN67"/>
  <c i="12" r="J59"/>
  <c r="J39"/>
  <c i="1" r="AN65"/>
  <c i="11" r="J39"/>
  <c i="10" r="J39"/>
  <c i="9" r="J39"/>
  <c i="8" r="J41"/>
  <c i="7" r="J41"/>
  <c i="6" r="J41"/>
  <c i="1" r="AN56"/>
  <c i="3" r="J59"/>
  <c r="J39"/>
  <c i="1" r="AN60"/>
  <c r="AN62"/>
  <c r="AG61"/>
  <c r="AZ58"/>
  <c r="AV58"/>
  <c r="AT58"/>
  <c r="BA54"/>
  <c r="W30"/>
  <c r="AU61"/>
  <c i="13" r="J30"/>
  <c i="1" r="AG68"/>
  <c i="2" r="J30"/>
  <c i="1" r="AG55"/>
  <c i="4" r="J30"/>
  <c i="1" r="AG57"/>
  <c r="AN57"/>
  <c i="5" r="J32"/>
  <c i="1" r="AG59"/>
  <c r="AG58"/>
  <c r="AZ61"/>
  <c r="AV61"/>
  <c r="AT61"/>
  <c r="AN61"/>
  <c r="BB54"/>
  <c r="W31"/>
  <c r="BC54"/>
  <c r="W32"/>
  <c r="BD54"/>
  <c r="W33"/>
  <c i="13" l="1" r="J39"/>
  <c i="5" r="J41"/>
  <c i="1" r="AN59"/>
  <c i="4" r="J39"/>
  <c i="2" r="J39"/>
  <c i="1" r="AN55"/>
  <c r="AN58"/>
  <c r="AN68"/>
  <c r="AU54"/>
  <c r="AZ54"/>
  <c r="W29"/>
  <c r="AY54"/>
  <c r="AW54"/>
  <c r="AK30"/>
  <c r="AX54"/>
  <c r="AG54"/>
  <c r="AK26"/>
  <c l="1" r="AV54"/>
  <c r="AK29"/>
  <c r="AK35"/>
  <c l="1" r="AT54"/>
  <c l="1" r="AN54"/>
</calcChain>
</file>

<file path=xl/sharedStrings.xml><?xml version="1.0" encoding="utf-8"?>
<sst xmlns="http://schemas.openxmlformats.org/spreadsheetml/2006/main">
  <si>
    <t>Export Komplet</t>
  </si>
  <si>
    <t>VZ</t>
  </si>
  <si>
    <t>2.0</t>
  </si>
  <si>
    <t>ZAMOK</t>
  </si>
  <si>
    <t>False</t>
  </si>
  <si>
    <t>{cb6458bf-7412-4611-9826-4dd0b4c4f53c}</t>
  </si>
  <si>
    <t>0,01</t>
  </si>
  <si>
    <t>21</t>
  </si>
  <si>
    <t>12</t>
  </si>
  <si>
    <t>REKAPITULACE STAVBY</t>
  </si>
  <si>
    <t xml:space="preserve">v ---  níže se nacházejí doplnkové a pomocné údaje k sestavám  --- v</t>
  </si>
  <si>
    <t>Návod na vyplnění</t>
  </si>
  <si>
    <t>0,001</t>
  </si>
  <si>
    <t>Kód:</t>
  </si>
  <si>
    <t>2025_57</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</si>
  <si>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</si>
  <si>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</si>
  <si>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Revitalizace parku Marie Restituty II. etapa - část B</t>
  </si>
  <si>
    <t>KSO:</t>
  </si>
  <si>
    <t/>
  </si>
  <si>
    <t>CC-CZ:</t>
  </si>
  <si>
    <t>Místo:</t>
  </si>
  <si>
    <t>Brno-Husovice, park Marie Restituty</t>
  </si>
  <si>
    <t>Datum:</t>
  </si>
  <si>
    <t>19. 11. 2025</t>
  </si>
  <si>
    <t>Zadavatel:</t>
  </si>
  <si>
    <t>IČ:</t>
  </si>
  <si>
    <t>44992785</t>
  </si>
  <si>
    <t>ÚMČ Brno - sever</t>
  </si>
  <si>
    <t>DIČ:</t>
  </si>
  <si>
    <t>CZ44992785</t>
  </si>
  <si>
    <t>Účastník:</t>
  </si>
  <si>
    <t>Vyplň údaj</t>
  </si>
  <si>
    <t>Projektant:</t>
  </si>
  <si>
    <t>14670925</t>
  </si>
  <si>
    <t>Eva Wagnerová</t>
  </si>
  <si>
    <t xml:space="preserve">CZ5461140839 </t>
  </si>
  <si>
    <t>True</t>
  </si>
  <si>
    <t>Zpracovatel:</t>
  </si>
  <si>
    <t>05594553</t>
  </si>
  <si>
    <t>Ing. Vojtěch Biolek, Ph.D.</t>
  </si>
  <si>
    <t>Poznámka:</t>
  </si>
  <si>
    <t xml:space="preserve">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podminky.urs.cz._x000d_
V případě, že je ve sloupci 'Cenová soustava' označeny popisem RTS, tak veškeré další informace vymezující popis a podmínky použití těchto položek z Cenové soustavy, které nejsou uvedeny přímo v soupisu prací, jsou neomezeně dálkově k dispozici na webu https://www.rtscloud.cz/App/RTS-Data/._x000d_
Rozpočet slouží výhradně a pouze pro výběr zhotovitele. Rozpočet je sestaven na základě vyhlášky č. 169/2016 Sb. Zhotovitel je povinen zkontrolovat rozpočet a upozornit zadavatele na případné nedostatky – v opačném případně se předpokládá, že související výkony a nezbytně předcházející práce jsou obsaženy v daných položkách. Ceny v nabídce musí vycházet nejen z předloženého soupisu výkonů, ale i ze znalosti celého projektu. Prostudování kompletní dokumentace je nutnou podmínkou předložení nabídky. Veškeré konstrukce se dodávají jako plně funkční celek. Zhotovitel je povinen zohlednit v nabídce veškeré stavební postupy a technologie, které lze z charakteru stavebního rozsahu a místa plnění předpokládat._x000d_
Prvky označené „D+M“ je nutné oceňovat včetně přesunu hmot. U dílčích profesních rozpočtů, které nejsou vytvořeny v databázi ÚRS či RTS, a u kterých není samostatná položka na přesun hmot, tak je nutné tyto náklady uvažovat v jednotkových cenách jednotlivých položek obsažených v rozpočtu._x000d_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</si>
  <si>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</si>
  <si>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</si>
  <si>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</si>
  <si>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</si>
  <si>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</si>
  <si>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</si>
  <si>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</si>
  <si>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</si>
  <si>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</si>
  <si>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</si>
  <si>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</si>
  <si>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</si>
  <si>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</si>
  <si>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</si>
  <si>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</si>
  <si>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</si>
  <si>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</si>
  <si>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</si>
  <si>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</si>
  <si>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</si>
  <si>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</si>
  <si>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</si>
  <si>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</si>
  <si>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</si>
  <si>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</si>
  <si>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</si>
  <si>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</si>
  <si>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</si>
  <si>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</si>
  <si>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</si>
  <si>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</si>
  <si>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</si>
  <si>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</si>
  <si>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</si>
  <si>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</si>
  <si>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</si>
  <si>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</si>
  <si>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</si>
  <si>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</si>
  <si>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101</t>
  </si>
  <si>
    <t>Příprava území</t>
  </si>
  <si>
    <t>STA</t>
  </si>
  <si>
    <t>1</t>
  </si>
  <si>
    <t>{6b285a85-618a-4c61-9329-a3f7ba82048b}</t>
  </si>
  <si>
    <t>2</t>
  </si>
  <si>
    <t>SO 102</t>
  </si>
  <si>
    <t>Zpevněné plochy, komunikace</t>
  </si>
  <si>
    <t>{107a10fe-24f8-4b2f-861a-b3509a3d221d}</t>
  </si>
  <si>
    <t>SO 103</t>
  </si>
  <si>
    <t>Schodiště S1, obvodova zeď</t>
  </si>
  <si>
    <t>{48142b47-8e25-47fd-b415-af2a0a9dd72c}</t>
  </si>
  <si>
    <t>SO 301</t>
  </si>
  <si>
    <t>Vodní prvek</t>
  </si>
  <si>
    <t>{b48213cf-e078-4536-b262-203e69d17e04}</t>
  </si>
  <si>
    <t>SO 301.1</t>
  </si>
  <si>
    <t>Stavební část</t>
  </si>
  <si>
    <t>Soupis</t>
  </si>
  <si>
    <t>{d4674f5d-09fe-474f-aa49-2b52b56cba2a}</t>
  </si>
  <si>
    <t>SO 301.2</t>
  </si>
  <si>
    <t>Technologie</t>
  </si>
  <si>
    <t>{e494d574-9451-45bb-8cd6-3e09262f31f3}</t>
  </si>
  <si>
    <t>SO 302</t>
  </si>
  <si>
    <t>Přípojky vodovodu a kanalizace</t>
  </si>
  <si>
    <t>{6a9c33ea-24f5-4f54-85d0-a0e3a4889e1a}</t>
  </si>
  <si>
    <t>SO 302.1</t>
  </si>
  <si>
    <t>Přípojka vodovodu</t>
  </si>
  <si>
    <t>{6aaedc59-78dc-45a9-9869-aa7d9048f1e5}</t>
  </si>
  <si>
    <t>SO 302.2</t>
  </si>
  <si>
    <t>Přípojka kanalizace</t>
  </si>
  <si>
    <t>{ecd21f01-2f0b-40ff-a199-9f2a4e15c82e}</t>
  </si>
  <si>
    <t>SO 402</t>
  </si>
  <si>
    <t>Přípojka NN</t>
  </si>
  <si>
    <t>{4035617b-b16e-42d7-8148-8ba02f999750}</t>
  </si>
  <si>
    <t>SO 801</t>
  </si>
  <si>
    <t>Terénní a vegetační úpravy</t>
  </si>
  <si>
    <t>{3beb34e2-dfa2-413d-8b94-d9a9147a84bb}</t>
  </si>
  <si>
    <t>SO 801.NP</t>
  </si>
  <si>
    <t>Vegetační úpravy - následná péče</t>
  </si>
  <si>
    <t>{31638ca7-8c53-449d-81c3-a5f90b6e620c}</t>
  </si>
  <si>
    <t>SO 901</t>
  </si>
  <si>
    <t>Mobiliář a herní prvky</t>
  </si>
  <si>
    <t>{499ce568-226a-4124-9ba7-05517b64e254}</t>
  </si>
  <si>
    <t>VRN</t>
  </si>
  <si>
    <t>Vedlejší rozpočtové náklady</t>
  </si>
  <si>
    <t>{27a17222-29c9-4ba6-9bb5-4454963713ad}</t>
  </si>
  <si>
    <t>asfalt_dem_pl</t>
  </si>
  <si>
    <t>26</t>
  </si>
  <si>
    <t>zámkov_dem_pl</t>
  </si>
  <si>
    <t>536,5</t>
  </si>
  <si>
    <t>KRYCÍ LIST SOUPISU PRACÍ</t>
  </si>
  <si>
    <t>kamen_dem_pl</t>
  </si>
  <si>
    <t>8,2</t>
  </si>
  <si>
    <t>pásky_dem_pl</t>
  </si>
  <si>
    <t>14</t>
  </si>
  <si>
    <t>obruby_dem_dl</t>
  </si>
  <si>
    <t>1038</t>
  </si>
  <si>
    <t>odseky_oprava_pl</t>
  </si>
  <si>
    <t>40</t>
  </si>
  <si>
    <t>Objekt:</t>
  </si>
  <si>
    <t>odkop_obj</t>
  </si>
  <si>
    <t>260,248</t>
  </si>
  <si>
    <t>SO 101 - Příprava území</t>
  </si>
  <si>
    <t>násypy_obj</t>
  </si>
  <si>
    <t>30</t>
  </si>
  <si>
    <t>ornice_pl</t>
  </si>
  <si>
    <t>1475</t>
  </si>
  <si>
    <t>kořen_zona_pl</t>
  </si>
  <si>
    <t>50</t>
  </si>
  <si>
    <t xml:space="preserve">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 V případě, že je ve sloupci 'Cenová soustava' označeny popisem RTS, tak veškeré další informace vymezující popis a podmínky použití těchto položek z Cenové soustavy, které nejsou uvedeny přímo v soupisu prací, jsou neomezeně dálkově k dispozici na webu https://www.rtscloud.cz/App/RTS-Data/. Rozpočet slouží výhradně a pouze pro výběr zhotovitele. Rozpočet je sestaven na základě vyhlášky č. 169/2016 Sb. Zhotovitel je povinen zkontrolovat rozpočet a upozornit zadavatele na případné nedostatky – v opačném případně se předpokládá, že související výkony a nezbytně předcházející práce jsou obsaženy v daných položkách. Ceny v nabídce musí vycházet nejen z předloženého soupisu výkonů, ale i ze znalosti celého projektu. Prostudování kompletní dokumentace je nutnou podmínkou předložení nabídky. Veškeré konstrukce se dodávají jako plně funkční celek. Zhotovitel je povinen zohlednit v nabídce veškeré stavební postupy a technologie, které lze z charakteru stavebního rozsahu a místa plnění předpokládat. Prvky označené „D+M“ je nutné oceňovat včetně přesunu hmot. U dílčích profesních rozpočtů, které nejsou vytvořeny v databázi ÚRS či RTS, a u kterých není samostatná položka na přesun hmot, tak je nutné tyto náklady uvažovat v jednotkových cenách jednotlivých položek obsažených v rozpočtu. </t>
  </si>
  <si>
    <t>REKAPITULACE ČLENĚNÍ SOUPISU PRACÍ</t>
  </si>
  <si>
    <t>Kód dílu - Popis</t>
  </si>
  <si>
    <t>Cena celkem [CZK]</t>
  </si>
  <si>
    <t>-1</t>
  </si>
  <si>
    <t>HSV - Práce a dodávky HSV</t>
  </si>
  <si>
    <t xml:space="preserve">    1 - Zemní práce</t>
  </si>
  <si>
    <t xml:space="preserve">    9 - Ostatní konstrukce a práce, bourání</t>
  </si>
  <si>
    <t xml:space="preserve">    997 - Doprava suti a vybouraných hmot</t>
  </si>
  <si>
    <t xml:space="preserve">    998 - Přesun hmot</t>
  </si>
  <si>
    <t>M - Práce a dodávky M</t>
  </si>
  <si>
    <t xml:space="preserve">    46-M - Zemní práce při extr.mont.pracích</t>
  </si>
  <si>
    <t>OST - Ostatní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</si>
  <si>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</si>
  <si>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</si>
  <si>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</si>
  <si>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</si>
  <si>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</si>
  <si>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</si>
  <si>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</si>
  <si>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</si>
  <si>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</si>
  <si>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</si>
  <si>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</si>
  <si>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</si>
  <si>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</si>
  <si>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</si>
  <si>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</si>
  <si>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</si>
  <si>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</si>
  <si>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</si>
  <si>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</si>
  <si>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</si>
  <si>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m2</t>
  </si>
  <si>
    <t>CS ÚRS 2025 02</t>
  </si>
  <si>
    <t>4</t>
  </si>
  <si>
    <t>-1625941575</t>
  </si>
  <si>
    <t>Online PSC</t>
  </si>
  <si>
    <t>https://podminky.urs.cz/item/CS_URS_2025_02/113106121</t>
  </si>
  <si>
    <t>VV</t>
  </si>
  <si>
    <t>betonové pásky</t>
  </si>
  <si>
    <t>14,0</t>
  </si>
  <si>
    <t>Mezisoučet</t>
  </si>
  <si>
    <t>3</t>
  </si>
  <si>
    <t>Součet</t>
  </si>
  <si>
    <t>113106123</t>
  </si>
  <si>
    <t>Rozebrání dlažeb komunikací pro pěší s přemístěním hmot na skládku na vzdálenost do 3 m nebo s naložením na dopravní prostředek s ložem z kameniva nebo živice a s jakoukoliv výplní spár ručně ze zámkové dlažby</t>
  </si>
  <si>
    <t>-1727915223</t>
  </si>
  <si>
    <t>https://podminky.urs.cz/item/CS_URS_2025_02/113106123</t>
  </si>
  <si>
    <t>betonová dlažba - zámková</t>
  </si>
  <si>
    <t>519,0</t>
  </si>
  <si>
    <t>kolem podzemních kontejnerů</t>
  </si>
  <si>
    <t>17,5</t>
  </si>
  <si>
    <t>113106151</t>
  </si>
  <si>
    <t>Rozebrání dlažeb vozovek a ploch s přemístěním hmot na skládku na vzdálenost do 3 m nebo s naložením na dopravní prostředek, s jakoukoliv výplní spár ručně z velkých kostek s ložem z kameniva</t>
  </si>
  <si>
    <t>870162632</t>
  </si>
  <si>
    <t>https://podminky.urs.cz/item/CS_URS_2025_02/113106151</t>
  </si>
  <si>
    <t>žulová kostka (pod stávajícími lavičkami)</t>
  </si>
  <si>
    <t>113106161</t>
  </si>
  <si>
    <t>Rozebrání dlažeb vozovek a ploch s přemístěním hmot na skládku na vzdálenost do 3 m nebo s naložením na dopravní prostředek, s jakoukoliv výplní spár ručně z drobných kostek nebo odseků s ložem z kameniva</t>
  </si>
  <si>
    <t>1773152071</t>
  </si>
  <si>
    <t>https://podminky.urs.cz/item/CS_URS_2025_02/113106161</t>
  </si>
  <si>
    <t>přeskládání odsekové dlažby</t>
  </si>
  <si>
    <t>40,0</t>
  </si>
  <si>
    <t>5</t>
  </si>
  <si>
    <t>979071121</t>
  </si>
  <si>
    <t>Očištění vybouraných dlažebních kostek od spojovacího materiálu, s uložením očištěných kostek na skládku, s odklizením odpadových hmot na hromady a s odklizením vybouraných kostek na vzdálenost do 3 m drobných, s původním vyplněním spár kamenivem těženým</t>
  </si>
  <si>
    <t>-503824416</t>
  </si>
  <si>
    <t>https://podminky.urs.cz/item/CS_URS_2025_02/979071121</t>
  </si>
  <si>
    <t>6</t>
  </si>
  <si>
    <t>113107221</t>
  </si>
  <si>
    <t>Odstranění podkladů nebo krytů strojně plochy jednotlivě přes 200 m2 s přemístěním hmot na skládku na vzdálenost do 20 m nebo s naložením na dopravní prostředek z kameniva hrubého drceného, o tl. vrstvy do 100 mm</t>
  </si>
  <si>
    <t>922916105</t>
  </si>
  <si>
    <t>https://podminky.urs.cz/item/CS_URS_2025_02/113107221</t>
  </si>
  <si>
    <t>herní plocha - mimo dopadovou plochu</t>
  </si>
  <si>
    <t>645,0</t>
  </si>
  <si>
    <t>podkladní vrstvy</t>
  </si>
  <si>
    <t>7</t>
  </si>
  <si>
    <t>113107331</t>
  </si>
  <si>
    <t>Odstranění podkladů nebo krytů strojně plochy jednotlivě do 50 m2 s přemístěním hmot na skládku na vzdálenost do 3 m nebo s naložením na dopravní prostředek z betonu prostého, o tl. vrstvy přes 100 do 150 mm</t>
  </si>
  <si>
    <t>-1725922431</t>
  </si>
  <si>
    <t>https://podminky.urs.cz/item/CS_URS_2025_02/113107331</t>
  </si>
  <si>
    <t>podkladní vrstvy - předpoklad</t>
  </si>
  <si>
    <t>zámkov_dem_pl*0,15</t>
  </si>
  <si>
    <t>8</t>
  </si>
  <si>
    <t>113107343</t>
  </si>
  <si>
    <t>Odstranění podkladů nebo krytů strojně plochy jednotlivě do 50 m2 s přemístěním hmot na skládku na vzdálenost do 3 m nebo s naložením na dopravní prostředek živičných, o tl. vrstvy přes 100 do 150 mm</t>
  </si>
  <si>
    <t>-725224772</t>
  </si>
  <si>
    <t>https://podminky.urs.cz/item/CS_URS_2025_02/113107343</t>
  </si>
  <si>
    <t>stávající obratiště</t>
  </si>
  <si>
    <t>26,0</t>
  </si>
  <si>
    <t>9</t>
  </si>
  <si>
    <t>113107162</t>
  </si>
  <si>
    <t>Odstranění podkladů nebo krytů strojně plochy jednotlivě přes 50 m2 do 200 m2 s přemístěním hmot na skládku na vzdálenost do 20 m nebo s naložením na dopravní prostředek z kameniva hrubého drceného, o tl. vrstvy přes 100 do 200 mm</t>
  </si>
  <si>
    <t>2004439074</t>
  </si>
  <si>
    <t>https://podminky.urs.cz/item/CS_URS_2025_02/113107162</t>
  </si>
  <si>
    <t>zámkov_dem_pl*0,85</t>
  </si>
  <si>
    <t>10</t>
  </si>
  <si>
    <t>113202111</t>
  </si>
  <si>
    <t>Vytrhání obrub s vybouráním lože, s přemístěním hmot na skládku na vzdálenost do 3 m nebo s naložením na dopravní prostředek z krajníků nebo obrubníků stojatých</t>
  </si>
  <si>
    <t>m</t>
  </si>
  <si>
    <t>339556539</t>
  </si>
  <si>
    <t>https://podminky.urs.cz/item/CS_URS_2025_02/113202111</t>
  </si>
  <si>
    <t>betonový obrubník</t>
  </si>
  <si>
    <t>77,0</t>
  </si>
  <si>
    <t>11</t>
  </si>
  <si>
    <t>113203111</t>
  </si>
  <si>
    <t>Vytrhání obrub s vybouráním lože, s přemístěním hmot na skládku na vzdálenost do 3 m nebo s naložením na dopravní prostředek z dlažebních kostek</t>
  </si>
  <si>
    <t>-1051472313</t>
  </si>
  <si>
    <t>https://podminky.urs.cz/item/CS_URS_2025_02/113203111</t>
  </si>
  <si>
    <t>dvouřádek žulové kostky v betonu</t>
  </si>
  <si>
    <t>480,0*2</t>
  </si>
  <si>
    <t>39,0*2</t>
  </si>
  <si>
    <t>979071112</t>
  </si>
  <si>
    <t>Očištění vybouraných dlažebních kostek od spojovacího materiálu, s uložením očištěných kostek na skládku, s odklizením odpadových hmot na hromady a s odklizením vybouraných kostek na vzdálenost do 3 m velkých, s původním vyplněním spár živicí nebo cemento</t>
  </si>
  <si>
    <t>-1558459503</t>
  </si>
  <si>
    <t>https://podminky.urs.cz/item/CS_URS_2025_02/979071112</t>
  </si>
  <si>
    <t>dvouřádek žulové kostky v betonu - očištění</t>
  </si>
  <si>
    <t>obruby_dem_dl*0,1</t>
  </si>
  <si>
    <t>13</t>
  </si>
  <si>
    <t>18391113R</t>
  </si>
  <si>
    <t>Dendrologický průzkum stromu prováděný ze země s počtem kontrolovaných jedinců přes 10 stromů</t>
  </si>
  <si>
    <t>kus</t>
  </si>
  <si>
    <t>vlastní</t>
  </si>
  <si>
    <t>-1538465306</t>
  </si>
  <si>
    <t>P</t>
  </si>
  <si>
    <t>Poznámka k položce:_x000d_
průzkum bude proveden realizační firmou nebo externím arboristou</t>
  </si>
  <si>
    <t>184852R01</t>
  </si>
  <si>
    <t>Řez stromů prováděný lezeckou technikou S-RB/S-RZ/S-RV/S-RO, plocha koruny stromu do 30 m2</t>
  </si>
  <si>
    <t>1549737953</t>
  </si>
  <si>
    <t>strom č.: 41, 43, 85</t>
  </si>
  <si>
    <t>15</t>
  </si>
  <si>
    <t>184852R02</t>
  </si>
  <si>
    <t>Řez stromů prováděný lezeckou technikou S-RB/S-RZ/S-RV/S-RO, plocha koruny stromu přes 30 do 60 m2</t>
  </si>
  <si>
    <t>957249007</t>
  </si>
  <si>
    <t>strom č.: 33, 80, 81, 82</t>
  </si>
  <si>
    <t>16</t>
  </si>
  <si>
    <t>184852R03</t>
  </si>
  <si>
    <t>Řez stromů prováděný lezeckou technikou S-RB/S-RZ/S-RV/S-RO, plocha koruny stromu přes 60 do 90 m2</t>
  </si>
  <si>
    <t>-1304752439</t>
  </si>
  <si>
    <t>strom č.: 34, 54, 59, 74</t>
  </si>
  <si>
    <t>17</t>
  </si>
  <si>
    <t>184852R04</t>
  </si>
  <si>
    <t>Řez stromů prováděný lezeckou technikou S-RB/S-RZ/S-RV/S-RO, plocha koruny stromu přes 90 do 120 m2</t>
  </si>
  <si>
    <t>626457209</t>
  </si>
  <si>
    <t>strom č.: 63, 77)</t>
  </si>
  <si>
    <t>18</t>
  </si>
  <si>
    <t>184852R05</t>
  </si>
  <si>
    <t>Řez stromů prováděný lezeckou technikou S-RB/S-RZ/S-RV/S-RO, plocha koruny stromu přes 120 do 150 m2</t>
  </si>
  <si>
    <t>-463553821</t>
  </si>
  <si>
    <t>strom č.: 37, 39, 75,78</t>
  </si>
  <si>
    <t>19</t>
  </si>
  <si>
    <t>184852R06</t>
  </si>
  <si>
    <t>Řez stromů prováděný lezeckou technikou S-RB/S-RZ/S-RV/S-RO, plocha koruny stromu přes 180 do 210 m2</t>
  </si>
  <si>
    <t>243988935</t>
  </si>
  <si>
    <t>strom č.: 35, 38, 57, 76, 83</t>
  </si>
  <si>
    <t>20</t>
  </si>
  <si>
    <t>184852R07</t>
  </si>
  <si>
    <t>Řez stromů prováděný lezeckou technikou S-RB/S-RZ/S-RV/S-RO, plocha koruny stromu přes 210 do 240 m2</t>
  </si>
  <si>
    <t>1635486253</t>
  </si>
  <si>
    <t>strom č.: 55, 73</t>
  </si>
  <si>
    <t>184852R08</t>
  </si>
  <si>
    <t>Řez stromů prováděný lezeckou technikou S-RB/S-RZ/S-RV/S-RO, plocha koruny stromu přes 240 do 270 m2</t>
  </si>
  <si>
    <t>1888508879</t>
  </si>
  <si>
    <t>strom č.: 84, 87</t>
  </si>
  <si>
    <t>22</t>
  </si>
  <si>
    <t>184852R09</t>
  </si>
  <si>
    <t>Řez stromů prováděný lezeckou technikou S-RB/S-RZ/S-RV/S-RO, plocha koruny stromu přes 270 do 300 m2</t>
  </si>
  <si>
    <t>-1869044594</t>
  </si>
  <si>
    <t>strom č.: 56</t>
  </si>
  <si>
    <t>23</t>
  </si>
  <si>
    <t>184852R10</t>
  </si>
  <si>
    <t>Řez stromů prováděný lezeckou technikou S-RB/S-RZ/S-RV/S-RO, plocha koruny stromu přes 300 do 330 m2</t>
  </si>
  <si>
    <t>1338154994</t>
  </si>
  <si>
    <t>strom č.: 58</t>
  </si>
  <si>
    <t>24</t>
  </si>
  <si>
    <t>1121552R1</t>
  </si>
  <si>
    <t>Štěpkování s naložením na dopravní prostředek a odvozem do 20 km větví z pěstebních zásahů</t>
  </si>
  <si>
    <t>-30301190</t>
  </si>
  <si>
    <t>25</t>
  </si>
  <si>
    <t>997221858</t>
  </si>
  <si>
    <t>Poplatek za uložení stavebního odpadu na recyklační skládce (skládkovné) z rostlinných pletiv zatříděného do Katalogu odpadů pod kódem 02 01 03</t>
  </si>
  <si>
    <t>t</t>
  </si>
  <si>
    <t>-409297269</t>
  </si>
  <si>
    <t>https://podminky.urs.cz/item/CS_URS_2025_02/997221858</t>
  </si>
  <si>
    <t>Poznámka k položce:_x000d_
předpoklad - bude doložena skutečnost</t>
  </si>
  <si>
    <t>1848182R1</t>
  </si>
  <si>
    <t>Ochrana kmene bedněním před poškozením stavebním provozem zřízení včetně odstranění výšky bednění do 2 m průměru kmene do 300 mm</t>
  </si>
  <si>
    <t>1201791631</t>
  </si>
  <si>
    <t>Poznámka k položce:_x000d_
ochrana v souladu s normou SPPK A01 002:2017 - Ochrana dřevin při stavební činnosti._x000d_
Ochrana kmene i kořenové náběhy. Půdorys bednění min. 1,0x1,0 m</t>
  </si>
  <si>
    <t>strom č. 33, 34, 41, 42, 43, 54, 81, 82, 85</t>
  </si>
  <si>
    <t>27</t>
  </si>
  <si>
    <t>1848182R2</t>
  </si>
  <si>
    <t>Ochrana kmene bedněním před poškozením stavebním provozem zřízení včetně odstranění výšky bednění do 2 m průměru kmene přes 300 do 500 mm</t>
  </si>
  <si>
    <t>1737744887</t>
  </si>
  <si>
    <t>Poznámka k položce:_x000d_
ochrana v souladu s normou SPPK A01 002:2017 - Ochrana dřevin při stavební činnosti_x000d_
Ochrana kmene i kořenové náběhy. Půdorys bednění min. 1,0x1,0 m</t>
  </si>
  <si>
    <t>D400</t>
  </si>
  <si>
    <t>strom č. 37, 59, 79, 80, 86, 89</t>
  </si>
  <si>
    <t>D500</t>
  </si>
  <si>
    <t>strom č. 35, 36, 83, 88</t>
  </si>
  <si>
    <t>28</t>
  </si>
  <si>
    <t>1848182R3</t>
  </si>
  <si>
    <t>Ochrana kmene bedněním před poškozením stavebním provozem zřízení včetně odstranění výšky bednění do 2 m průměru kmene přes 500 do 700 mm</t>
  </si>
  <si>
    <t>-1581622756</t>
  </si>
  <si>
    <t>D600</t>
  </si>
  <si>
    <t>strom č. 39, 57, 74, 77, 78, 87, 90</t>
  </si>
  <si>
    <t>D700</t>
  </si>
  <si>
    <t>strom č. 38, 73, 75</t>
  </si>
  <si>
    <t>29</t>
  </si>
  <si>
    <t>1848182R4</t>
  </si>
  <si>
    <t>Ochrana kmene bedněním před poškozením stavebním provozem zřízení včetně odstranění výšky bednění do 2 m průměru kmene přes 700 do 900 mm</t>
  </si>
  <si>
    <t>-589660108</t>
  </si>
  <si>
    <t>strom č. 55, 56, 76, 84</t>
  </si>
  <si>
    <t>1848182R5</t>
  </si>
  <si>
    <t>Ochrana kmene bedněním před poškozením stavebním provozem zřízení včetně odstranění výšky bednění do 2 m průměru kmene přes 900 do 1100 mm</t>
  </si>
  <si>
    <t>968344479</t>
  </si>
  <si>
    <t>strom č. 58</t>
  </si>
  <si>
    <t>31</t>
  </si>
  <si>
    <t>1831174R1</t>
  </si>
  <si>
    <t>Sejmutí zeminy v kořenové zóně stromu jakékoli plochy technologií pneumatického rýče/ručně</t>
  </si>
  <si>
    <t>m3</t>
  </si>
  <si>
    <t>-1058304995</t>
  </si>
  <si>
    <t>air-spade</t>
  </si>
  <si>
    <t>50,0</t>
  </si>
  <si>
    <t>50*0,3 'Přepočtené koeficientem množství</t>
  </si>
  <si>
    <t>32</t>
  </si>
  <si>
    <t>121151113</t>
  </si>
  <si>
    <t>Sejmutí ornice strojně při souvislé ploše přes 100 do 500 m2, tl. vrstvy do 200 mm</t>
  </si>
  <si>
    <t>866518718</t>
  </si>
  <si>
    <t>https://podminky.urs.cz/item/CS_URS_2025_02/121151113</t>
  </si>
  <si>
    <t>sejmutí ornice</t>
  </si>
  <si>
    <t>1475,0</t>
  </si>
  <si>
    <t>33</t>
  </si>
  <si>
    <t>122251101</t>
  </si>
  <si>
    <t>Odkopávky a prokopávky nezapažené strojně v hornině třídy těžitelnosti I skupiny 3 do 20 m3</t>
  </si>
  <si>
    <t>-1229789132</t>
  </si>
  <si>
    <t>https://podminky.urs.cz/item/CS_URS_2025_02/122251101</t>
  </si>
  <si>
    <t>modelace v herní ploše</t>
  </si>
  <si>
    <t>30,0*(0,0+0,5)/2</t>
  </si>
  <si>
    <t>10,0*(0,0+0,5)/2</t>
  </si>
  <si>
    <t>modelace na hlavním svahu</t>
  </si>
  <si>
    <t>34</t>
  </si>
  <si>
    <t>162351103</t>
  </si>
  <si>
    <t>Vodorovné přemístění výkopku nebo sypaniny po suchu na obvyklém dopravním prostředku, bez naložení výkopku, avšak se složením bez rozhrnutí z horniny třídy těžitelnosti I skupiny 1 až 3 na vzdálenost přes 50 do 500 m</t>
  </si>
  <si>
    <t>42464268</t>
  </si>
  <si>
    <t>https://podminky.urs.cz/item/CS_URS_2025_02/162351103</t>
  </si>
  <si>
    <t>Zemina - přesuny na a z deponie</t>
  </si>
  <si>
    <t>ornice_pl*0,2</t>
  </si>
  <si>
    <t>kořen_zona_pl*0,3</t>
  </si>
  <si>
    <t>35</t>
  </si>
  <si>
    <t>171251201</t>
  </si>
  <si>
    <t>Uložení sypaniny na skládky nebo meziskládky bez hutnění s upravením uložené sypaniny do předepsaného tvaru</t>
  </si>
  <si>
    <t>247794144</t>
  </si>
  <si>
    <t>https://podminky.urs.cz/item/CS_URS_2025_02/171251201</t>
  </si>
  <si>
    <t>Zemina - uložení na deponii</t>
  </si>
  <si>
    <t>36</t>
  </si>
  <si>
    <t>167151101</t>
  </si>
  <si>
    <t>Nakládání, skládání a překládání neulehlého výkopku nebo sypaniny strojně nakládání, množství do 100 m3, z horniny třídy těžitelnosti I, skupiny 1 až 3</t>
  </si>
  <si>
    <t>1952886720</t>
  </si>
  <si>
    <t>https://podminky.urs.cz/item/CS_URS_2025_02/167151101</t>
  </si>
  <si>
    <t>Zemina - nakládání z deponie</t>
  </si>
  <si>
    <t>37</t>
  </si>
  <si>
    <t>171111103</t>
  </si>
  <si>
    <t>Uložení sypanin do násypů ručně s rozprostřením sypaniny ve vrstvách a s hrubým urovnáním zhutněných z hornin soudržných jakékoliv třídy těžitelnosti</t>
  </si>
  <si>
    <t>-721344488</t>
  </si>
  <si>
    <t>https://podminky.urs.cz/item/CS_URS_2025_02/171111103</t>
  </si>
  <si>
    <t>terénní modelace</t>
  </si>
  <si>
    <t>Řez A-A</t>
  </si>
  <si>
    <t>30,0</t>
  </si>
  <si>
    <t>38</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</si>
  <si>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</si>
  <si>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</si>
  <si>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-1031056033</t>
  </si>
  <si>
    <t>https://podminky.urs.cz/item/CS_URS_2025_02/162751117</t>
  </si>
  <si>
    <t>Zemina - odvoz přebytečné zeminy</t>
  </si>
  <si>
    <t>-násypy_obj</t>
  </si>
  <si>
    <t>39</t>
  </si>
  <si>
    <t>171201231</t>
  </si>
  <si>
    <t>Poplatek za uložení stavebního odpadu na recyklační skládce (skládkovné) zeminy a kamení zatříděného do Katalogu odpadů pod kódem 17 05 04</t>
  </si>
  <si>
    <t>-1116089047</t>
  </si>
  <si>
    <t>https://podminky.urs.cz/item/CS_URS_2025_02/171201231</t>
  </si>
  <si>
    <t>45*2 'Přepočtené koeficientem množství</t>
  </si>
  <si>
    <t>Ostatní konstrukce a práce, bourání</t>
  </si>
  <si>
    <t>961044111</t>
  </si>
  <si>
    <t>Bourání základů z betonu prostého</t>
  </si>
  <si>
    <t>1497452860</t>
  </si>
  <si>
    <t>https://podminky.urs.cz/item/CS_URS_2025_02/961044111</t>
  </si>
  <si>
    <t>kamenná zídka oblouková - základ</t>
  </si>
  <si>
    <t>6,5*0,5*0,5</t>
  </si>
  <si>
    <t>41</t>
  </si>
  <si>
    <t>962022491</t>
  </si>
  <si>
    <t>Bourání zdiva nadzákladového kamenného na maltu cementovou, objemu přes 1 m3</t>
  </si>
  <si>
    <t>-1110012692</t>
  </si>
  <si>
    <t>https://podminky.urs.cz/item/CS_URS_2025_02/962022491</t>
  </si>
  <si>
    <t>kamenná zídka oblouková</t>
  </si>
  <si>
    <t>42</t>
  </si>
  <si>
    <t>966001211</t>
  </si>
  <si>
    <t>Odstranění lavičky parkové stabilní zabetonované</t>
  </si>
  <si>
    <t>-1623914343</t>
  </si>
  <si>
    <t>https://podminky.urs.cz/item/CS_URS_2025_02/966001211</t>
  </si>
  <si>
    <t>lavička</t>
  </si>
  <si>
    <t>lavička dřevěná akátová kulatina</t>
  </si>
  <si>
    <t>43</t>
  </si>
  <si>
    <t>966001311</t>
  </si>
  <si>
    <t>Odstranění odpadkového koše s betonovou patkou</t>
  </si>
  <si>
    <t>-1412488548</t>
  </si>
  <si>
    <t>https://podminky.urs.cz/item/CS_URS_2025_02/966001311</t>
  </si>
  <si>
    <t>odpadkový koš - kovový na sloupku</t>
  </si>
  <si>
    <t>odpadkový koš - betonový (včetně betonových patek)</t>
  </si>
  <si>
    <t xml:space="preserve">odpadkový koš z akátové kulatiny </t>
  </si>
  <si>
    <t>44</t>
  </si>
  <si>
    <t>9660511R1</t>
  </si>
  <si>
    <t>Odstranění, odvoz a likvidace stávajícího dětského hřiště včetně základů</t>
  </si>
  <si>
    <t>kpl</t>
  </si>
  <si>
    <t>-688708304</t>
  </si>
  <si>
    <t xml:space="preserve">Poznámka k položce:_x000d_
pískoviště: 3x3 m, obvod - akátová kulatinai - 1 kpl_x000d_
_x000d_
herní sestava složena z těchto prvků_x000d_
‒ balanční most (https://www.hriste.cz/produkty/detska-hriste/woody-doo/samomost)_x000d_
‒ věž s platformou a se skluzavkou (4 stojny, kotveno do betonových patek)_x000d_
‒ lanový most  (2 stojny z jedné strany + 2 stojny z druhé strany)_x000d_
‒ věž s platformou s dřevěným žebříkem  (4 stojny)_x000d_
‒ stoupací dřevěné kůly ( 9 ks – průměry kůlů – 15 – 30 cm)_x000d_
_x000d_
prolézačka se sítěmi - 1 kpl_x000d_
konstrukce s houpačkami - 1 kpl_x000d_
twisteri - 1 kpl_x000d_
hrazdy - 1 kpl_x000d_
obruby (akátová kulatina na betonových palisádách, kotveny do beton) - 59 m_x000d_
pérovací herní prvek - kovový, kotven do jedné patky - 1 kpl_x000d_
štěrk v herní ploše - 130,7 m2_x000d_
_x000d_
_x000d_
</t>
  </si>
  <si>
    <t>45</t>
  </si>
  <si>
    <t>966071711</t>
  </si>
  <si>
    <t>Bourání plotových sloupků a vzpěr ocelových trubkových nebo profilovaných výšky do 2,50 m zabetonovaných</t>
  </si>
  <si>
    <t>1764743686</t>
  </si>
  <si>
    <t>https://podminky.urs.cz/item/CS_URS_2025_02/966071711</t>
  </si>
  <si>
    <t>stávající oplocení herní plochy</t>
  </si>
  <si>
    <t>46</t>
  </si>
  <si>
    <t>966072811</t>
  </si>
  <si>
    <t>Rozebrání oplocení z dílců rámových na ocelové sloupky, výšky přes 1 do 2 m</t>
  </si>
  <si>
    <t>-261074805</t>
  </si>
  <si>
    <t>https://podminky.urs.cz/item/CS_URS_2025_02/966072811</t>
  </si>
  <si>
    <t>77,3</t>
  </si>
  <si>
    <t>47</t>
  </si>
  <si>
    <t>966073810</t>
  </si>
  <si>
    <t>Rozebrání vrat a vrátek k oplocení plochy jednotlivě do 2 m2</t>
  </si>
  <si>
    <t>-647276260</t>
  </si>
  <si>
    <t>https://podminky.urs.cz/item/CS_URS_2025_02/966073810</t>
  </si>
  <si>
    <t>48</t>
  </si>
  <si>
    <t>966073811</t>
  </si>
  <si>
    <t>Rozebrání vrat a vrátek k oplocení plochy jednotlivě přes 2 do 6 m2</t>
  </si>
  <si>
    <t>-315067686</t>
  </si>
  <si>
    <t>https://podminky.urs.cz/item/CS_URS_2025_02/966073811</t>
  </si>
  <si>
    <t>997</t>
  </si>
  <si>
    <t>Doprava suti a vybouraných hmot</t>
  </si>
  <si>
    <t>49</t>
  </si>
  <si>
    <t>997221561</t>
  </si>
  <si>
    <t>Vodorovná doprava suti bez naložení, ale se složením a s hrubým urovnáním z kusových materiálů, na vzdálenost do 1 km</t>
  </si>
  <si>
    <t>1363318934</t>
  </si>
  <si>
    <t>https://podminky.urs.cz/item/CS_URS_2025_02/997221561</t>
  </si>
  <si>
    <t>Poznámka k položce:_x000d_
pro znovu použité materiály</t>
  </si>
  <si>
    <t>134,17*2 'Přepočtené koeficientem množství</t>
  </si>
  <si>
    <t>997221551</t>
  </si>
  <si>
    <t>Vodorovná doprava suti bez naložení, ale se složením a s hrubým urovnáním ze sypkých materiálů, na vzdálenost do 1 km</t>
  </si>
  <si>
    <t>1730840028</t>
  </si>
  <si>
    <t>https://podminky.urs.cz/item/CS_URS_2025_02/997221551</t>
  </si>
  <si>
    <t>51</t>
  </si>
  <si>
    <t>997221559</t>
  </si>
  <si>
    <t>Vodorovná doprava suti bez naložení, ale se složením a s hrubým urovnáním ze sypkých materiálů, na vzdálenost Příplatek k ceně za každý další započatý 1 km přes 1 km</t>
  </si>
  <si>
    <t>1666360983</t>
  </si>
  <si>
    <t>https://podminky.urs.cz/item/CS_URS_2025_02/997221559</t>
  </si>
  <si>
    <t>254,195*9 'Přepočtené koeficientem množství</t>
  </si>
  <si>
    <t>52</t>
  </si>
  <si>
    <t>920848765</t>
  </si>
  <si>
    <t>53</t>
  </si>
  <si>
    <t>997221569</t>
  </si>
  <si>
    <t>Vodorovná doprava suti bez naložení, ale se složením a s hrubým urovnáním z kusových materiálů, na vzdálenost Příplatek k ceně za každý další započatý 1 km přes 1 km</t>
  </si>
  <si>
    <t>-307386002</t>
  </si>
  <si>
    <t>https://podminky.urs.cz/item/CS_URS_2025_02/997221569</t>
  </si>
  <si>
    <t>218,118*9 'Přepočtené koeficientem množství</t>
  </si>
  <si>
    <t>54</t>
  </si>
  <si>
    <t>997013847</t>
  </si>
  <si>
    <t>Poplatek za uložení stavebního odpadu na skládce (skládkovné) asfaltového s obsahem dehtu zatříděného do Katalogu odpadů pod kódem 17 03 01</t>
  </si>
  <si>
    <t>1911489288</t>
  </si>
  <si>
    <t>https://podminky.urs.cz/item/CS_URS_2025_02/997013847</t>
  </si>
  <si>
    <t>Poznámka k položce:_x000d_
předpoklad - bude doloženo vážními lístky</t>
  </si>
  <si>
    <t>472,314*0,005 'Přepočtené koeficientem množství</t>
  </si>
  <si>
    <t>55</t>
  </si>
  <si>
    <t>997221861</t>
  </si>
  <si>
    <t>Poplatek za uložení stavebního odpadu na recyklační skládce (skládkovné) z prostého betonu zatříděného do Katalogu odpadů pod kódem 17 01 01</t>
  </si>
  <si>
    <t>-1148197916</t>
  </si>
  <si>
    <t>https://podminky.urs.cz/item/CS_URS_2025_02/997221861</t>
  </si>
  <si>
    <t>472,314*0,2 'Přepočtené koeficientem množství</t>
  </si>
  <si>
    <t>56</t>
  </si>
  <si>
    <t>997221873</t>
  </si>
  <si>
    <t>-1771200138</t>
  </si>
  <si>
    <t>https://podminky.urs.cz/item/CS_URS_2025_02/997221873</t>
  </si>
  <si>
    <t>472,314*0,78 'Přepočtené koeficientem množství</t>
  </si>
  <si>
    <t>57</t>
  </si>
  <si>
    <t>997221875</t>
  </si>
  <si>
    <t>Poplatek za uložení stavebního odpadu na recyklační skládce (skládkovné) asfaltového bez obsahu dehtu zatříděného do Katalogu odpadů pod kódem 17 03 02</t>
  </si>
  <si>
    <t>664672390</t>
  </si>
  <si>
    <t>https://podminky.urs.cz/item/CS_URS_2025_02/997221875</t>
  </si>
  <si>
    <t>472,314*0,008 'Přepočtené koeficientem množství</t>
  </si>
  <si>
    <t>58</t>
  </si>
  <si>
    <t>997013635</t>
  </si>
  <si>
    <t>Poplatek za uložení stavebního odpadu na skládce (skládkovné) komunálního zatříděného do Katalogu odpadů pod kódem 20 03 01</t>
  </si>
  <si>
    <t>-1636905259</t>
  </si>
  <si>
    <t>https://podminky.urs.cz/item/CS_URS_2025_02/997013635</t>
  </si>
  <si>
    <t>472,314*0,007 'Přepočtené koeficientem množství</t>
  </si>
  <si>
    <t>998</t>
  </si>
  <si>
    <t>Přesun hmot</t>
  </si>
  <si>
    <t>59</t>
  </si>
  <si>
    <t>998231311</t>
  </si>
  <si>
    <t>Přesun hmot pro sadovnické a krajinářské úpravy strojně dopravní vzdálenost do 5000 m</t>
  </si>
  <si>
    <t>829677049</t>
  </si>
  <si>
    <t>https://podminky.urs.cz/item/CS_URS_2025_02/998231311</t>
  </si>
  <si>
    <t>M</t>
  </si>
  <si>
    <t>Práce a dodávky M</t>
  </si>
  <si>
    <t>46-M</t>
  </si>
  <si>
    <t>Zemní práce při extr.mont.pracích</t>
  </si>
  <si>
    <t>60</t>
  </si>
  <si>
    <t>460161292</t>
  </si>
  <si>
    <t>Hloubení kabelových rýh ručně včetně urovnání dna s přemístěním výkopku do vzdálenosti 3 m od okraje jámy nebo s naložením na dopravní prostředek šířky 50 cm hloubky 100 cm v hornině třídy těžitelnosti I skupiny 3</t>
  </si>
  <si>
    <t>64</t>
  </si>
  <si>
    <t>-85987404</t>
  </si>
  <si>
    <t>https://podminky.urs.cz/item/CS_URS_2025_02/460161292</t>
  </si>
  <si>
    <t>stávající kabelové vedení</t>
  </si>
  <si>
    <t>180,0</t>
  </si>
  <si>
    <t>61</t>
  </si>
  <si>
    <t>460241111</t>
  </si>
  <si>
    <t>Příplatek k cenám vykopávek v blízkosti podzemního vedení pro jakoukoliv třídu horniny</t>
  </si>
  <si>
    <t>703414899</t>
  </si>
  <si>
    <t>https://podminky.urs.cz/item/CS_URS_2025_02/460241111</t>
  </si>
  <si>
    <t>180,0*0,5*1,0</t>
  </si>
  <si>
    <t>62</t>
  </si>
  <si>
    <t>460242221</t>
  </si>
  <si>
    <t>Provizorní zajištění inženýrských sítí ve výkopech kabelů při souběhu</t>
  </si>
  <si>
    <t>321645043</t>
  </si>
  <si>
    <t>https://podminky.urs.cz/item/CS_URS_2025_02/460242221</t>
  </si>
  <si>
    <t>180*2 'Přepočtené koeficientem množství</t>
  </si>
  <si>
    <t>63</t>
  </si>
  <si>
    <t>460661512</t>
  </si>
  <si>
    <t>Kabelové lože z písku včetně podsypu, zhutnění a urovnání povrchu pro kabely nn zakryté plastovou fólií, šířky přes 25 do 50 cm</t>
  </si>
  <si>
    <t>1541649395</t>
  </si>
  <si>
    <t>https://podminky.urs.cz/item/CS_URS_2025_02/460661512</t>
  </si>
  <si>
    <t>460431282</t>
  </si>
  <si>
    <t>Zásyp kabelových rýh ručně s přemístění sypaniny ze vzdálenosti do 10 m, s uložením výkopku ve vrstvách včetně zhutnění a úpravy povrchu šířky 50 cm hloubky 80 cm z horniny třídy těžitelnosti I skupiny 3</t>
  </si>
  <si>
    <t>-1830076515</t>
  </si>
  <si>
    <t>https://podminky.urs.cz/item/CS_URS_2025_02/460431282</t>
  </si>
  <si>
    <t>65</t>
  </si>
  <si>
    <t>460791214</t>
  </si>
  <si>
    <t>Montáž trubek ochranných uložených volně do rýhy plastových ohebných, vnitřního průměru přes 90 do 110 mm</t>
  </si>
  <si>
    <t>640344974</t>
  </si>
  <si>
    <t>https://podminky.urs.cz/item/CS_URS_2025_02/460791214</t>
  </si>
  <si>
    <t>66</t>
  </si>
  <si>
    <t>34571355</t>
  </si>
  <si>
    <t>trubka elektroinstalační ohebná dvouplášťová korugovaná HDPE (chránička) D 93/110mm</t>
  </si>
  <si>
    <t>128</t>
  </si>
  <si>
    <t>966389305</t>
  </si>
  <si>
    <t>360*1,05 'Přepočtené koeficientem množství</t>
  </si>
  <si>
    <t>67</t>
  </si>
  <si>
    <t>10002897R1</t>
  </si>
  <si>
    <t>zátka pro chráničku D110</t>
  </si>
  <si>
    <t>1584885530</t>
  </si>
  <si>
    <t>68</t>
  </si>
  <si>
    <t>34571098</t>
  </si>
  <si>
    <t>trubka elektroinstalační dělená (chránička) D 100/110mm, HDPE</t>
  </si>
  <si>
    <t>-1793711744</t>
  </si>
  <si>
    <t>180*1,05 'Přepočtené koeficientem množství</t>
  </si>
  <si>
    <t>69</t>
  </si>
  <si>
    <t>-1113150746</t>
  </si>
  <si>
    <t>přípojka</t>
  </si>
  <si>
    <t>180,0*0,5*0,2</t>
  </si>
  <si>
    <t>70</t>
  </si>
  <si>
    <t>-1002667687</t>
  </si>
  <si>
    <t>18*2 'Přepočtené koeficientem množství</t>
  </si>
  <si>
    <t>71</t>
  </si>
  <si>
    <t>469981111</t>
  </si>
  <si>
    <t>Přesun hmot pro pomocné stavební práce při elektromontážích dopravní vzdálenost do 1 000 m</t>
  </si>
  <si>
    <t>553824680</t>
  </si>
  <si>
    <t>https://podminky.urs.cz/item/CS_URS_2025_02/469981111</t>
  </si>
  <si>
    <t>OST</t>
  </si>
  <si>
    <t>Ostatní</t>
  </si>
  <si>
    <t>72</t>
  </si>
  <si>
    <t>OSTX01</t>
  </si>
  <si>
    <t>Informační tabule "POETICKÉ BRNO" - opatrná demontáž, vybourání patky (včetně odvozu a likvidace suti), přesun a uložení na bezpečné místo, ochrana proti poškození, doprava na novou pozici, nová betonová patka a opětovné osazení</t>
  </si>
  <si>
    <t>512</t>
  </si>
  <si>
    <t>-464086032</t>
  </si>
  <si>
    <t>odseky_pl</t>
  </si>
  <si>
    <t>882</t>
  </si>
  <si>
    <t>odseky_opr_pl</t>
  </si>
  <si>
    <t>obruby_odseky_dl</t>
  </si>
  <si>
    <t>291,5</t>
  </si>
  <si>
    <t>obruby_odseky_opr_dl</t>
  </si>
  <si>
    <t>beton_pásky_pl</t>
  </si>
  <si>
    <t>42,8</t>
  </si>
  <si>
    <t>mlat_pl</t>
  </si>
  <si>
    <t>270</t>
  </si>
  <si>
    <t>SO 102 - Zpevněné plochy, komunikace</t>
  </si>
  <si>
    <t>obrubník_kov_dl</t>
  </si>
  <si>
    <t>74,5</t>
  </si>
  <si>
    <t>oblázky_pl</t>
  </si>
  <si>
    <t>400</t>
  </si>
  <si>
    <t>beton_česany_pl</t>
  </si>
  <si>
    <t>12,48</t>
  </si>
  <si>
    <t>jamky_obj</t>
  </si>
  <si>
    <t>4,493</t>
  </si>
  <si>
    <t xml:space="preserve">    5 - Komunikace pozemní</t>
  </si>
  <si>
    <t xml:space="preserve">    6 - Úpravy povrchů, podlahy a osazování výplní</t>
  </si>
  <si>
    <t>PSV - Práce a dodávky PSV</t>
  </si>
  <si>
    <t xml:space="preserve">    767 - Konstrukce zámečnické</t>
  </si>
  <si>
    <t>122251105</t>
  </si>
  <si>
    <t>Odkopávky a prokopávky nezapažené strojně v hornině třídy těžitelnosti I skupiny 3 přes 500 do 1 000 m3</t>
  </si>
  <si>
    <t>36190226</t>
  </si>
  <si>
    <t>https://podminky.urs.cz/item/CS_URS_2025_02/122251105</t>
  </si>
  <si>
    <t>Poznámka k položce:_x000d_
předpoklad - bude doloženo geodetické zaměření po vybourání stávajících zpevněných ploch a následně po odkopu pro nové zpevněné plochy.</t>
  </si>
  <si>
    <t>Odkop (pl * v)</t>
  </si>
  <si>
    <t>bilance</t>
  </si>
  <si>
    <t>TRÁVNÍK X ŽULOVÉ ODSEKY</t>
  </si>
  <si>
    <t>34*(0,46-0,2)</t>
  </si>
  <si>
    <t>BETONOVÁ DLAŽBA - ZÁMKOVÁ X ŽULOVÉ ODSEKY</t>
  </si>
  <si>
    <t>294*(0,46-0,25)</t>
  </si>
  <si>
    <t>BETONOVÁ DLAŽBA - ZÁMKOVÁ X DĚTSKÉ HŘIŠTĚ</t>
  </si>
  <si>
    <t>17,4*(0,3-0,25)</t>
  </si>
  <si>
    <t>BETONOVÁ DLAŽBA - PÁSKY X ŽULOVÉ ODSEKY</t>
  </si>
  <si>
    <t>6,7*(0,46-0,25)</t>
  </si>
  <si>
    <t>BETONOVÁ DLAŽBA KOLEM PODZEMNÍCH KONTEJNERŮ X ŽULOVÉ ODSEKY</t>
  </si>
  <si>
    <t>17,5*(0,46-0,25)</t>
  </si>
  <si>
    <t>ASFALT X ŽULOVÉ ODSEKY</t>
  </si>
  <si>
    <t>15,5*(0,46-0,35)</t>
  </si>
  <si>
    <t>PLOCHA DĚTSKÉHO HŘIŠTĚ X ŽULOVÉ ODSEKY</t>
  </si>
  <si>
    <t>52,7*(0,46-0,1)</t>
  </si>
  <si>
    <t>PLOCHA DĚTSKÉHO HŘIŠTĚ X NOVÁ PLOCHA DĚTSKÉHO HŘIŠTĚ - MLAT</t>
  </si>
  <si>
    <t>226,7*(0,3-0,1)</t>
  </si>
  <si>
    <t>PLOCHA DĚTSKÉHO HŘIŠTĚ X NOVÁ PLOCHA DĚTSKÉHO HŘIŠTĚ - OBLÁZKY</t>
  </si>
  <si>
    <t>396,3*(0,3-0,1)</t>
  </si>
  <si>
    <t>ŽULOVÝ ODSEK - REALIZOVÁN V 2. ETAPĚ - ČÁST A X ŽULOVÝ ODSEK - PŘESKLÁDÁNÍ</t>
  </si>
  <si>
    <t xml:space="preserve"> 22,7*(0,46-0,25)</t>
  </si>
  <si>
    <t>obruby_odseky_dl*0,2*0,46</t>
  </si>
  <si>
    <t>obrubník_kov_dl*0,2*0,46</t>
  </si>
  <si>
    <t>131213701</t>
  </si>
  <si>
    <t>Hloubení nezapažených jam ručně s urovnáním dna do předepsaného profilu a spádu v hornině třídy těžitelnosti I skupiny 3 soudržných</t>
  </si>
  <si>
    <t>86122886</t>
  </si>
  <si>
    <t>https://podminky.urs.cz/item/CS_URS_2025_02/131213701</t>
  </si>
  <si>
    <t>beton_česany_pl*0,3*1,2</t>
  </si>
  <si>
    <t>30411660</t>
  </si>
  <si>
    <t>Zemina - přesuny na deponii (obj)</t>
  </si>
  <si>
    <t>150400575</t>
  </si>
  <si>
    <t>Zemina - uložení na deponii (obj)</t>
  </si>
  <si>
    <t>167151111</t>
  </si>
  <si>
    <t>Nakládání, skládání a překládání neulehlého výkopku nebo sypaniny strojně nakládání, množství přes 100 m3, z hornin třídy těžitelnosti I, skupiny 1 až 3</t>
  </si>
  <si>
    <t>-724552796</t>
  </si>
  <si>
    <t>https://podminky.urs.cz/item/CS_URS_2025_02/167151111</t>
  </si>
  <si>
    <t>Zemina - naložení z deponie (obj)</t>
  </si>
  <si>
    <t>2029569112</t>
  </si>
  <si>
    <t>Zemina - odvoz na skládku (obj)</t>
  </si>
  <si>
    <t>1787207800</t>
  </si>
  <si>
    <t>264,741*2 'Přepočtené koeficientem množství</t>
  </si>
  <si>
    <t>181912112</t>
  </si>
  <si>
    <t>Úprava pláně vyrovnáním výškových rozdílů ručně v hornině třídy těžitelnosti I skupiny 3 se zhutněním</t>
  </si>
  <si>
    <t>1803198402</t>
  </si>
  <si>
    <t>https://podminky.urs.cz/item/CS_URS_2025_02/181912112</t>
  </si>
  <si>
    <t>Příprava podkaldu (pl)</t>
  </si>
  <si>
    <t>obruby_odseky_dl*0,2</t>
  </si>
  <si>
    <t>obruby_odseky_opr_dl*0,3</t>
  </si>
  <si>
    <t>171211101</t>
  </si>
  <si>
    <t>Uložení sypanin do násypů ručně s rozprostřením sypaniny ve vrstvách a s hrubým urovnáním nezhutněných jakékoliv třídy těžitelnosti</t>
  </si>
  <si>
    <t>1062631813</t>
  </si>
  <si>
    <t>https://podminky.urs.cz/item/CS_URS_2025_02/171211101</t>
  </si>
  <si>
    <t>58337401</t>
  </si>
  <si>
    <t>kamenivo dekorační (kačírek) frakce 8/16</t>
  </si>
  <si>
    <t>2082444695</t>
  </si>
  <si>
    <t>Oblázky v herní ploše (pl * v)</t>
  </si>
  <si>
    <t>68,0*0,3</t>
  </si>
  <si>
    <t>332,0*0,1</t>
  </si>
  <si>
    <t>53,6*1,8 'Přepočtené koeficientem množství</t>
  </si>
  <si>
    <t>58154410</t>
  </si>
  <si>
    <t>písek křemičitý 40% + písek říční 60%</t>
  </si>
  <si>
    <t>1528904272</t>
  </si>
  <si>
    <t>Poznámka k položce:_x000d_
v ceně zoheldnit promíchání</t>
  </si>
  <si>
    <t>Písková plocha kolem stromů (pl * v)</t>
  </si>
  <si>
    <t>86,0*0,03</t>
  </si>
  <si>
    <t>2,58*1,8 'Přepočtené koeficientem množství</t>
  </si>
  <si>
    <t>Komunikace pozemní</t>
  </si>
  <si>
    <t>564730111</t>
  </si>
  <si>
    <t>Podklad nebo kryt z kameniva hrubého drceného vel. 16-32 mm s rozprostřením a zhutněním plochy přes 100 m2, po zhutnění tl. 100 mm</t>
  </si>
  <si>
    <t>46521383</t>
  </si>
  <si>
    <t>https://podminky.urs.cz/item/CS_URS_2025_02/564730111</t>
  </si>
  <si>
    <t>Podkladní vrstvy (pl)</t>
  </si>
  <si>
    <t>564750101</t>
  </si>
  <si>
    <t>Podklad nebo kryt z kameniva hrubého drceného vel. 16-32 mm s rozprostřením a zhutněním plochy jednotlivě do 100 m2, po zhutnění tl. 150 mm</t>
  </si>
  <si>
    <t>-1215034970</t>
  </si>
  <si>
    <t>https://podminky.urs.cz/item/CS_URS_2025_02/564750101</t>
  </si>
  <si>
    <t>564831111</t>
  </si>
  <si>
    <t>Podklad ze štěrkodrti ŠD s rozprostřením a zhutněním plochy přes 100 m2, po zhutnění tl. 100 mm</t>
  </si>
  <si>
    <t>-1257104557</t>
  </si>
  <si>
    <t>https://podminky.urs.cz/item/CS_URS_2025_02/564831111</t>
  </si>
  <si>
    <t>mlat_pl*2</t>
  </si>
  <si>
    <t>564851111</t>
  </si>
  <si>
    <t>Podklad ze štěrkodrti ŠD s rozprostřením a zhutněním plochy přes 100 m2, po zhutnění tl. 150 mm</t>
  </si>
  <si>
    <t>-648804283</t>
  </si>
  <si>
    <t>https://podminky.urs.cz/item/CS_URS_2025_02/564851111</t>
  </si>
  <si>
    <t>obruby_odseky_dl*0,3</t>
  </si>
  <si>
    <t>obrubník_kov_dl*0,3</t>
  </si>
  <si>
    <t>56493211R</t>
  </si>
  <si>
    <t>Mlatová plocha - tl 100 mm, obrusná vrstva fr. 0-4 mm tl. 40 mm, štěrkodrť fr. 0-16 mm tl. 60 mm, šedobéžová</t>
  </si>
  <si>
    <t>338060371</t>
  </si>
  <si>
    <t>Poznámka k položce:_x000d_
v ceně zohlednit celkové provedení</t>
  </si>
  <si>
    <t>Mlat (pl)</t>
  </si>
  <si>
    <t>270,0</t>
  </si>
  <si>
    <t>59121111R</t>
  </si>
  <si>
    <t>Kladení dlažby z odseků s provedením lože do tl. 50 mm, s vyplněním spár, s dvojím beraněním a se smetením přebytečného materiálu na krajnici, do lože z kameniva</t>
  </si>
  <si>
    <t>1221521379</t>
  </si>
  <si>
    <t>Kamenné odseky (pl)</t>
  </si>
  <si>
    <t>882,0</t>
  </si>
  <si>
    <t>přeskládání</t>
  </si>
  <si>
    <t>583810R1</t>
  </si>
  <si>
    <t>žulové odseky tl. 100-120 mm (barevnost dle etapy I.)</t>
  </si>
  <si>
    <t>-169723424</t>
  </si>
  <si>
    <t>obruby_odseky_dl*0,1</t>
  </si>
  <si>
    <t>obruby_odseky_opr_dl*0,2</t>
  </si>
  <si>
    <t>918,95*1,02 'Přepočtené koeficientem množství</t>
  </si>
  <si>
    <t>596811311</t>
  </si>
  <si>
    <t>Kladení velkoformátové dlažby pozemních komunikací a komunikací pro pěší s ložem z kameniva tl. 40 mm, s vyplněním spár, s hutněním, vibrováním a se smetením přebytečného materiálu tl. do 100 mm, velikosti dlaždic do 0,5 m2, pro plochy do 300 m2</t>
  </si>
  <si>
    <t>1916832388</t>
  </si>
  <si>
    <t>https://podminky.urs.cz/item/CS_URS_2025_02/596811311</t>
  </si>
  <si>
    <t>Betonové pásky (dl * š)</t>
  </si>
  <si>
    <t>107,0*0,4</t>
  </si>
  <si>
    <t>592460R1</t>
  </si>
  <si>
    <t>betonový prefabrikát 1000 x 400 x 100 mm</t>
  </si>
  <si>
    <t>937585913</t>
  </si>
  <si>
    <t>42,8*1,03 'Přepočtené koeficientem množství</t>
  </si>
  <si>
    <t>Úpravy povrchů, podlahy a osazování výplní</t>
  </si>
  <si>
    <t>631311234</t>
  </si>
  <si>
    <t>Mazanina z betonu prostého se zvýšenými nároky na prostředí tl. přes 120 do 240 mm tř. C 25/30</t>
  </si>
  <si>
    <t>270995091</t>
  </si>
  <si>
    <t>https://podminky.urs.cz/item/CS_URS_2025_02/631311234</t>
  </si>
  <si>
    <t>Česaný beton (pl * v)</t>
  </si>
  <si>
    <t>beton_česany_pl*0,15</t>
  </si>
  <si>
    <t>631319013</t>
  </si>
  <si>
    <t>Příplatek k cenám mazanin za úpravu povrchu mazaniny přehlazením, mazanina tl. přes 120 do 240 mm</t>
  </si>
  <si>
    <t>-2113542452</t>
  </si>
  <si>
    <t>https://podminky.urs.cz/item/CS_URS_2025_02/631319013</t>
  </si>
  <si>
    <t>631319175</t>
  </si>
  <si>
    <t>Příplatek k cenám mazanin za stržení povrchu spodní vrstvy mazaniny latí před vložením výztuže nebo pletiva pro tl. obou vrstev mazaniny přes 120 do 240 mm</t>
  </si>
  <si>
    <t>-1319714682</t>
  </si>
  <si>
    <t>https://podminky.urs.cz/item/CS_URS_2025_02/631319175</t>
  </si>
  <si>
    <t>631351101</t>
  </si>
  <si>
    <t>Bednění v podlahách rýh a hran zřízení</t>
  </si>
  <si>
    <t>-868374395</t>
  </si>
  <si>
    <t>https://podminky.urs.cz/item/CS_URS_2025_02/631351101</t>
  </si>
  <si>
    <t>Česaný beton - bednění (dl * v)</t>
  </si>
  <si>
    <t>(1,2*2+0,8*2)*0,15*4</t>
  </si>
  <si>
    <t>(1,2*2+1,8*2)*0,15*4</t>
  </si>
  <si>
    <t>631351102</t>
  </si>
  <si>
    <t>Bednění v podlahách rýh a hran odstranění</t>
  </si>
  <si>
    <t>469195045</t>
  </si>
  <si>
    <t>https://podminky.urs.cz/item/CS_URS_2025_02/631351102</t>
  </si>
  <si>
    <t>6313511R1</t>
  </si>
  <si>
    <t>Zkosená hrana z trojhranné lišty š. 8 mm</t>
  </si>
  <si>
    <t>1014708656</t>
  </si>
  <si>
    <t>Česaný beton - lišta (dl)</t>
  </si>
  <si>
    <t>(1,2*2+0,8*2)*4</t>
  </si>
  <si>
    <t>(1,2*2+1,8*2)*4</t>
  </si>
  <si>
    <t>631362021</t>
  </si>
  <si>
    <t>Výztuž mazanin ze svařovaných sítí z drátů typu KARI</t>
  </si>
  <si>
    <t>202564742</t>
  </si>
  <si>
    <t>https://podminky.urs.cz/item/CS_URS_2025_02/631362021</t>
  </si>
  <si>
    <t>Česaný beton - výztuž (pl * hm)</t>
  </si>
  <si>
    <t>beton_česany_pl*4,44*1,3/1000</t>
  </si>
  <si>
    <t>633831111</t>
  </si>
  <si>
    <t>Povrchová úprava betonových podlah zdrsnění kartáčováním ručně</t>
  </si>
  <si>
    <t>-1480189952</t>
  </si>
  <si>
    <t>https://podminky.urs.cz/item/CS_URS_2025_02/633831111</t>
  </si>
  <si>
    <t>Česaný beton (pl)</t>
  </si>
  <si>
    <t>1,2*0,8*4</t>
  </si>
  <si>
    <t>1,2*1,8*4</t>
  </si>
  <si>
    <t>916111113</t>
  </si>
  <si>
    <t>Osazení silniční obruby z dlažebních kostek v jedné řadě s ložem tl. přes 50 do 100 mm, s vyplněním a zatřením spár cementovou maltou z velkých kostek s boční opěrou z betonu prostého, do lože z betonu prostého téže značky</t>
  </si>
  <si>
    <t>-1603391083</t>
  </si>
  <si>
    <t>https://podminky.urs.cz/item/CS_URS_2025_02/916111113</t>
  </si>
  <si>
    <t>Obruby (dl)</t>
  </si>
  <si>
    <t>39,0</t>
  </si>
  <si>
    <t>916111112</t>
  </si>
  <si>
    <t>Osazení silniční obruby z dlažebních kostek v jedné řadě s ložem tl. přes 50 do 100 mm, s vyplněním a zatřením spár cementovou maltou z velkých kostek bez boční opěry, do lože z betonu prostého</t>
  </si>
  <si>
    <t>1865779759</t>
  </si>
  <si>
    <t>https://podminky.urs.cz/item/CS_URS_2025_02/916111112</t>
  </si>
  <si>
    <t>919726121</t>
  </si>
  <si>
    <t>Geotextilie netkaná pro ochranu, separaci nebo filtraci měrná hmotnost do 200 g/m2</t>
  </si>
  <si>
    <t>299057026</t>
  </si>
  <si>
    <t>https://podminky.urs.cz/item/CS_URS_2025_02/919726121</t>
  </si>
  <si>
    <t>Oblázky - geotextílie (pl)</t>
  </si>
  <si>
    <t>400,0</t>
  </si>
  <si>
    <t>998223011</t>
  </si>
  <si>
    <t>Přesun hmot pro pozemní komunikace s krytem dlážděným dopravní vzdálenost do 200 m jakékoliv délky objektu</t>
  </si>
  <si>
    <t>774199847</t>
  </si>
  <si>
    <t>https://podminky.urs.cz/item/CS_URS_2025_02/998223011</t>
  </si>
  <si>
    <t>1285,943*0,2 'Přepočtené koeficientem množství</t>
  </si>
  <si>
    <t>998225111</t>
  </si>
  <si>
    <t>Přesun hmot pro komunikace s krytem z kameniva, monolitickým betonovým nebo živičným dopravní vzdálenost do 200 m jakékoliv délky objektu</t>
  </si>
  <si>
    <t>621658621</t>
  </si>
  <si>
    <t>https://podminky.urs.cz/item/CS_URS_2025_02/998225111</t>
  </si>
  <si>
    <t>1285,943*0,8 'Přepočtené koeficientem množství</t>
  </si>
  <si>
    <t>PSV</t>
  </si>
  <si>
    <t>Práce a dodávky PSV</t>
  </si>
  <si>
    <t>767</t>
  </si>
  <si>
    <t>Konstrukce zámečnické</t>
  </si>
  <si>
    <t>767X01</t>
  </si>
  <si>
    <t>D+M ocelový obrubník, 120/8 mm + kotvení ocelovým prifilem dl. 0,6 m , D10 mm vč. kotvení, povrchové úpravy, zemních a pomocných prací, doplňků a příslušenství (kompletní dodávka a specifikace dle PD)</t>
  </si>
  <si>
    <t>-322962505</t>
  </si>
  <si>
    <t>Obrubník (dl)</t>
  </si>
  <si>
    <t>lem kolem stávajících stromů</t>
  </si>
  <si>
    <t>40,5</t>
  </si>
  <si>
    <t>lem kolem nových keřů</t>
  </si>
  <si>
    <t>34,0</t>
  </si>
  <si>
    <t>výkop_rýhy_obj</t>
  </si>
  <si>
    <t>17,886</t>
  </si>
  <si>
    <t>SO 103 - Schodiště S1, obvodova zeď</t>
  </si>
  <si>
    <t xml:space="preserve">    2 - Zakládání</t>
  </si>
  <si>
    <t xml:space="preserve">    3 - Svislé a kompletní konstrukce</t>
  </si>
  <si>
    <t xml:space="preserve">    783 - Dokončovací práce - nátěry</t>
  </si>
  <si>
    <t>132251102</t>
  </si>
  <si>
    <t>Hloubení nezapažených rýh šířky do 800 mm strojně s urovnáním dna do předepsaného profilu a spádu v hornině třídy těžitelnosti I skupiny 3 přes 20 do 50 m3</t>
  </si>
  <si>
    <t>591402530</t>
  </si>
  <si>
    <t>https://podminky.urs.cz/item/CS_URS_2025_02/132251102</t>
  </si>
  <si>
    <t>Výkop (dl * š * v)</t>
  </si>
  <si>
    <t>lavice</t>
  </si>
  <si>
    <t>7,3*0,6*0,7</t>
  </si>
  <si>
    <t>oplocení</t>
  </si>
  <si>
    <t>65,3*0,3*0,6</t>
  </si>
  <si>
    <t>-1687395107</t>
  </si>
  <si>
    <t>-1288350337</t>
  </si>
  <si>
    <t>-383001775</t>
  </si>
  <si>
    <t>280825072</t>
  </si>
  <si>
    <t>51798547</t>
  </si>
  <si>
    <t>17,886*2 'Přepočtené koeficientem množství</t>
  </si>
  <si>
    <t>Zakládání</t>
  </si>
  <si>
    <t>274313711</t>
  </si>
  <si>
    <t>Základy z betonu prostého pasy betonu kamenem neprokládaného tř. C 20/25</t>
  </si>
  <si>
    <t>-976379605</t>
  </si>
  <si>
    <t>https://podminky.urs.cz/item/CS_URS_2025_02/274313711</t>
  </si>
  <si>
    <t>Základy (dl * š * v)</t>
  </si>
  <si>
    <t>7,3*0,6*0,71</t>
  </si>
  <si>
    <t>17,974*1,035 'Přepočtené koeficientem množství</t>
  </si>
  <si>
    <t>274351121</t>
  </si>
  <si>
    <t>Bednění základů pasů rovné zřízení</t>
  </si>
  <si>
    <t>164371249</t>
  </si>
  <si>
    <t>https://podminky.urs.cz/item/CS_URS_2025_02/274351121</t>
  </si>
  <si>
    <t>Základy - bednění (dl * v)</t>
  </si>
  <si>
    <t>(7,3*2+0,6*2)*0,4</t>
  </si>
  <si>
    <t>65,3*0,4*2</t>
  </si>
  <si>
    <t>(0,3*0,1)*30</t>
  </si>
  <si>
    <t>274351122</t>
  </si>
  <si>
    <t>Bednění základů pasů rovné odstranění</t>
  </si>
  <si>
    <t>797837431</t>
  </si>
  <si>
    <t>https://podminky.urs.cz/item/CS_URS_2025_02/274351122</t>
  </si>
  <si>
    <t>Svislé a kompletní konstrukce</t>
  </si>
  <si>
    <t>3X01</t>
  </si>
  <si>
    <t>D+M prefabrikovaná lavice, pohledový beton PB3 vč. výroby, dopravy, osazení, kotvení, doplňků a příslušenství (kompletní dodávka a specifikace dle PD)</t>
  </si>
  <si>
    <t>1664977884</t>
  </si>
  <si>
    <t>Lavice (dl * š * v)</t>
  </si>
  <si>
    <t>7,0*0,45*0,6</t>
  </si>
  <si>
    <t>998012021</t>
  </si>
  <si>
    <t>Přesun hmot pro budovy občanské výstavby, bydlení, výrobu a služby s nosnou svislou konstrukcí monolitickou betonovou tyčovou nebo plošnou s jakýkoliv obvodovým pláštěm kromě vyzdívaného vodorovná dopravní vzdálenost do 100 m základní pro budovy výšky do 6 m</t>
  </si>
  <si>
    <t>-1385190580</t>
  </si>
  <si>
    <t>https://podminky.urs.cz/item/CS_URS_2025_02/998012021</t>
  </si>
  <si>
    <t>767X02.1</t>
  </si>
  <si>
    <t>D+M kovové oplocení dětského hřiště v. 900 mm vč. kotvení, povrchové úpravy, stavebních přípomocí, doplňků a příslušenství (kompletní dodávka a specifikace dle PD)</t>
  </si>
  <si>
    <t>-1428855881</t>
  </si>
  <si>
    <t>Oplocení (dl)</t>
  </si>
  <si>
    <t>1,95*34</t>
  </si>
  <si>
    <t>767X02.2</t>
  </si>
  <si>
    <t>D+M branka kovového oplocení dětského hřiště, 970 x 900 mm vč. kotvení, kování, povrchové úpravy, stavebních přípomocí, doplňků a příslušenství (kompletní dodávka a specifikace dle PD)</t>
  </si>
  <si>
    <t>-1988673621</t>
  </si>
  <si>
    <t>767X03</t>
  </si>
  <si>
    <t>D+M zakrytí skříně NN, tahokov na ocelové podkonstrukci s dvířky, 1300 x 300 x 1500 mm vč. základu, kotvení, kování, povrchové úpravy, stavebních přípomocí, doplňků a příslušenství (kompletní dodávka a specifikace dle PD)</t>
  </si>
  <si>
    <t>490150966</t>
  </si>
  <si>
    <t>783</t>
  </si>
  <si>
    <t>Dokončovací práce - nátěry</t>
  </si>
  <si>
    <t>783846503</t>
  </si>
  <si>
    <t>Antigraffiti preventivní nátěr omítek hladkých betonových povrchů trvalý pro opakované odstraňování graffiti v počtu do 100 cyklů</t>
  </si>
  <si>
    <t>1623761412</t>
  </si>
  <si>
    <t>https://podminky.urs.cz/item/CS_URS_2025_02/783846503</t>
  </si>
  <si>
    <t>Lavice - nátěr (dl * š)</t>
  </si>
  <si>
    <t>(7,0*2+0,45*2)*0,6+7,0*0,6</t>
  </si>
  <si>
    <t>jáma_obj</t>
  </si>
  <si>
    <t>86,484</t>
  </si>
  <si>
    <t>rýhy_obj</t>
  </si>
  <si>
    <t>8,435</t>
  </si>
  <si>
    <t>zásyp_obj</t>
  </si>
  <si>
    <t>69,719</t>
  </si>
  <si>
    <t>SO 301 - Vodní prvek</t>
  </si>
  <si>
    <t>Soupis:</t>
  </si>
  <si>
    <t>SO 301.1 - Stavební část</t>
  </si>
  <si>
    <t xml:space="preserve">      15 - Zajištění výkopu, násypu a svahu</t>
  </si>
  <si>
    <t xml:space="preserve">    4 - Vodorovné konstrukce</t>
  </si>
  <si>
    <t xml:space="preserve">    8 - Vedení trubní dálková a přípojná</t>
  </si>
  <si>
    <t>131251103</t>
  </si>
  <si>
    <t>Hloubení nezapažených jam a zářezů strojně s urovnáním dna do předepsaného profilu a spádu v hornině třídy těžitelnosti I skupiny 3 přes 50 do 100 m3</t>
  </si>
  <si>
    <t>-1624357791</t>
  </si>
  <si>
    <t>https://podminky.urs.cz/item/CS_URS_2025_02/131251103</t>
  </si>
  <si>
    <t>Výkop jámy (dl * š * v)</t>
  </si>
  <si>
    <t>(3,1+1,5*2)*(2,6+1,5*2)*2,5</t>
  </si>
  <si>
    <t>(3,1+0,1*2)*(2,6+0,1*2)*0,1</t>
  </si>
  <si>
    <t>0,8*0,8*0,25</t>
  </si>
  <si>
    <t>132251101</t>
  </si>
  <si>
    <t>Hloubení nezapažených rýh šířky do 800 mm strojně s urovnáním dna do předepsaného profilu a spádu v hornině třídy těžitelnosti I skupiny 3 do 20 m3</t>
  </si>
  <si>
    <t>-1520721154</t>
  </si>
  <si>
    <t>https://podminky.urs.cz/item/CS_URS_2025_02/132251101</t>
  </si>
  <si>
    <t>Výkop rýh (dl * š * v)</t>
  </si>
  <si>
    <t>rozvody</t>
  </si>
  <si>
    <t>17,0*0,5*0,7</t>
  </si>
  <si>
    <t>vodní prvek</t>
  </si>
  <si>
    <t>7,1*0,5*0,7</t>
  </si>
  <si>
    <t>-1875083591</t>
  </si>
  <si>
    <t>Zemina - přesuny na a z deponie (obj)</t>
  </si>
  <si>
    <t>2091238936</t>
  </si>
  <si>
    <t>513105143</t>
  </si>
  <si>
    <t>-809192504</t>
  </si>
  <si>
    <t>1401120951</t>
  </si>
  <si>
    <t>94,919*2 'Přepočtené koeficientem množství</t>
  </si>
  <si>
    <t>174111101</t>
  </si>
  <si>
    <t>Zásyp sypaninou z jakékoliv horniny ručně s uložením výkopku ve vrstvách se zhutněním jam, šachet, rýh nebo kolem objektů v těchto vykopávkách</t>
  </si>
  <si>
    <t>571492826</t>
  </si>
  <si>
    <t>https://podminky.urs.cz/item/CS_URS_2025_02/174111101</t>
  </si>
  <si>
    <t>Zásyp (dl * š * v)</t>
  </si>
  <si>
    <t>(3,1+1,5*2)*(2,6+1,5*2)*2,5-(3,024*2,524)*2,5</t>
  </si>
  <si>
    <t>17,0*0,5*0,4</t>
  </si>
  <si>
    <t>175111101</t>
  </si>
  <si>
    <t>Obsypání potrubí ručně sypaninou z vhodných hornin třídy těžitelnosti I a II, skupiny 1 až 4 nebo materiálem připraveným podél výkopu ve vzdálenosti do 3 m od jeho kraje pro jakoukoliv hloubku výkopu a míru zhutnění bez prohození sypaniny</t>
  </si>
  <si>
    <t>-1056744298</t>
  </si>
  <si>
    <t>https://podminky.urs.cz/item/CS_URS_2025_02/175111101</t>
  </si>
  <si>
    <t>Rozvody - obsyp (dl * š * v)</t>
  </si>
  <si>
    <t>17,0*0,5*0,15</t>
  </si>
  <si>
    <t>58337310</t>
  </si>
  <si>
    <t>štěrkopísek frakce 0/4</t>
  </si>
  <si>
    <t>-1986991259</t>
  </si>
  <si>
    <t>1,275*2 'Přepočtené koeficientem množství</t>
  </si>
  <si>
    <t>Zajištění výkopu, násypu a svahu</t>
  </si>
  <si>
    <t>15X01</t>
  </si>
  <si>
    <t>Zajištění jámy u stávajícího oplocení - hloubka zajištění výkopu do 3,0 m - typ zajištění dle vybraného zhotovitele</t>
  </si>
  <si>
    <t>-1097989201</t>
  </si>
  <si>
    <t>Poznámka k položce:_x000d_
MJ je půdorysná délka zajištění</t>
  </si>
  <si>
    <t>273313511</t>
  </si>
  <si>
    <t>Základy z betonu prostého desky z betonu kamenem neprokládaného tř. C 12/15</t>
  </si>
  <si>
    <t>-1361294507</t>
  </si>
  <si>
    <t>https://podminky.urs.cz/item/CS_URS_2025_02/273313511</t>
  </si>
  <si>
    <t>Podkladní beton (dl * š * v)</t>
  </si>
  <si>
    <t>0,924*1,035 'Přepočtené koeficientem množství</t>
  </si>
  <si>
    <t>273322511</t>
  </si>
  <si>
    <t>Základy z betonu železového (bez výztuže) desky z betonu se zvýšenými nároky na prostředí tř. C 25/30</t>
  </si>
  <si>
    <t>527387184</t>
  </si>
  <si>
    <t>https://podminky.urs.cz/item/CS_URS_2025_02/273322511</t>
  </si>
  <si>
    <t>Šachta - deska (dl * š * v)</t>
  </si>
  <si>
    <t>0,8*0,8*0,2</t>
  </si>
  <si>
    <t>(3,024*2,524-(0,4*0,4))*0,2</t>
  </si>
  <si>
    <t>šachta_základ_obj</t>
  </si>
  <si>
    <t>273351121</t>
  </si>
  <si>
    <t>Bednění základů desek zřízení</t>
  </si>
  <si>
    <t>-598117188</t>
  </si>
  <si>
    <t>https://podminky.urs.cz/item/CS_URS_2025_02/273351121</t>
  </si>
  <si>
    <t>Šachta - bednění desky (dl * v)</t>
  </si>
  <si>
    <t>(0,8*4)*0,2</t>
  </si>
  <si>
    <t>(3,024*2+2,524*2+(0,4*4))*0,2</t>
  </si>
  <si>
    <t>273351122</t>
  </si>
  <si>
    <t>Bednění základů desek odstranění</t>
  </si>
  <si>
    <t>552366020</t>
  </si>
  <si>
    <t>https://podminky.urs.cz/item/CS_URS_2025_02/273351122</t>
  </si>
  <si>
    <t>273361821</t>
  </si>
  <si>
    <t>Výztuž základů desek z betonářské oceli 10 505 (R) nebo BSt 500</t>
  </si>
  <si>
    <t>1330642245</t>
  </si>
  <si>
    <t>https://podminky.urs.cz/item/CS_URS_2025_02/273361821</t>
  </si>
  <si>
    <t>Šachta - výztuž desky (obj * hm)</t>
  </si>
  <si>
    <t xml:space="preserve">viz výztuž šachet </t>
  </si>
  <si>
    <t>2700011R1</t>
  </si>
  <si>
    <t>Prostupy v betonových konstrukcích včetně dodávky materiálu - rozsah dle PD</t>
  </si>
  <si>
    <t>-637172168</t>
  </si>
  <si>
    <t>-146351880</t>
  </si>
  <si>
    <t>2,485*1,035 'Přepočtené koeficientem množství</t>
  </si>
  <si>
    <t>-377949425</t>
  </si>
  <si>
    <t>(7,1*2+0,5*2)*0,4</t>
  </si>
  <si>
    <t>-1148364068</t>
  </si>
  <si>
    <t>3X02</t>
  </si>
  <si>
    <t>D+M prefabrikovaný vodní prvek, pohledový beton PB3, pigmetnovaný, reliéfní vč. výroby, dopravy, osazení, kotvení, doplňků a příslušenství (kompletní dodávka a specifikace dle PD)</t>
  </si>
  <si>
    <t>1520014360</t>
  </si>
  <si>
    <t>Vodní prvek (dl * š * v)</t>
  </si>
  <si>
    <t>7,0*0,4*1,175</t>
  </si>
  <si>
    <t>Vodorovné konstrukce</t>
  </si>
  <si>
    <t>451572111</t>
  </si>
  <si>
    <t>Lože pod potrubí, stoky a drobné objekty v otevřeném výkopu z kameniva drobného těženého 0 až 4 mm</t>
  </si>
  <si>
    <t>-1011668777</t>
  </si>
  <si>
    <t>https://podminky.urs.cz/item/CS_URS_2025_02/451572111</t>
  </si>
  <si>
    <t>Rozvody - lože (dl * š * v)</t>
  </si>
  <si>
    <t>632481213</t>
  </si>
  <si>
    <t>Separační vrstva k oddělení podlahových vrstev z polyetylénové fólie</t>
  </si>
  <si>
    <t>1412793406</t>
  </si>
  <si>
    <t>https://podminky.urs.cz/item/CS_URS_2025_02/632481213</t>
  </si>
  <si>
    <t>Podkladní beton - separace (dl * š)</t>
  </si>
  <si>
    <t>(3,1+0,1*2)*(2,6+0,1*2)</t>
  </si>
  <si>
    <t>Vedení trubní dálková a přípojná</t>
  </si>
  <si>
    <t>894302161</t>
  </si>
  <si>
    <t>Ostatní konstrukce na trubním vedení ze železobetonu stěny šachet tloušťky přes 200 mm z betonu bez zvýšených nároků na prostředí tř. C 25/30</t>
  </si>
  <si>
    <t>330977019</t>
  </si>
  <si>
    <t>https://podminky.urs.cz/item/CS_URS_2025_02/894302161</t>
  </si>
  <si>
    <t>Šachta - obetonování (dl * v * š)</t>
  </si>
  <si>
    <t>(3,024*2+2,524*2)*2,5*0,25</t>
  </si>
  <si>
    <t>894302193</t>
  </si>
  <si>
    <t>Ostatní konstrukce na trubním vedení ze železobetonu stěny šachet tloušťky přes 200 mm Příplatek k ceně za tloušťku stěny do 200 mm</t>
  </si>
  <si>
    <t>1141063617</t>
  </si>
  <si>
    <t>https://podminky.urs.cz/item/CS_URS_2025_02/894302193</t>
  </si>
  <si>
    <t>894302261</t>
  </si>
  <si>
    <t>Ostatní konstrukce na trubním vedení ze železobetonu strop šachet vodovodních nebo kanalizačních z betonu bez zvýšených nároků na prostředí tř. C 25/30</t>
  </si>
  <si>
    <t>-1504258758</t>
  </si>
  <si>
    <t>https://podminky.urs.cz/item/CS_URS_2025_02/894302261</t>
  </si>
  <si>
    <t>(3,024*2,524-(0,6*0,6)*2)*0,2</t>
  </si>
  <si>
    <t>(1,8*0,95-(0,6*0,6)*2)*0,25</t>
  </si>
  <si>
    <t>894608112</t>
  </si>
  <si>
    <t>Výztuž šachet z betonářské oceli 10 505 (R) nebo BSt 500</t>
  </si>
  <si>
    <t>-413593021</t>
  </si>
  <si>
    <t>https://podminky.urs.cz/item/CS_URS_2025_02/894608112</t>
  </si>
  <si>
    <t>Šachta - výztuž obetonování (hm)</t>
  </si>
  <si>
    <t>661,8/1000</t>
  </si>
  <si>
    <t>899641111</t>
  </si>
  <si>
    <t>Bednění pro obetonování plastových šachet v otevřeném výkopu hranatých zřízení</t>
  </si>
  <si>
    <t>1670648018</t>
  </si>
  <si>
    <t>https://podminky.urs.cz/item/CS_URS_2025_02/899641111</t>
  </si>
  <si>
    <t>Šachta - bednění obetonování (dl * v)</t>
  </si>
  <si>
    <t>(3,024*2+2,524*2)*2,5</t>
  </si>
  <si>
    <t>(3,024*2+2,524*2+(0,6*4)*2)</t>
  </si>
  <si>
    <t>(1,8*2+0,95*2+(0,6*4)*2)</t>
  </si>
  <si>
    <t>899641112</t>
  </si>
  <si>
    <t>Bednění pro obetonování plastových šachet v otevřeném výkopu hranatých odstranění</t>
  </si>
  <si>
    <t>1481108143</t>
  </si>
  <si>
    <t>https://podminky.urs.cz/item/CS_URS_2025_02/899641112</t>
  </si>
  <si>
    <t>899722114</t>
  </si>
  <si>
    <t>Krytí potrubí z plastů výstražnou fólií z PVC šířky přes 34 do 40 cm</t>
  </si>
  <si>
    <t>1149256431</t>
  </si>
  <si>
    <t>https://podminky.urs.cz/item/CS_URS_2025_02/899722114</t>
  </si>
  <si>
    <t>998271301</t>
  </si>
  <si>
    <t>Přesun hmot pro kanalizace (stoky) hloubené monolitické z betonu nebo železobetonu v otevřeném výkopu dopravní vzdálenost do 15 m</t>
  </si>
  <si>
    <t>544737313</t>
  </si>
  <si>
    <t>https://podminky.urs.cz/item/CS_URS_2025_02/998271301</t>
  </si>
  <si>
    <t>767X04</t>
  </si>
  <si>
    <t>D+M nerezové prvky vodního prvku - odtovkové armatury,přepadové hrany, vanička vč. kotvení, povrchové úpravy, stavebních přípomocí, doplňků a příslušenství (kompletní dodávka a specifikace dle PD)</t>
  </si>
  <si>
    <t>667550257</t>
  </si>
  <si>
    <t>848822096</t>
  </si>
  <si>
    <t>Vodní prvek - nátěr (dl * š)</t>
  </si>
  <si>
    <t>(7,0*2+0,44*2)*1,175</t>
  </si>
  <si>
    <t>SO 301.2 - Technologie</t>
  </si>
  <si>
    <t>M21 - Elektromontáž, řízení, osvětlení</t>
  </si>
  <si>
    <t>M35 - Montáž čerpadel, kompresorů</t>
  </si>
  <si>
    <t>M99 - Ostatní dodávky a práce "M"</t>
  </si>
  <si>
    <t>M21</t>
  </si>
  <si>
    <t>Elektromontáž, řízení, osvětlení</t>
  </si>
  <si>
    <t>00001</t>
  </si>
  <si>
    <t>Podružný elektrorozvaděč technologie RM1 v provedení jako sestava plastových rozvodnic na omítku, krytí IP55</t>
  </si>
  <si>
    <t>00002</t>
  </si>
  <si>
    <t>Nucené odvětrání strojovny odtahovým radiálním ventilátorem D100mm, průtok vzduchu min. 100m3/h</t>
  </si>
  <si>
    <t>kompl.</t>
  </si>
  <si>
    <t>00003</t>
  </si>
  <si>
    <t>Stropní svítidlo strojovny 100W s krycím sklem, IP44, 230V</t>
  </si>
  <si>
    <t>00004</t>
  </si>
  <si>
    <t>Drobný elektroinstalační materiál</t>
  </si>
  <si>
    <t>00005</t>
  </si>
  <si>
    <t>Elektroinstalační práce</t>
  </si>
  <si>
    <t>00006</t>
  </si>
  <si>
    <t>Revizní zpráva</t>
  </si>
  <si>
    <t>M35</t>
  </si>
  <si>
    <t>Montáž čerpadel, kompresorů</t>
  </si>
  <si>
    <t>315111114</t>
  </si>
  <si>
    <t>Montáž technologie</t>
  </si>
  <si>
    <t>03511234</t>
  </si>
  <si>
    <t>Tlakové zkoušky</t>
  </si>
  <si>
    <t>hod.</t>
  </si>
  <si>
    <t>03511235</t>
  </si>
  <si>
    <t>Kompletace, uvedení do provozu</t>
  </si>
  <si>
    <t>03511236</t>
  </si>
  <si>
    <t>Zaškolení obsluhy</t>
  </si>
  <si>
    <t>M99</t>
  </si>
  <si>
    <t>Ostatní dodávky a práce "M"</t>
  </si>
  <si>
    <t>3511238</t>
  </si>
  <si>
    <t>Návod na obsluhu a údržbu</t>
  </si>
  <si>
    <t>3519999</t>
  </si>
  <si>
    <t>Vedlejší náklady</t>
  </si>
  <si>
    <t>Poznámka k položce:_x000d_
nutno zohlednit v celkových VRN</t>
  </si>
  <si>
    <t>1*0 'Přepočtené koeficientem množství</t>
  </si>
  <si>
    <t>3511239</t>
  </si>
  <si>
    <t>PD ve stupni realizační, Dílenská dokumentace</t>
  </si>
  <si>
    <t>3511241/1</t>
  </si>
  <si>
    <t>Doprava</t>
  </si>
  <si>
    <t>3511241/2</t>
  </si>
  <si>
    <t>Doprava- jednoplášťová strojovna technologie</t>
  </si>
  <si>
    <t>OVA 700</t>
  </si>
  <si>
    <t>Litinový poklop 600x600mm, třída zatížení B125, vč. těsnění a uzamykání</t>
  </si>
  <si>
    <t>atyp.plast 01</t>
  </si>
  <si>
    <t>PP jednoplášťová strojovna technologie, vnitřní rozměry 2,5x2,0x2,0m, integrovaná retenční nádrž o rozměrech 2,0x1,0x2,0m, 2x vstupní otvor 600x600mm, vč. těsněných prostupů, žebříků a čerpací jímky, bez poklopu</t>
  </si>
  <si>
    <t>atyp.plast 02</t>
  </si>
  <si>
    <t>PP zachycovač nečistot s nerezovým sítem</t>
  </si>
  <si>
    <t>atyp.plast 03</t>
  </si>
  <si>
    <t>PP podstavec čerpadla</t>
  </si>
  <si>
    <t>atyp.plast 04</t>
  </si>
  <si>
    <t>PP svařovaná záchytná vana chemikálií pro 2 kanystry</t>
  </si>
  <si>
    <t>atyp.nerez 01</t>
  </si>
  <si>
    <t>Nerezová výtoková tryska G6/4" s krycí mřížkou</t>
  </si>
  <si>
    <t>atyp.nerez 02</t>
  </si>
  <si>
    <t>Nerezový prostup G6/4", délka cca 800mm, vč. kotvení</t>
  </si>
  <si>
    <t>atyp.nerez 03</t>
  </si>
  <si>
    <t>Nerezová odtoková armatura 500x400x150mm, gravitační odtok DN100, nerezová pochozí krycí mřížka, vč. kotvení</t>
  </si>
  <si>
    <t>570218</t>
  </si>
  <si>
    <t>Plastové čerpadlo potoka s integrovaným zachycovačem nečistot připojení DN50/DN40, výkon 0,25 kW; Q=6m³/h při 8 mvs, 230V</t>
  </si>
  <si>
    <t>570418</t>
  </si>
  <si>
    <t>Odstředivé plastové čerpadlo filtrace s integrovaným zachycovačem nečistot, připojení DN50/DN40, výkon 0,45 kW; Q=12m³/h při 8 mvs, 230V</t>
  </si>
  <si>
    <t>15782</t>
  </si>
  <si>
    <t>Pískový plastový filtr s bočním připojením 11/2", vnitřní průměr D500, průtok 9m³/h</t>
  </si>
  <si>
    <t>74</t>
  </si>
  <si>
    <t>00596</t>
  </si>
  <si>
    <t>Filtrační písek 0,6-1 mm</t>
  </si>
  <si>
    <t>kg</t>
  </si>
  <si>
    <t>76</t>
  </si>
  <si>
    <t>32581</t>
  </si>
  <si>
    <t>Automatický ovládací 6-ti cestný ventil s bočním připojením na filtr, připojení 11/2"</t>
  </si>
  <si>
    <t>78</t>
  </si>
  <si>
    <t>24429</t>
  </si>
  <si>
    <t>Poloautomatický dávkovač chemie G6/4"</t>
  </si>
  <si>
    <t>80</t>
  </si>
  <si>
    <t>DOC3GT</t>
  </si>
  <si>
    <t>Ponorné kalové čerpadlo, nerezové, výkon 0,25kW, Q=6m3/h při 3,7mvs, 230V</t>
  </si>
  <si>
    <t>82</t>
  </si>
  <si>
    <t>WK.120</t>
  </si>
  <si>
    <t>Jednoduchý kabinetní změkčovací filtr s objemovým řízením s kapacitou 120°dHxm³</t>
  </si>
  <si>
    <t>84</t>
  </si>
  <si>
    <t>SD-1</t>
  </si>
  <si>
    <t>Sestava dopouštění včetně By-passu - 1" a nerezových ponorných sond</t>
  </si>
  <si>
    <t>86</t>
  </si>
  <si>
    <t>EVPI 2020</t>
  </si>
  <si>
    <t>Elektromagnetický ventil 1", 230V</t>
  </si>
  <si>
    <t>88</t>
  </si>
  <si>
    <t>RA109P421</t>
  </si>
  <si>
    <t>Kartušový filtr G 1 včetně filtrační vložky 50 mic</t>
  </si>
  <si>
    <t>90</t>
  </si>
  <si>
    <t>146103</t>
  </si>
  <si>
    <t>KG zpětná klapka DN150</t>
  </si>
  <si>
    <t>92</t>
  </si>
  <si>
    <t>02713</t>
  </si>
  <si>
    <t>Tr PVC D110,dl.6m,PN 10</t>
  </si>
  <si>
    <t>94</t>
  </si>
  <si>
    <t>02710</t>
  </si>
  <si>
    <t>Tr PVC D 63,dl.5m, PN 10</t>
  </si>
  <si>
    <t>96</t>
  </si>
  <si>
    <t>02709</t>
  </si>
  <si>
    <t>Tr PVC D 50,dl.5m, PN 10</t>
  </si>
  <si>
    <t>98</t>
  </si>
  <si>
    <t>02711</t>
  </si>
  <si>
    <t>Tr PVC D 75,dl.6m, PN 10</t>
  </si>
  <si>
    <t>100</t>
  </si>
  <si>
    <t>0560050</t>
  </si>
  <si>
    <t>Kohout kulový D 50 PVC</t>
  </si>
  <si>
    <t>102</t>
  </si>
  <si>
    <t>0560063</t>
  </si>
  <si>
    <t>Kohout kulový D 63 PVC</t>
  </si>
  <si>
    <t>104</t>
  </si>
  <si>
    <t>0567050</t>
  </si>
  <si>
    <t>Ventil zpětný D 50 PVC</t>
  </si>
  <si>
    <t>106</t>
  </si>
  <si>
    <t>0560075</t>
  </si>
  <si>
    <t>Kohout kulový D 75 PVC</t>
  </si>
  <si>
    <t>108</t>
  </si>
  <si>
    <t>PV01063AP</t>
  </si>
  <si>
    <t>Koleno D 63/90° PN 16 PVC</t>
  </si>
  <si>
    <t>110</t>
  </si>
  <si>
    <t>PV01050AP</t>
  </si>
  <si>
    <t>Koleno D 50/90° PVC PN16</t>
  </si>
  <si>
    <t>112</t>
  </si>
  <si>
    <t>PV02050AP</t>
  </si>
  <si>
    <t>Koleno D 50/45° PN 16, PVC</t>
  </si>
  <si>
    <t>114</t>
  </si>
  <si>
    <t>0503110</t>
  </si>
  <si>
    <t>T-kus D110 PVC lepení</t>
  </si>
  <si>
    <t>116</t>
  </si>
  <si>
    <t>0216600050</t>
  </si>
  <si>
    <t>T-kus D 50/90° lep.PVC</t>
  </si>
  <si>
    <t>118</t>
  </si>
  <si>
    <t>0551463</t>
  </si>
  <si>
    <t>Šroubení D 63x2"ext.PVC</t>
  </si>
  <si>
    <t>120</t>
  </si>
  <si>
    <t>0551250</t>
  </si>
  <si>
    <t>Šroubení D 50x6/4"ex.těsn</t>
  </si>
  <si>
    <t>122</t>
  </si>
  <si>
    <t>0505863</t>
  </si>
  <si>
    <t>Nátrubek D 63x2"int.kov</t>
  </si>
  <si>
    <t>124</t>
  </si>
  <si>
    <t>0503075</t>
  </si>
  <si>
    <t>T-kus D 75 PVC lepení</t>
  </si>
  <si>
    <t>126</t>
  </si>
  <si>
    <t>0501075</t>
  </si>
  <si>
    <t>Koleno D 75 PVC 90° lep</t>
  </si>
  <si>
    <t>0506112</t>
  </si>
  <si>
    <t>Redukce kr.D110x63 PVC</t>
  </si>
  <si>
    <t>130</t>
  </si>
  <si>
    <t>0506076</t>
  </si>
  <si>
    <t>Redukce kr.D 75x50 PVC</t>
  </si>
  <si>
    <t>132</t>
  </si>
  <si>
    <t>0225607563</t>
  </si>
  <si>
    <t>Redukce kr.75x63 PVC</t>
  </si>
  <si>
    <t>134</t>
  </si>
  <si>
    <t>100/1</t>
  </si>
  <si>
    <t>Kanalizační trubky SN4 DN 100 1m</t>
  </si>
  <si>
    <t>136</t>
  </si>
  <si>
    <t>HT100/1000</t>
  </si>
  <si>
    <t>Trubka PP HT DN100 1000mm</t>
  </si>
  <si>
    <t>138</t>
  </si>
  <si>
    <t>HT100/250</t>
  </si>
  <si>
    <t>Trubka PP HT DN 100 250m</t>
  </si>
  <si>
    <t>140</t>
  </si>
  <si>
    <t>KGB100/87</t>
  </si>
  <si>
    <t>Koleno DN 100 87°</t>
  </si>
  <si>
    <t>142</t>
  </si>
  <si>
    <t>KGB100/45</t>
  </si>
  <si>
    <t>Koleno DN 100 45°</t>
  </si>
  <si>
    <t>144</t>
  </si>
  <si>
    <t>KGEA100/100/45</t>
  </si>
  <si>
    <t>Jednoduchá odbočka 45° DN 100 DN 100</t>
  </si>
  <si>
    <t>146</t>
  </si>
  <si>
    <t>HTB100/87</t>
  </si>
  <si>
    <t>Koleno PP HT DN 100 87°</t>
  </si>
  <si>
    <t>148</t>
  </si>
  <si>
    <t>HTEA150/100/87</t>
  </si>
  <si>
    <t>Jednoduchá odbočka PP HT 87° DN 150 DN 100</t>
  </si>
  <si>
    <t>150</t>
  </si>
  <si>
    <t>HTR100/40</t>
  </si>
  <si>
    <t>Redukce PP HT DN 100 DN 40</t>
  </si>
  <si>
    <t>152</t>
  </si>
  <si>
    <t>HTR100/70</t>
  </si>
  <si>
    <t>Redukce PP HT DN 100 DN 70</t>
  </si>
  <si>
    <t>154</t>
  </si>
  <si>
    <t>0590300</t>
  </si>
  <si>
    <t>Čistič PVC</t>
  </si>
  <si>
    <t>litr</t>
  </si>
  <si>
    <t>156</t>
  </si>
  <si>
    <t>900102</t>
  </si>
  <si>
    <t>Teflonová páska</t>
  </si>
  <si>
    <t>158</t>
  </si>
  <si>
    <t>0590101</t>
  </si>
  <si>
    <t>Lepidlo PVC-U</t>
  </si>
  <si>
    <t>160</t>
  </si>
  <si>
    <t>KM pozink. plast</t>
  </si>
  <si>
    <t>Kotvící materiál, úchyty</t>
  </si>
  <si>
    <t>162</t>
  </si>
  <si>
    <t>SO 302 - Přípojky vodovodu a kanalizace</t>
  </si>
  <si>
    <t>SO 302.1 - Přípojka vodovodu</t>
  </si>
  <si>
    <t>1 - Zemní práce</t>
  </si>
  <si>
    <t>2 - Základy a zvláštní zakládání</t>
  </si>
  <si>
    <t>4 - Vodorovné konstrukce</t>
  </si>
  <si>
    <t>5 - Komunikace</t>
  </si>
  <si>
    <t>8 - Trubní vedení</t>
  </si>
  <si>
    <t>9 - Ostatní konstrukce, bourání</t>
  </si>
  <si>
    <t>91 - Doplňující práce na komunikaci</t>
  </si>
  <si>
    <t>97 - Přesuny suti a vybouraných hmot</t>
  </si>
  <si>
    <t>99 - Staveništní přesun hmot</t>
  </si>
  <si>
    <t>M46 - Zemní práce při montážích</t>
  </si>
  <si>
    <t>999 - Poplatky za skládky</t>
  </si>
  <si>
    <t>D96 - Přesuny suti a vybouraných hmot</t>
  </si>
  <si>
    <t>VN - Vedlejší náklady</t>
  </si>
  <si>
    <t>113107520R00</t>
  </si>
  <si>
    <t>Odstranění podkladu pl. 50 m2,kam.drcené tl.20 cm</t>
  </si>
  <si>
    <t>RTS 23/ I</t>
  </si>
  <si>
    <t>113108310R00</t>
  </si>
  <si>
    <t>Odstranění podkladu pl.do 50 m2, živice tl. 10 cm</t>
  </si>
  <si>
    <t>113109320R00</t>
  </si>
  <si>
    <t>Odstranění podkladu pl.50 m2, bet.prostý tl.20 cm</t>
  </si>
  <si>
    <t>113151114R00</t>
  </si>
  <si>
    <t>Fréz.živič.krytu pl.do 500 m2,pruh do 75 cm,tl.5cm</t>
  </si>
  <si>
    <t>119001401R00</t>
  </si>
  <si>
    <t>Dočasné zajištění ocelového potrubí do DN 200 mm</t>
  </si>
  <si>
    <t>119001421R00</t>
  </si>
  <si>
    <t>Dočasné zajištění kabelů - do počtu 3 kabelů</t>
  </si>
  <si>
    <t>130001101R00</t>
  </si>
  <si>
    <t>Příplatek za ztížené hloubení v blízkosti vedení</t>
  </si>
  <si>
    <t>131201201R00</t>
  </si>
  <si>
    <t>Hloubení zapažených jam v hor.3 do 100 m3</t>
  </si>
  <si>
    <t>132201111R00</t>
  </si>
  <si>
    <t>Hloubení rýh šířky do 60 cm v hor.3 do 100 m3</t>
  </si>
  <si>
    <t>139601102R00</t>
  </si>
  <si>
    <t>Ruční výkop jam, rýh a šachet v hornině tř. 3</t>
  </si>
  <si>
    <t>151101101R00</t>
  </si>
  <si>
    <t>Pažení a rozepření stěn rýh - příložné - hl. do 2m</t>
  </si>
  <si>
    <t>151101102R00</t>
  </si>
  <si>
    <t>Pažení a rozepření stěn rýh - příložné - hl. do 4m</t>
  </si>
  <si>
    <t>151101111R00</t>
  </si>
  <si>
    <t>Odstranění pažení stěn rýh - příložné - hl. do 2 m</t>
  </si>
  <si>
    <t>151101112R00</t>
  </si>
  <si>
    <t>Odstranění pažení stěn rýh - příložné - hl. do 4 m</t>
  </si>
  <si>
    <t>162701105R00</t>
  </si>
  <si>
    <t>Vodorovné přemístění výkopku z hor.1-4 do 10000 m</t>
  </si>
  <si>
    <t>9+8,082+18,858</t>
  </si>
  <si>
    <t>174101101R00</t>
  </si>
  <si>
    <t>Zásyp jam, rýh, šachet se zhutněním</t>
  </si>
  <si>
    <t>20,5*0,6*(1,7-0,45)</t>
  </si>
  <si>
    <t>175101101RT2</t>
  </si>
  <si>
    <t>Obsyp potrubí bez prohození sypaniny s dodáním štěrkopísku frakce 0 - 22 mm</t>
  </si>
  <si>
    <t>20,5*0,6*0,3</t>
  </si>
  <si>
    <t>181201101R00</t>
  </si>
  <si>
    <t>Úprava pláně v násypech v hor. 1-4, bez zhutnění</t>
  </si>
  <si>
    <t>20,5*0,6</t>
  </si>
  <si>
    <t>181201111R00</t>
  </si>
  <si>
    <t>Úprava pláně na násypech se zhutněním - ručně</t>
  </si>
  <si>
    <t>20,5*1</t>
  </si>
  <si>
    <t>182001121R00</t>
  </si>
  <si>
    <t>Plošná úprava terénu, nerovnosti do 15 cm v rovině</t>
  </si>
  <si>
    <t>16,5*2</t>
  </si>
  <si>
    <t>199000002R00</t>
  </si>
  <si>
    <t>Poplatek za skládku horniny 1- 4</t>
  </si>
  <si>
    <t>583419003R</t>
  </si>
  <si>
    <t xml:space="preserve">Kamenivo drcené frakce  32/63 B Jihomoravský kraj</t>
  </si>
  <si>
    <t>T</t>
  </si>
  <si>
    <t>15,375*1,8</t>
  </si>
  <si>
    <t>Základy a zvláštní zakládání</t>
  </si>
  <si>
    <t>212752112R00</t>
  </si>
  <si>
    <t>Trativody z drenážních trubek, lože, DN 100 mm flex</t>
  </si>
  <si>
    <t>RTS 18/ I</t>
  </si>
  <si>
    <t>451572111R00</t>
  </si>
  <si>
    <t>Lože pod potrubí z kameniva těženého 0 - 4 mm</t>
  </si>
  <si>
    <t>451971112R00</t>
  </si>
  <si>
    <t>Položení vrstvy z geotextilie, uchycení sponami</t>
  </si>
  <si>
    <t>67313115R</t>
  </si>
  <si>
    <t>Tkanina jutová JH 305 g/m2 šíře 105 cm přírodní</t>
  </si>
  <si>
    <t>Komunikace</t>
  </si>
  <si>
    <t>564761111R00</t>
  </si>
  <si>
    <t>Podklad z kameniva drceného vel.32-63 mm,tl. 20 cm</t>
  </si>
  <si>
    <t>565176111U00</t>
  </si>
  <si>
    <t>Asf beton podkl ACP22 tl100mm -3m</t>
  </si>
  <si>
    <t>567132115R00</t>
  </si>
  <si>
    <t>Podklad z kameniva zpev.cementem KZC 1 tl.20 cm</t>
  </si>
  <si>
    <t>573231147R00</t>
  </si>
  <si>
    <t>Postřik spojovací z KAE modifikované, množství zbytkového asfaltu 0,7 kg/m2</t>
  </si>
  <si>
    <t>577144111U00</t>
  </si>
  <si>
    <t>Asf bet obrus ACO11 I tl 50mm -3m</t>
  </si>
  <si>
    <t>555</t>
  </si>
  <si>
    <t>zajištění DIO</t>
  </si>
  <si>
    <t>Trubní vedení</t>
  </si>
  <si>
    <t>871161121R00</t>
  </si>
  <si>
    <t>Montáž trubek polyetylenových ve výkopu d 32 mm</t>
  </si>
  <si>
    <t>877161121U00</t>
  </si>
  <si>
    <t>MTŽ eltv výkop tr PE sv DN 32</t>
  </si>
  <si>
    <t>877162121R00</t>
  </si>
  <si>
    <t>Přirážka za 1 spoj elektrotvarovky d 32 mm</t>
  </si>
  <si>
    <t>87717</t>
  </si>
  <si>
    <t>MTŽ eltv výkop tr PE sv DN 32,elkoleno</t>
  </si>
  <si>
    <t>891181111R00</t>
  </si>
  <si>
    <t>Montáž vodovodních šoupátek ve výkopu DN 40</t>
  </si>
  <si>
    <t>891319111R00</t>
  </si>
  <si>
    <t>Montáž navrtávacích pasů DN 150</t>
  </si>
  <si>
    <t>892233111R00</t>
  </si>
  <si>
    <t>Desinfekce vodovodního potrubí DN 70</t>
  </si>
  <si>
    <t>892241111R00</t>
  </si>
  <si>
    <t>Tlaková zkouška vodovodního potrubí DN 80</t>
  </si>
  <si>
    <t>892372111R00</t>
  </si>
  <si>
    <t>Zabezpečení konců vodovod. potrubí DN 300</t>
  </si>
  <si>
    <t>úsek</t>
  </si>
  <si>
    <t>893111121R00</t>
  </si>
  <si>
    <t>Šachta vodoměrná prefa 1,2 x 0,9 m, výška 2,0 m</t>
  </si>
  <si>
    <t>899103111RT2</t>
  </si>
  <si>
    <t>Osazení poklopu s rámem do 150 kg včetně dodávky poklopu lit. kruhového D 600</t>
  </si>
  <si>
    <t>899401112R00</t>
  </si>
  <si>
    <t>Osazení poklopů litinových šoupátkových</t>
  </si>
  <si>
    <t>89971OA0</t>
  </si>
  <si>
    <t>Signální vodič</t>
  </si>
  <si>
    <t>899711122R00</t>
  </si>
  <si>
    <t>Fólie výstražná z PVC, šířka 30 cm</t>
  </si>
  <si>
    <t>286130</t>
  </si>
  <si>
    <t xml:space="preserve">Elkoleno 45° d  32 mm PE 100 +GF+</t>
  </si>
  <si>
    <t>28613102.MR</t>
  </si>
  <si>
    <t xml:space="preserve">Elektrospojka d  32 mm SDR 11 PE 100 ELGEF Plus</t>
  </si>
  <si>
    <t>286134601R</t>
  </si>
  <si>
    <t xml:space="preserve">Trubka vodovodní PE RC Protect SDR 11  32x3,0 mm</t>
  </si>
  <si>
    <t>42220701R</t>
  </si>
  <si>
    <t>Šoupátko IKO Plus typ 102 DN 40 PN 10 nerez,ruční</t>
  </si>
  <si>
    <t>42273506</t>
  </si>
  <si>
    <t>Pás navrtávací ze šedé litiny H 5008 DN 150</t>
  </si>
  <si>
    <t>42291353R</t>
  </si>
  <si>
    <t>Poklop litinový ČSN 504 - šoupátkový</t>
  </si>
  <si>
    <t>42291510</t>
  </si>
  <si>
    <t>Deska podkladová AVK pod poklopy 7.2.10</t>
  </si>
  <si>
    <t>55118</t>
  </si>
  <si>
    <t>Souprava vodoměrná -vystrojení komplet</t>
  </si>
  <si>
    <t>Ostatní konstrukce, bourání</t>
  </si>
  <si>
    <t>91</t>
  </si>
  <si>
    <t>Zkoušky hutnící</t>
  </si>
  <si>
    <t>Doplňující práce na komunikaci</t>
  </si>
  <si>
    <t>919735112R00</t>
  </si>
  <si>
    <t>Řezání stávajícího živičného krytu tl. 5 - 10 cm</t>
  </si>
  <si>
    <t>919735114R00</t>
  </si>
  <si>
    <t>Řezání stávajícího živičného krytu tl. 15 - 20 cm</t>
  </si>
  <si>
    <t>97</t>
  </si>
  <si>
    <t>Přesuny suti a vybouraných hmot</t>
  </si>
  <si>
    <t>979990112R00</t>
  </si>
  <si>
    <t>Poplatek za uložení suti - obal. kamenivo, asfalt, skupina odpadu 170302</t>
  </si>
  <si>
    <t>99</t>
  </si>
  <si>
    <t>Staveništní přesun hmot</t>
  </si>
  <si>
    <t>998276101R00</t>
  </si>
  <si>
    <t>Přesun hmot, trubní vedení plastová, otevř. výkop</t>
  </si>
  <si>
    <t>M46</t>
  </si>
  <si>
    <t>Zemní práce při montážích</t>
  </si>
  <si>
    <t>460010025U00</t>
  </si>
  <si>
    <t>Vytyčení inženýrská síť zástavba</t>
  </si>
  <si>
    <t>999</t>
  </si>
  <si>
    <t>Poplatky za skládky</t>
  </si>
  <si>
    <t>979999996R00</t>
  </si>
  <si>
    <t>Poplatek za skládku suti a vybouraných hmot</t>
  </si>
  <si>
    <t>5,884-2,184</t>
  </si>
  <si>
    <t>D96</t>
  </si>
  <si>
    <t>979083117R00</t>
  </si>
  <si>
    <t>Vodorovné přemístění suti na skládku do 6000 m</t>
  </si>
  <si>
    <t>979083191R00</t>
  </si>
  <si>
    <t>Příplatek za dalších započatých 1000 m nad 6000 m</t>
  </si>
  <si>
    <t>VN</t>
  </si>
  <si>
    <t>VRN0</t>
  </si>
  <si>
    <t>Ztížené výrobní podmínky</t>
  </si>
  <si>
    <t>Soubor</t>
  </si>
  <si>
    <t>VRN1</t>
  </si>
  <si>
    <t>Oborová přirážka</t>
  </si>
  <si>
    <t>VRN2</t>
  </si>
  <si>
    <t>Přesun stavebních kapacit</t>
  </si>
  <si>
    <t>VRN3</t>
  </si>
  <si>
    <t>Mimostaveništní doprava</t>
  </si>
  <si>
    <t>005121 R</t>
  </si>
  <si>
    <t>Zařízení staveniště</t>
  </si>
  <si>
    <t>VRN5</t>
  </si>
  <si>
    <t>Provoz investora</t>
  </si>
  <si>
    <t>VRN6</t>
  </si>
  <si>
    <t>Kompletační činnost (IČD)</t>
  </si>
  <si>
    <t>SO 302.2 - Přípojka kanalizace</t>
  </si>
  <si>
    <t>2*1</t>
  </si>
  <si>
    <t>7*1*1,5*3,3</t>
  </si>
  <si>
    <t>132201211R00</t>
  </si>
  <si>
    <t>Hloubení rýh šířky do 200 cm v hor.3 do 100 m3</t>
  </si>
  <si>
    <t>63,26-21</t>
  </si>
  <si>
    <t>7*1*1,5*2</t>
  </si>
  <si>
    <t>151811218R00</t>
  </si>
  <si>
    <t>Montáž pažic.boxu standard dl.3m, š.1,5m, hl.3,72m</t>
  </si>
  <si>
    <t>151811318R00</t>
  </si>
  <si>
    <t>Montáž pažicího boxu standard dl.3m, š.2m,hl.3,72m</t>
  </si>
  <si>
    <t>151812217R00</t>
  </si>
  <si>
    <t>Pronájem pažic.boxu standard dl.3m,š.1,5m,hl.3,57m</t>
  </si>
  <si>
    <t>den</t>
  </si>
  <si>
    <t>151813217R00</t>
  </si>
  <si>
    <t>Dmtž pažicího boxu standard dl.3m, š.1,5m,hl.3,57m</t>
  </si>
  <si>
    <t>63,26-1,44-0,265-0,194</t>
  </si>
  <si>
    <t>-(18*3,14*0,075*0,075)-6,826</t>
  </si>
  <si>
    <t>-3,2*0,225*0,225*3,14</t>
  </si>
  <si>
    <t>(0,3+0,15)*14,3*1,1-14,3*3,14*0,075*0,075</t>
  </si>
  <si>
    <t>181201102R00</t>
  </si>
  <si>
    <t>Úprava pláně v násypech v hor. 1-4, se zhutněním</t>
  </si>
  <si>
    <t>3,7*0,8+14,3*1,1</t>
  </si>
  <si>
    <t>(18-3,5)*2</t>
  </si>
  <si>
    <t>53,708*1,6</t>
  </si>
  <si>
    <t>18*0,8*0,1</t>
  </si>
  <si>
    <t>18,08*0,8</t>
  </si>
  <si>
    <t>452312141R00</t>
  </si>
  <si>
    <t>Sedlové lože pod potrubí z betonu C 16/20</t>
  </si>
  <si>
    <t>452351101R00</t>
  </si>
  <si>
    <t>Bednění desek nebo sedlových loží pod potrubí</t>
  </si>
  <si>
    <t>3,7*0,175*2</t>
  </si>
  <si>
    <t>18*0,8*1,1</t>
  </si>
  <si>
    <t>831312121RT2</t>
  </si>
  <si>
    <t>Montáž trub kameninových, pryž. kroužek, DN 150 včetně dodávky trub kamenin. DN 150 dl. 1000 mm</t>
  </si>
  <si>
    <t>837314111RT2</t>
  </si>
  <si>
    <t>Montáž kameninových útesů s hrdlem DN 150 včetně dodávky trouby DN 150 dl. 1000 mm</t>
  </si>
  <si>
    <t>871313121R00</t>
  </si>
  <si>
    <t>Montáž trub kanaliz. z plastu, hrdlových, DN 150</t>
  </si>
  <si>
    <t>892571111R00</t>
  </si>
  <si>
    <t>Zkouška těsnosti kanalizace DN do 200, vodou</t>
  </si>
  <si>
    <t>892583111R00</t>
  </si>
  <si>
    <t>Zabezpečení konců kanal. potrubí DN do 300, vodou</t>
  </si>
  <si>
    <t>894432112R00</t>
  </si>
  <si>
    <t>Osazení plastové šachty revizní prům.425 mm, Wavin</t>
  </si>
  <si>
    <t>899623151R00</t>
  </si>
  <si>
    <t>Obetonování potrubí nebo zdiva stok betonem C16/20</t>
  </si>
  <si>
    <t>286111121R</t>
  </si>
  <si>
    <t>Trubka kanalizační KGEM SN 8 PVC 160 x 4,7 x 1000 mm</t>
  </si>
  <si>
    <t>899643111R00</t>
  </si>
  <si>
    <t>Bednění pro obetonování potrubí v otevřeném výkopu</t>
  </si>
  <si>
    <t>3,7*0,4*2</t>
  </si>
  <si>
    <t>286971406R</t>
  </si>
  <si>
    <t>Roura šachtová korugovaná s hrdlem 425/3000 mm</t>
  </si>
  <si>
    <t>28697146</t>
  </si>
  <si>
    <t>Poklop do šachtové roury 425 mm/1,5T PP</t>
  </si>
  <si>
    <t>286971471R</t>
  </si>
  <si>
    <t>Těsnění šachtové roury a teleskopu 425 mm</t>
  </si>
  <si>
    <t>286971672R</t>
  </si>
  <si>
    <t>Dno šachtové výkyvné TEGRA 425/160 přímé pro KG</t>
  </si>
  <si>
    <t>Změna provozního řádu kanalizace</t>
  </si>
  <si>
    <t>2*2</t>
  </si>
  <si>
    <t>977151124U00</t>
  </si>
  <si>
    <t>Vrt jádrový D do 180mm</t>
  </si>
  <si>
    <t>1,092</t>
  </si>
  <si>
    <t>2,925-0,632-0,46</t>
  </si>
  <si>
    <t>SO 402 - Přípojka NN</t>
  </si>
  <si>
    <t xml:space="preserve">    741 - Elektroinstalace - silnoproud</t>
  </si>
  <si>
    <t>741</t>
  </si>
  <si>
    <t>Elektroinstalace - silnoproud</t>
  </si>
  <si>
    <t>741110043</t>
  </si>
  <si>
    <t>Montáž trubek elektroinstalačních s nasunutím nebo našroubováním do krabic plastových ohebných, uložených pevně, vnější Ø přes 35 mm</t>
  </si>
  <si>
    <t>1220199357</t>
  </si>
  <si>
    <t>34571352</t>
  </si>
  <si>
    <t>trubka elektroinstalační ohebná dvouplášťová korugovaná HDPE (chránička) D 52/63mm</t>
  </si>
  <si>
    <t>-107163530</t>
  </si>
  <si>
    <t>17*1,1 'Přepočtené koeficientem množství</t>
  </si>
  <si>
    <t>-608430110</t>
  </si>
  <si>
    <t>4*1,1 'Přepočtené koeficientem množství</t>
  </si>
  <si>
    <t>59071005</t>
  </si>
  <si>
    <t>pěna pistolová PUR nízkoexpanzní celoroční</t>
  </si>
  <si>
    <t>652845266</t>
  </si>
  <si>
    <t>741122624</t>
  </si>
  <si>
    <t>Montáž kabelů měděných bez ukončení uložených pevně plných kulatých nebo bezhalogenových (např. CYKY, CYKFY) počtu a průřezu žil 4x16 až 25 mm2</t>
  </si>
  <si>
    <t>-1692540011</t>
  </si>
  <si>
    <t>34111080</t>
  </si>
  <si>
    <t>kabel instalační jádro Cu plné izolace PVC plášť PVC 450/750V (CYKY) 4x16mm2</t>
  </si>
  <si>
    <t>1760800316</t>
  </si>
  <si>
    <t>12*1,3 'Přepočtené koeficientem množství</t>
  </si>
  <si>
    <t>741122642</t>
  </si>
  <si>
    <t>Montáž kabelů měděných bez ukončení uložených pevně plných kulatých nebo bezhalogenových (např. CYKY, CYKFY) počtu a průřezu žil 5x4 až 6 mm2</t>
  </si>
  <si>
    <t>-2027335127</t>
  </si>
  <si>
    <t>34111098</t>
  </si>
  <si>
    <t>kabel instalační jádro Cu plné izolace PVC plášť PVC 450/750V (CYKY) 5x4mm2</t>
  </si>
  <si>
    <t>1676695793</t>
  </si>
  <si>
    <t>17*1,3 'Přepočtené koeficientem množství</t>
  </si>
  <si>
    <t>741410021</t>
  </si>
  <si>
    <t>Montáž uzemňovacího vedení s upevněním, propojením a připojením pomocí svorek v zemi s izolací spojů pásku průřezu do 120 mm2 v městské zástavbě</t>
  </si>
  <si>
    <t>-900321005</t>
  </si>
  <si>
    <t>35442062</t>
  </si>
  <si>
    <t>pás zemnící 30x4mm FeZn</t>
  </si>
  <si>
    <t>-780735596</t>
  </si>
  <si>
    <t>22*1,1 'Přepočtené koeficientem množství</t>
  </si>
  <si>
    <t>998741101</t>
  </si>
  <si>
    <t>Přesun hmot pro silnoproud stanovený z hmotnosti přesunovaného materiálu vodorovná dopravní vzdálenost do 50 m základní v objektech výšky do 6 m</t>
  </si>
  <si>
    <t>1265881062</t>
  </si>
  <si>
    <t>https://podminky.urs.cz/item/CS_URS_2025_02/998741101</t>
  </si>
  <si>
    <t>R1</t>
  </si>
  <si>
    <t xml:space="preserve">D+M Typový kompaktní volně stojící pilíř - energetický sloupek - s plastovou rozvodnicí osazenou uvnitř sloupku. Rozvodnice s atypickou přístrojovou náplní, typ s volnou plochou pro montáž zásuvek přímo na skříň rozvodnice, k pohotovému připojení </t>
  </si>
  <si>
    <t>-442508283</t>
  </si>
  <si>
    <t>R2</t>
  </si>
  <si>
    <t>D+M Typový kompaktní volně stojící pilíř s přípojkovou skříní a elektroměrovým rozvaděčem ES 112+100 pro jedno přímé fakturační jednosazbové měření 3f. 25A</t>
  </si>
  <si>
    <t>ks</t>
  </si>
  <si>
    <t>979879995</t>
  </si>
  <si>
    <t>R</t>
  </si>
  <si>
    <t>Vytyčení trati pro kabelovou rýhu v zástavbě</t>
  </si>
  <si>
    <t>km</t>
  </si>
  <si>
    <t>-1735180619</t>
  </si>
  <si>
    <t>0,02*0 'Přepočtené koeficientem množství</t>
  </si>
  <si>
    <t>460161272</t>
  </si>
  <si>
    <t>Hloubení kabelových rýh ručně včetně urovnání dna s přemístěním výkopku do vzdálenosti 3 m od okraje jámy nebo s naložením na dopravní prostředek šířky 50 cm hloubky 80 cm v hornině třídy těžitelnosti I skupiny 3</t>
  </si>
  <si>
    <t>-311369406</t>
  </si>
  <si>
    <t>https://podminky.urs.cz/item/CS_URS_2025_02/460161272</t>
  </si>
  <si>
    <t>-2107992583</t>
  </si>
  <si>
    <t>460431262</t>
  </si>
  <si>
    <t>Zásyp kabelových rýh ručně s přemístění sypaniny ze vzdálenosti do 10 m, s uložením výkopku ve vrstvách včetně zhutnění a úpravy povrchu šířky 50 cm hloubky 60 cm z horniny třídy těžitelnosti I skupiny 3</t>
  </si>
  <si>
    <t>1981158782</t>
  </si>
  <si>
    <t>https://podminky.urs.cz/item/CS_URS_2025_02/460431262</t>
  </si>
  <si>
    <t>204651345</t>
  </si>
  <si>
    <t>11,5*0,5*0,2</t>
  </si>
  <si>
    <t>-487271123</t>
  </si>
  <si>
    <t>1,15*2 'Přepočtené koeficientem množství</t>
  </si>
  <si>
    <t>R.4</t>
  </si>
  <si>
    <t>D+M Betonový základ pro volně stojící plastové pilíře rozvaděčů NN, beton prostý C 25/30</t>
  </si>
  <si>
    <t>-1707989026</t>
  </si>
  <si>
    <t>1169006652</t>
  </si>
  <si>
    <t>OST01</t>
  </si>
  <si>
    <t>PPV</t>
  </si>
  <si>
    <t>-1789536950</t>
  </si>
  <si>
    <t>OST02</t>
  </si>
  <si>
    <t>Výchozí revize+zpráva</t>
  </si>
  <si>
    <t>-2132030270</t>
  </si>
  <si>
    <t>OST03</t>
  </si>
  <si>
    <t>Vypracování dokumenace skutečného provedení stavby</t>
  </si>
  <si>
    <t>-537632095</t>
  </si>
  <si>
    <t>stromy_trav_p</t>
  </si>
  <si>
    <t>stromy_odsek_p</t>
  </si>
  <si>
    <t>stromy_mlat_p</t>
  </si>
  <si>
    <t>keře_p</t>
  </si>
  <si>
    <t>203</t>
  </si>
  <si>
    <t>ornice_250_pl</t>
  </si>
  <si>
    <t>1169,5</t>
  </si>
  <si>
    <t>ornice_100_pl</t>
  </si>
  <si>
    <t>trávník_nízky_pl</t>
  </si>
  <si>
    <t>1865</t>
  </si>
  <si>
    <t>SO 801 - Terénní a vegetační úpravy</t>
  </si>
  <si>
    <t>trávník_luční_pl</t>
  </si>
  <si>
    <t>397</t>
  </si>
  <si>
    <t>trávník_štěrk_pl</t>
  </si>
  <si>
    <t>modelace_obj</t>
  </si>
  <si>
    <t>1 - Výsaba stromů v travnaté ploše</t>
  </si>
  <si>
    <t>2 - Výsaba stromů do zpevněných ploch</t>
  </si>
  <si>
    <t xml:space="preserve">    2A - Výsadba stromů v ploše z odsekové dlažby</t>
  </si>
  <si>
    <t xml:space="preserve">    2B - Výsadba stromů v mlatové ploše (herní plocha)</t>
  </si>
  <si>
    <t>3 - Výsaba keřů - rovina</t>
  </si>
  <si>
    <t>4 - Zakladání trávníku</t>
  </si>
  <si>
    <t xml:space="preserve">    4A - Přípravné práce</t>
  </si>
  <si>
    <t xml:space="preserve">    4B - Trávník - nízký</t>
  </si>
  <si>
    <t xml:space="preserve">    4C - Trávník - luční</t>
  </si>
  <si>
    <t xml:space="preserve">    4D - Trávník - štěrkový</t>
  </si>
  <si>
    <t>5 - Cibuloviny</t>
  </si>
  <si>
    <t>Výsaba stromů v travnaté ploše</t>
  </si>
  <si>
    <t>119005153</t>
  </si>
  <si>
    <t>Vytyčení výsadeb s rozmístěním rostlin dle projektové dokumentace solitérních přes 10 do 50 kusů</t>
  </si>
  <si>
    <t>109192941</t>
  </si>
  <si>
    <t>https://podminky.urs.cz/item/CS_URS_2025_02/119005153</t>
  </si>
  <si>
    <t>Stromy (p)</t>
  </si>
  <si>
    <t>183101115</t>
  </si>
  <si>
    <t>Hloubení jamek pro vysazování rostlin v zemině skupiny 1 až 4 bez výměny půdy v rovině nebo na svahu do 1:5, objemu přes 0,125 do 0,40 m3</t>
  </si>
  <si>
    <t>-169943870</t>
  </si>
  <si>
    <t>https://podminky.urs.cz/item/CS_URS_2025_02/183101115</t>
  </si>
  <si>
    <t>184102113</t>
  </si>
  <si>
    <t>Výsadba dřeviny s balem do předem vyhloubené jamky se zalitím v rovině nebo na svahu do 1:5, při průměru balu přes 300 do 400 mm</t>
  </si>
  <si>
    <t>1585852174</t>
  </si>
  <si>
    <t>https://podminky.urs.cz/item/CS_URS_2025_02/184102113</t>
  </si>
  <si>
    <t>CB1</t>
  </si>
  <si>
    <t>Carpinus betulus /ok 16-18cm/</t>
  </si>
  <si>
    <t>952966311</t>
  </si>
  <si>
    <t>PA1</t>
  </si>
  <si>
    <t>Prunus avium /ok 14-16 cm/</t>
  </si>
  <si>
    <t>-955367322</t>
  </si>
  <si>
    <t>PAP1</t>
  </si>
  <si>
    <t>Prunus avium ´Plena´/ok 14-16 cm/</t>
  </si>
  <si>
    <t>120260423</t>
  </si>
  <si>
    <t>TP1</t>
  </si>
  <si>
    <t>Tilia platyphyllos /ok 14-16 cm/</t>
  </si>
  <si>
    <t>172437936</t>
  </si>
  <si>
    <t>185802114</t>
  </si>
  <si>
    <t>Hnojení půdy nebo trávníku v rovině nebo na svahu do 1:5 umělým hnojivem s rozdělením k jednotlivým rostlinám</t>
  </si>
  <si>
    <t>630642991</t>
  </si>
  <si>
    <t>https://podminky.urs.cz/item/CS_URS_2025_02/185802114</t>
  </si>
  <si>
    <t>Hnojení (p * hm)</t>
  </si>
  <si>
    <t>stromy_trav_p*(10*0,01+3+0,5)</t>
  </si>
  <si>
    <t>54*0,001 'Přepočtené koeficientem množství</t>
  </si>
  <si>
    <t>245513R1</t>
  </si>
  <si>
    <t>zeolit fr. 2/4</t>
  </si>
  <si>
    <t>-679013740</t>
  </si>
  <si>
    <t>Zeolit (hm * p)</t>
  </si>
  <si>
    <t>3,0*stromy_trav_p</t>
  </si>
  <si>
    <t>251911R1</t>
  </si>
  <si>
    <t>hnojivé tablety</t>
  </si>
  <si>
    <t>1861189834</t>
  </si>
  <si>
    <t>Hnojivé tablety (p * hm)</t>
  </si>
  <si>
    <t>10*stromy_trav_p*0,01</t>
  </si>
  <si>
    <t>251911R2</t>
  </si>
  <si>
    <t>půdní kondicionér</t>
  </si>
  <si>
    <t>-1093479808</t>
  </si>
  <si>
    <t>Půdní kondicionér (hm * p)</t>
  </si>
  <si>
    <t>0,5*stromy_trav_p</t>
  </si>
  <si>
    <t>184215133</t>
  </si>
  <si>
    <t>Ukotvení dřeviny kůly v rovině nebo na svahu do 1:5 třemi kůly, délky přes 2 do 3 m</t>
  </si>
  <si>
    <t>-1636898511</t>
  </si>
  <si>
    <t>https://podminky.urs.cz/item/CS_URS_2025_02/184215133</t>
  </si>
  <si>
    <t>Stromy - ukotvení (p)</t>
  </si>
  <si>
    <t>60591257</t>
  </si>
  <si>
    <t>kůl vyvazovací dřevěný impregnovaný D 8cm dl 3m</t>
  </si>
  <si>
    <t>-1581210464</t>
  </si>
  <si>
    <t>15*3 'Přepočtené koeficientem množství</t>
  </si>
  <si>
    <t>6059125R</t>
  </si>
  <si>
    <t>kůl vyvazovací dřevěný impregnovaný D 8cm dl 3m - půlený</t>
  </si>
  <si>
    <t>429153907</t>
  </si>
  <si>
    <t>184215412</t>
  </si>
  <si>
    <t>Zhotovení závlahové mísy u solitérních dřevin v rovině nebo na svahu do 1:5, o průměru mísy přes 0,5 do 1 m</t>
  </si>
  <si>
    <t>-340614786</t>
  </si>
  <si>
    <t>https://podminky.urs.cz/item/CS_URS_2025_02/184215412</t>
  </si>
  <si>
    <t>Poznámka k položce:_x000d_
bude použita přebytečná vykopaná zemina</t>
  </si>
  <si>
    <t>184852322R</t>
  </si>
  <si>
    <t>Komparativní řez stromů</t>
  </si>
  <si>
    <t>817015239</t>
  </si>
  <si>
    <t>184501141</t>
  </si>
  <si>
    <t>Zhotovení obalu kmene z rákosové nebo kokosové rohože v rovině nebo na svahu do 1:5</t>
  </si>
  <si>
    <t>344599183</t>
  </si>
  <si>
    <t>https://podminky.urs.cz/item/CS_URS_2025_02/184501141</t>
  </si>
  <si>
    <t>Stromy - obalení (dl * š * p)</t>
  </si>
  <si>
    <t>(0,6*1,4)*stromy_trav_p</t>
  </si>
  <si>
    <t>61894002</t>
  </si>
  <si>
    <t>rákos ohradový neloupaný 60x140cm</t>
  </si>
  <si>
    <t>462177691</t>
  </si>
  <si>
    <t>12,6*1,1 'Přepočtené koeficientem množství</t>
  </si>
  <si>
    <t>184911421</t>
  </si>
  <si>
    <t>Mulčování vysazených rostlin mulčovací kůrou, tl. do 100 mm v rovině nebo na svahu do 1:5</t>
  </si>
  <si>
    <t>-1705715052</t>
  </si>
  <si>
    <t>https://podminky.urs.cz/item/CS_URS_2025_02/184911421</t>
  </si>
  <si>
    <t>Mulčování - štěpka (pl * p)</t>
  </si>
  <si>
    <t>1,0*stromy_trav_p</t>
  </si>
  <si>
    <t>103911R1</t>
  </si>
  <si>
    <t>jemná štěpka</t>
  </si>
  <si>
    <t>45735960</t>
  </si>
  <si>
    <t>Poznámka k položce:_x000d_
v ceně zohlednit nákup a dovoz._x000d_
V rámci realizace bude rozhodnuto o možnosti použití štěpky z asanací.</t>
  </si>
  <si>
    <t>15*0,103 'Přepočtené koeficientem množství</t>
  </si>
  <si>
    <t>185804311</t>
  </si>
  <si>
    <t>Zalití rostlin vodou plochy záhonů jednotlivě do 20 m2</t>
  </si>
  <si>
    <t>-980957728</t>
  </si>
  <si>
    <t>https://podminky.urs.cz/item/CS_URS_2025_02/185804311</t>
  </si>
  <si>
    <t>Poznámka k položce:_x000d_
nutno zohlednit, že se jedná o postupnou zálivku</t>
  </si>
  <si>
    <t>Zálivka stromů (obj * p)</t>
  </si>
  <si>
    <t>0,08*stromy_trav_p</t>
  </si>
  <si>
    <t>185851121</t>
  </si>
  <si>
    <t>Dovoz vody pro zálivku rostlin na vzdálenost do 1000 m</t>
  </si>
  <si>
    <t>894548401</t>
  </si>
  <si>
    <t>https://podminky.urs.cz/item/CS_URS_2025_02/185851121</t>
  </si>
  <si>
    <t>185851129</t>
  </si>
  <si>
    <t>Dovoz vody pro zálivku rostlin Příplatek k ceně za každých dalších i započatých 1000 m</t>
  </si>
  <si>
    <t>1946734897</t>
  </si>
  <si>
    <t>https://podminky.urs.cz/item/CS_URS_2025_02/185851129</t>
  </si>
  <si>
    <t>1,2*9 'Přepočtené koeficientem množství</t>
  </si>
  <si>
    <t>998231411</t>
  </si>
  <si>
    <t>Přesun hmot pro sadovnické a krajinářské úpravy ručně (bez užití mechanizace) dopravní vzdálenost do 100 m</t>
  </si>
  <si>
    <t>1838298864</t>
  </si>
  <si>
    <t>https://podminky.urs.cz/item/CS_URS_2025_02/998231411</t>
  </si>
  <si>
    <t>Výsaba stromů do zpevněných ploch</t>
  </si>
  <si>
    <t>2A</t>
  </si>
  <si>
    <t>Výsadba stromů v ploše z odsekové dlažby</t>
  </si>
  <si>
    <t>1305399240</t>
  </si>
  <si>
    <t>183101321</t>
  </si>
  <si>
    <t>Hloubení jamek pro vysazování rostlin v zemině skupiny 1 až 4 s výměnou půdy z 100% v rovině nebo na svahu do 1:5, objemu přes 0,40 do 1,00 m3</t>
  </si>
  <si>
    <t>509853879</t>
  </si>
  <si>
    <t>https://podminky.urs.cz/item/CS_URS_2025_02/183101321</t>
  </si>
  <si>
    <t>1895032247</t>
  </si>
  <si>
    <t>2*2 'Přepočtené koeficientem množství</t>
  </si>
  <si>
    <t>167111101</t>
  </si>
  <si>
    <t>Nakládání, skládání a překládání neulehlého výkopku nebo sypaniny ručně nakládání, z hornin třídy těžitelnosti I, skupiny 1 až 3</t>
  </si>
  <si>
    <t>1045013043</t>
  </si>
  <si>
    <t>https://podminky.urs.cz/item/CS_URS_2025_02/167111101</t>
  </si>
  <si>
    <t>Stromy - nakládání a dovoz ornice z deponie (obj * p)</t>
  </si>
  <si>
    <t>(1,0*0,7)*stromy_odsek_p</t>
  </si>
  <si>
    <t>-1276114817</t>
  </si>
  <si>
    <t>58343872</t>
  </si>
  <si>
    <t>kamenivo drcené hrubé frakce 8/16</t>
  </si>
  <si>
    <t>-1809913056</t>
  </si>
  <si>
    <t>Stromy - kamenivo (obj * p)</t>
  </si>
  <si>
    <t>(1,0*0,3)*stromy_odsek_p</t>
  </si>
  <si>
    <t>0,6*1,8 'Přepočtené koeficientem množství</t>
  </si>
  <si>
    <t>103900R1</t>
  </si>
  <si>
    <t>biouhel</t>
  </si>
  <si>
    <t>-641620106</t>
  </si>
  <si>
    <t>Stromy - biouhel (hm * p)</t>
  </si>
  <si>
    <t>2,0*stromy_odsek_p</t>
  </si>
  <si>
    <t>184814211</t>
  </si>
  <si>
    <t>Míchání vegetačních substrátů ručně přehozením přes síto</t>
  </si>
  <si>
    <t>838101108</t>
  </si>
  <si>
    <t>https://podminky.urs.cz/item/CS_URS_2025_02/184814211</t>
  </si>
  <si>
    <t>Stromy - michání substrátu (obj * p)</t>
  </si>
  <si>
    <t>1,0*stromy_odsek_p</t>
  </si>
  <si>
    <t>1102684117</t>
  </si>
  <si>
    <t>-277232997</t>
  </si>
  <si>
    <t>-1794264318</t>
  </si>
  <si>
    <t>stromy_odsek_p*(10*0,01+3+0,5)</t>
  </si>
  <si>
    <t>7,2*0,001 'Přepočtené koeficientem množství</t>
  </si>
  <si>
    <t>-1155681700</t>
  </si>
  <si>
    <t>3,0*stromy_odsek_p</t>
  </si>
  <si>
    <t>-1917063409</t>
  </si>
  <si>
    <t>10*stromy_odsek_p*0,01</t>
  </si>
  <si>
    <t>1796633485</t>
  </si>
  <si>
    <t>0,5*stromy_odsek_p</t>
  </si>
  <si>
    <t>184215212</t>
  </si>
  <si>
    <t>Ukotvení dřeviny podzemním kotvením do volné zeminy skupiny 1 až 4, obvodu kmene přes 250 do 400 mm</t>
  </si>
  <si>
    <t>1643007939</t>
  </si>
  <si>
    <t>https://podminky.urs.cz/item/CS_URS_2025_02/184215212</t>
  </si>
  <si>
    <t>67587001</t>
  </si>
  <si>
    <t>sada pro podzemní kotvení stromu za kořenový bal do volné zeminy obvodu kmene do 400mm výšky kmene do 8m</t>
  </si>
  <si>
    <t>sada</t>
  </si>
  <si>
    <t>-259204067</t>
  </si>
  <si>
    <t>-2037992806</t>
  </si>
  <si>
    <t>1550113918</t>
  </si>
  <si>
    <t>2*3 'Přepočtené koeficientem množství</t>
  </si>
  <si>
    <t>112240335</t>
  </si>
  <si>
    <t>2089204492</t>
  </si>
  <si>
    <t>1189377242</t>
  </si>
  <si>
    <t>(0,6*1,4)*stromy_odsek_p</t>
  </si>
  <si>
    <t>1725644870</t>
  </si>
  <si>
    <t>1,68*1,1 'Přepočtené koeficientem množství</t>
  </si>
  <si>
    <t>-811398998</t>
  </si>
  <si>
    <t>-1499491224</t>
  </si>
  <si>
    <t>1291061075</t>
  </si>
  <si>
    <t>183117114</t>
  </si>
  <si>
    <t>Hloubení rýh pro instalaci protikořenových bariér zapažených i nezapažených, v zemině skupiny 1 až 4, šířky do 600 mm v rovině nebo na svahu do 1:5, hloubky přes 1100 do 1600 mm</t>
  </si>
  <si>
    <t>-582833830</t>
  </si>
  <si>
    <t>https://podminky.urs.cz/item/CS_URS_2025_02/183117114</t>
  </si>
  <si>
    <t>Protikořenové bariéry (dl * p)</t>
  </si>
  <si>
    <t>183106614</t>
  </si>
  <si>
    <t>Instalace protikořenových bariér do předem vyhloubené rýhy, včetně zásypu a hutnění v rovině nebo na svahu do 1:5, hloubky přes 1000 do 1400 mm</t>
  </si>
  <si>
    <t>-1854502612</t>
  </si>
  <si>
    <t>https://podminky.urs.cz/item/CS_URS_2025_02/183106614</t>
  </si>
  <si>
    <t>693343R1</t>
  </si>
  <si>
    <t>protikořenová bariéra v. 1,0 m</t>
  </si>
  <si>
    <t>-849151864</t>
  </si>
  <si>
    <t>6*1,1 'Přepočtené koeficientem množství</t>
  </si>
  <si>
    <t>361143786</t>
  </si>
  <si>
    <t>2B</t>
  </si>
  <si>
    <t>Výsadba stromů v mlatové ploše (herní plocha)</t>
  </si>
  <si>
    <t>174662844</t>
  </si>
  <si>
    <t>-684127328</t>
  </si>
  <si>
    <t>-617181488</t>
  </si>
  <si>
    <t>1*2 'Přepočtené koeficientem množství</t>
  </si>
  <si>
    <t>1785463540</t>
  </si>
  <si>
    <t>(1,0*0,7)*stromy_mlat_p</t>
  </si>
  <si>
    <t>-1794463924</t>
  </si>
  <si>
    <t>1284680574</t>
  </si>
  <si>
    <t>(1,0*0,3)*stromy_mlat_p</t>
  </si>
  <si>
    <t>0,3*1,8 'Přepočtené koeficientem množství</t>
  </si>
  <si>
    <t>1633000331</t>
  </si>
  <si>
    <t>2,0*stromy_mlat_p</t>
  </si>
  <si>
    <t>-2020720273</t>
  </si>
  <si>
    <t>1,0*stromy_mlat_p</t>
  </si>
  <si>
    <t>323176466</t>
  </si>
  <si>
    <t>-1903651478</t>
  </si>
  <si>
    <t>-465011960</t>
  </si>
  <si>
    <t>stromy_mlat_p*(10*0,01+3+0,5)</t>
  </si>
  <si>
    <t>3,6*0,001 'Přepočtené koeficientem množství</t>
  </si>
  <si>
    <t>109523760</t>
  </si>
  <si>
    <t>3,0*stromy_mlat_p</t>
  </si>
  <si>
    <t>-333384968</t>
  </si>
  <si>
    <t>10*stromy_mlat_p*0,01</t>
  </si>
  <si>
    <t>1382346059</t>
  </si>
  <si>
    <t>0,5*stromy_mlat_p</t>
  </si>
  <si>
    <t>1584512503</t>
  </si>
  <si>
    <t>1728764534</t>
  </si>
  <si>
    <t>-106581623</t>
  </si>
  <si>
    <t>1138123337</t>
  </si>
  <si>
    <t>1*3 'Přepočtené koeficientem množství</t>
  </si>
  <si>
    <t>1360172852</t>
  </si>
  <si>
    <t>73</t>
  </si>
  <si>
    <t>301541301</t>
  </si>
  <si>
    <t>1348311990</t>
  </si>
  <si>
    <t>(0,6*1,4)*stromy_mlat_p</t>
  </si>
  <si>
    <t>75</t>
  </si>
  <si>
    <t>21120494</t>
  </si>
  <si>
    <t>0,84*1,1 'Přepočtené koeficientem množství</t>
  </si>
  <si>
    <t>1820999314</t>
  </si>
  <si>
    <t>0,08*stromy_mlat_p</t>
  </si>
  <si>
    <t>77</t>
  </si>
  <si>
    <t>1327720563</t>
  </si>
  <si>
    <t>-710341384</t>
  </si>
  <si>
    <t>0,08*9 'Přepočtené koeficientem množství</t>
  </si>
  <si>
    <t>79</t>
  </si>
  <si>
    <t>1095538640</t>
  </si>
  <si>
    <t>Výsaba keřů - rovina</t>
  </si>
  <si>
    <t>174211101</t>
  </si>
  <si>
    <t>Zásyp sypaninou z jakékoliv horniny ručně s uložením výkopku ve vrstvách bez zhutnění jam, šachet, rýh nebo kolem objektů v těchto vykopávkách</t>
  </si>
  <si>
    <t>90807896</t>
  </si>
  <si>
    <t>https://podminky.urs.cz/item/CS_URS_2025_02/174211101</t>
  </si>
  <si>
    <t>Štěrkový pás (dl * š * v)</t>
  </si>
  <si>
    <t>72,0*0,3*0,2</t>
  </si>
  <si>
    <t>81</t>
  </si>
  <si>
    <t>911703471</t>
  </si>
  <si>
    <t>4,32*1,8 'Přepočtené koeficientem množství</t>
  </si>
  <si>
    <t>762000X01</t>
  </si>
  <si>
    <t>D+M dřevěný obrubník - akátové desky 100x30 mm s kolíky vč. kotvení, povrchové úpravy, doplňků a příslušenství (kompletní dodávka a specifikace dle PD)</t>
  </si>
  <si>
    <t>1087162118</t>
  </si>
  <si>
    <t>Akátový obrubník (dl)</t>
  </si>
  <si>
    <t>podél zdi</t>
  </si>
  <si>
    <t>72,0</t>
  </si>
  <si>
    <t>mlat</t>
  </si>
  <si>
    <t>45,0</t>
  </si>
  <si>
    <t>117*0,75 'Přepočtené koeficientem množství</t>
  </si>
  <si>
    <t>83</t>
  </si>
  <si>
    <t>119005121</t>
  </si>
  <si>
    <t>Vytyčení výsadeb s rozmístěním rostlin dle projektové dokumentace zapojených nebo v záhonu, plochy přes 10 do 100 m2 ve sponu</t>
  </si>
  <si>
    <t>405356650</t>
  </si>
  <si>
    <t>https://podminky.urs.cz/item/CS_URS_2025_02/119005121</t>
  </si>
  <si>
    <t>Keře (pl)</t>
  </si>
  <si>
    <t>habry v odsekové dlažbě</t>
  </si>
  <si>
    <t>54,5</t>
  </si>
  <si>
    <t>habry v mlatu</t>
  </si>
  <si>
    <t>48,5</t>
  </si>
  <si>
    <t>hortenzie</t>
  </si>
  <si>
    <t>12,64</t>
  </si>
  <si>
    <t>183111114</t>
  </si>
  <si>
    <t>Hloubení jamek pro vysazování rostlin v zemině skupiny 1 až 4 bez výměny půdy v rovině nebo na svahu do 1:5, objemu přes 0,01 do 0,02 m3</t>
  </si>
  <si>
    <t>388694091</t>
  </si>
  <si>
    <t>https://podminky.urs.cz/item/CS_URS_2025_02/183111114</t>
  </si>
  <si>
    <t>Keře (p)</t>
  </si>
  <si>
    <t>188+15</t>
  </si>
  <si>
    <t>85</t>
  </si>
  <si>
    <t>184701112</t>
  </si>
  <si>
    <t>Výsadba živého plotu v rovině nebo na svahu do 1:5, z dřevin s balem</t>
  </si>
  <si>
    <t>-1298567521</t>
  </si>
  <si>
    <t>https://podminky.urs.cz/item/CS_URS_2025_02/184701112</t>
  </si>
  <si>
    <t>CB2</t>
  </si>
  <si>
    <t>Carpinus betulus / výška 200-225 cm /</t>
  </si>
  <si>
    <t>490936937</t>
  </si>
  <si>
    <t>87</t>
  </si>
  <si>
    <t>184102211</t>
  </si>
  <si>
    <t>Výsadba keře bez balu do předem vyhloubené jamky se zalitím v rovině nebo na svahu do 1:5 výšky do 1 m v terénu</t>
  </si>
  <si>
    <t>1998849652</t>
  </si>
  <si>
    <t>https://podminky.urs.cz/item/CS_URS_2025_02/184102211</t>
  </si>
  <si>
    <t>HY2</t>
  </si>
  <si>
    <t>Hydrangea paniculata ´Limelight´ / výška 40-60 cm /</t>
  </si>
  <si>
    <t>-896017949</t>
  </si>
  <si>
    <t>89</t>
  </si>
  <si>
    <t>-1037891655</t>
  </si>
  <si>
    <t>keře_p*(1*0,01+0,1+0,1)</t>
  </si>
  <si>
    <t>42,63*0,001 'Přepočtené koeficientem množství</t>
  </si>
  <si>
    <t>2067482144</t>
  </si>
  <si>
    <t>keře_p*0,01</t>
  </si>
  <si>
    <t>-2037290770</t>
  </si>
  <si>
    <t>keře_p*0,1</t>
  </si>
  <si>
    <t>251911R3</t>
  </si>
  <si>
    <t>hydroabsorbent</t>
  </si>
  <si>
    <t>-2131748547</t>
  </si>
  <si>
    <t>Hydroasorbér (p * hm)</t>
  </si>
  <si>
    <t>93</t>
  </si>
  <si>
    <t>2107988747</t>
  </si>
  <si>
    <t>habry u odseků</t>
  </si>
  <si>
    <t>49,5*1,1</t>
  </si>
  <si>
    <t>15,8*0,8</t>
  </si>
  <si>
    <t>2004446855</t>
  </si>
  <si>
    <t>67,09*0,07 'Přepočtené koeficientem množství</t>
  </si>
  <si>
    <t>95</t>
  </si>
  <si>
    <t>-2076333838</t>
  </si>
  <si>
    <t>Zálivka keřů (obj * p)</t>
  </si>
  <si>
    <t>0,01*keře_p</t>
  </si>
  <si>
    <t>-1680911891</t>
  </si>
  <si>
    <t>-2120041293</t>
  </si>
  <si>
    <t>2,03*9 'Přepočtené koeficientem množství</t>
  </si>
  <si>
    <t>34895114R</t>
  </si>
  <si>
    <t>Osazení oplocení včetně dřevěných kůlů průměru do 120 mm, v osové vzdálenosti 2,5-3,0 m (dodávka řeziva ve specifikaci) v oplocení výšky do 1,2 m se 2 řadami ocelového drátu</t>
  </si>
  <si>
    <t>-261278404</t>
  </si>
  <si>
    <t>Kotvení línie keřů (dl)</t>
  </si>
  <si>
    <t>93,5</t>
  </si>
  <si>
    <t>60591R01</t>
  </si>
  <si>
    <t>kůl dřevěný impregnovaný akát D 6cm dl 2,0m</t>
  </si>
  <si>
    <t>-129669286</t>
  </si>
  <si>
    <t>-607777542</t>
  </si>
  <si>
    <t>3,0*2</t>
  </si>
  <si>
    <t>101</t>
  </si>
  <si>
    <t>1866367172</t>
  </si>
  <si>
    <t>-104546395</t>
  </si>
  <si>
    <t>103</t>
  </si>
  <si>
    <t>1529347761</t>
  </si>
  <si>
    <t>Zakladání trávníku</t>
  </si>
  <si>
    <t>4A</t>
  </si>
  <si>
    <t>Přípravné práce</t>
  </si>
  <si>
    <t>182351124</t>
  </si>
  <si>
    <t>Rozprostření a urovnání ornice ve svahu sklonu přes 1:5 strojně při souvislé ploše přes 100 do 500 m2, tl. vrstvy přes 200 do 250 mm</t>
  </si>
  <si>
    <t>-1488903410</t>
  </si>
  <si>
    <t>https://podminky.urs.cz/item/CS_URS_2025_02/182351124</t>
  </si>
  <si>
    <t>Ornice - rozprostření (pl * v)</t>
  </si>
  <si>
    <t>po vybouraných zpevněných plochách</t>
  </si>
  <si>
    <t>BETONOVÁ DLAŽBA - ZÁMKOVÁ X TRÁVNÍK</t>
  </si>
  <si>
    <t>174</t>
  </si>
  <si>
    <t>BETONOVÁ DLAŽBA - PÁSKY X TRÁVNÍK</t>
  </si>
  <si>
    <t>7,3</t>
  </si>
  <si>
    <t>ASFALT X TRÁVNÍK</t>
  </si>
  <si>
    <t>10,5</t>
  </si>
  <si>
    <t>PLOCHA DĚTSKÉHO HŘIŠTĚ X TRÁVNÍK</t>
  </si>
  <si>
    <t>83,5</t>
  </si>
  <si>
    <t>ŽULOVÝ ODSEK - REALIZOVÁN V 2. ETAPĚ - ČÁST A X TRÁVNÍK</t>
  </si>
  <si>
    <t>16,2</t>
  </si>
  <si>
    <t>zpětné rozprostření v ploše terénních úprav</t>
  </si>
  <si>
    <t>600,0</t>
  </si>
  <si>
    <t>177,0+101,0</t>
  </si>
  <si>
    <t>105</t>
  </si>
  <si>
    <t>182311123</t>
  </si>
  <si>
    <t>Rozprostření a urovnání ornice ve svahu sklonu přes 1:5 ručně při souvislé ploše, tl. vrstvy do 200 mm</t>
  </si>
  <si>
    <t>375458565</t>
  </si>
  <si>
    <t>https://podminky.urs.cz/item/CS_URS_2025_02/182311123</t>
  </si>
  <si>
    <t>Ornice - rozprostření (pl)</t>
  </si>
  <si>
    <t>okolo nových zpevněných cest</t>
  </si>
  <si>
    <t>60,0</t>
  </si>
  <si>
    <t>-518734458</t>
  </si>
  <si>
    <t>Ornice - dovoz z deponie (obj)</t>
  </si>
  <si>
    <t>ornice_250_pl*0,2</t>
  </si>
  <si>
    <t>ornice_100_pl*0,1</t>
  </si>
  <si>
    <t>107</t>
  </si>
  <si>
    <t>-991776895</t>
  </si>
  <si>
    <t>Drobné násypy pro modelace (pl * v)</t>
  </si>
  <si>
    <t>270,0*0,15</t>
  </si>
  <si>
    <t>-50525997</t>
  </si>
  <si>
    <t>109</t>
  </si>
  <si>
    <t>-1240144410</t>
  </si>
  <si>
    <t>182211121</t>
  </si>
  <si>
    <t>Svahování trvalých svahů do projektovaných profilů ručně s potřebným přemístěním výkopku při svahování násypů v jakékoliv hornině</t>
  </si>
  <si>
    <t>921058846</t>
  </si>
  <si>
    <t>https://podminky.urs.cz/item/CS_URS_2025_02/182211121</t>
  </si>
  <si>
    <t>Terénní domodelování do 30 cm - kolem nových založených cest (pl)</t>
  </si>
  <si>
    <t>270,</t>
  </si>
  <si>
    <t>111</t>
  </si>
  <si>
    <t>185802113</t>
  </si>
  <si>
    <t>Hnojení půdy nebo trávníku v rovině nebo na svahu do 1:5 umělým hnojivem na široko</t>
  </si>
  <si>
    <t>-1666060167</t>
  </si>
  <si>
    <t>https://podminky.urs.cz/item/CS_URS_2025_02/185802113</t>
  </si>
  <si>
    <t>Doplěnní zeolitu (pl * hm)</t>
  </si>
  <si>
    <t>trávník_nízky_pl*0,1</t>
  </si>
  <si>
    <t>trávník_luční_pl*0,1</t>
  </si>
  <si>
    <t>226,2*0,001 'Přepočtené koeficientem množství</t>
  </si>
  <si>
    <t>-612492358</t>
  </si>
  <si>
    <t>113</t>
  </si>
  <si>
    <t>184854223</t>
  </si>
  <si>
    <t>Zapracování příměsí do půdy frézováním do hloubky 150 mm na svahu přes 1:5 do 1:2 přes 100 do 500 m2</t>
  </si>
  <si>
    <t>-532100697</t>
  </si>
  <si>
    <t>https://podminky.urs.cz/item/CS_URS_2025_02/184854223</t>
  </si>
  <si>
    <t>Doplěnní zeolitu - zapracování (pl)</t>
  </si>
  <si>
    <t>111151121</t>
  </si>
  <si>
    <t>Pokosení trávníku při souvislé ploše do 1000 m2 parkového v rovině nebo svahu do 1:5</t>
  </si>
  <si>
    <t>391466164</t>
  </si>
  <si>
    <t>https://podminky.urs.cz/item/CS_URS_2025_02/111151121</t>
  </si>
  <si>
    <t>Pokosení stávajícího trávníku (pl)</t>
  </si>
  <si>
    <t>3000,0</t>
  </si>
  <si>
    <t>115</t>
  </si>
  <si>
    <t>141272222</t>
  </si>
  <si>
    <t>3000*0,0005 'Přepočtené koeficientem množství</t>
  </si>
  <si>
    <t>939072909</t>
  </si>
  <si>
    <t>Zemina - odvoz přebytečné zeminy (pl * v)</t>
  </si>
  <si>
    <t xml:space="preserve">sejmutí </t>
  </si>
  <si>
    <t>1475,0*0,2</t>
  </si>
  <si>
    <t>-ornice_250_pl*0,2</t>
  </si>
  <si>
    <t>-ornice_100_pl*0,1</t>
  </si>
  <si>
    <t>-trávník_štěrk_pl*0,1*0,5</t>
  </si>
  <si>
    <t>-stromy_odsek_p*1,0*0,7</t>
  </si>
  <si>
    <t>-stromy_mlat_p*1,0*0,7</t>
  </si>
  <si>
    <t>-modelace_obj</t>
  </si>
  <si>
    <t>117</t>
  </si>
  <si>
    <t>410315830</t>
  </si>
  <si>
    <t>10,5*2 'Přepočtené koeficientem množství</t>
  </si>
  <si>
    <t>-1605510394</t>
  </si>
  <si>
    <t>4B</t>
  </si>
  <si>
    <t>Trávník - nízký</t>
  </si>
  <si>
    <t>119</t>
  </si>
  <si>
    <t>181151332</t>
  </si>
  <si>
    <t>Plošná úprava terénu v zemině skupiny 1 až 4 s urovnáním povrchu bez doplnění ornice souvislé plochy přes 500 m2 při nerovnostech terénu přes 150 do 200 mm na svahu přes 1:5 do 1:2</t>
  </si>
  <si>
    <t>-643033145</t>
  </si>
  <si>
    <t>https://podminky.urs.cz/item/CS_URS_2025_02/181151332</t>
  </si>
  <si>
    <t>Plošná úprava terénu (pl)</t>
  </si>
  <si>
    <t>183403251</t>
  </si>
  <si>
    <t>Obdělání půdy smykováním na svahu přes 1:5 do 1:2</t>
  </si>
  <si>
    <t>-1369036284</t>
  </si>
  <si>
    <t>https://podminky.urs.cz/item/CS_URS_2025_02/183403251</t>
  </si>
  <si>
    <t>Příprava povrchu (pl)</t>
  </si>
  <si>
    <t>trávník_nízky_pl*0,6</t>
  </si>
  <si>
    <t>121</t>
  </si>
  <si>
    <t>183403253</t>
  </si>
  <si>
    <t>Obdělání půdy hrabáním na svahu přes 1:5 do 1:2</t>
  </si>
  <si>
    <t>919566002</t>
  </si>
  <si>
    <t>https://podminky.urs.cz/item/CS_URS_2025_02/183403253</t>
  </si>
  <si>
    <t>trávník_nízky_pl*0,4</t>
  </si>
  <si>
    <t>183403261</t>
  </si>
  <si>
    <t>Obdělání půdy válením na svahu přes 1:5 do 1:2</t>
  </si>
  <si>
    <t>-358809260</t>
  </si>
  <si>
    <t>https://podminky.urs.cz/item/CS_URS_2025_02/183403261</t>
  </si>
  <si>
    <t>123</t>
  </si>
  <si>
    <t>181411132</t>
  </si>
  <si>
    <t>Založení trávníku na půdě předem připravené plochy do 1000 m2 výsevem včetně utažení parkového na svahu přes 1:5 do 1:2</t>
  </si>
  <si>
    <t>1000709725</t>
  </si>
  <si>
    <t>https://podminky.urs.cz/item/CS_URS_2025_02/181411132</t>
  </si>
  <si>
    <t>Zatravnění (pl)</t>
  </si>
  <si>
    <t>1865,0</t>
  </si>
  <si>
    <t>005724R1</t>
  </si>
  <si>
    <t>osivo směs travní - nízký (specifikace dle PD)</t>
  </si>
  <si>
    <t>-1016028079</t>
  </si>
  <si>
    <t>1865*0,03 'Přepočtené koeficientem množství</t>
  </si>
  <si>
    <t>125</t>
  </si>
  <si>
    <t>357666676</t>
  </si>
  <si>
    <t>Pokos (pl)</t>
  </si>
  <si>
    <t>trávník_nízky_pl*2</t>
  </si>
  <si>
    <t>1304893122</t>
  </si>
  <si>
    <t>3730*0,0005 'Přepočtené koeficientem množství</t>
  </si>
  <si>
    <t>127</t>
  </si>
  <si>
    <t>-27562914</t>
  </si>
  <si>
    <t>4C</t>
  </si>
  <si>
    <t>Trávník - luční</t>
  </si>
  <si>
    <t>1843620070</t>
  </si>
  <si>
    <t>129</t>
  </si>
  <si>
    <t>-1689751024</t>
  </si>
  <si>
    <t>trávník_luční_pl*0,6</t>
  </si>
  <si>
    <t>260966832</t>
  </si>
  <si>
    <t>trávník_luční_pl*0,4</t>
  </si>
  <si>
    <t>131</t>
  </si>
  <si>
    <t>454602868</t>
  </si>
  <si>
    <t>181411122</t>
  </si>
  <si>
    <t>Založení trávníku na půdě předem připravené plochy do 1000 m2 výsevem včetně utažení lučního na svahu přes 1:5 do 1:2</t>
  </si>
  <si>
    <t>-626179728</t>
  </si>
  <si>
    <t>https://podminky.urs.cz/item/CS_URS_2025_02/181411122</t>
  </si>
  <si>
    <t>397,0</t>
  </si>
  <si>
    <t>133</t>
  </si>
  <si>
    <t>005724R2</t>
  </si>
  <si>
    <t>osivo směs travní - luční (specifikace dle PD)</t>
  </si>
  <si>
    <t>1350535324</t>
  </si>
  <si>
    <t>397*0,01 'Přepočtené koeficientem množství</t>
  </si>
  <si>
    <t>111151132</t>
  </si>
  <si>
    <t>Pokosení trávníku při souvislé ploše do 1000 m2 lučního na svahu přes 1:5 do 1:2</t>
  </si>
  <si>
    <t>168253360</t>
  </si>
  <si>
    <t>https://podminky.urs.cz/item/CS_URS_2025_02/111151132</t>
  </si>
  <si>
    <t>trávník_luční_pl*2</t>
  </si>
  <si>
    <t>135</t>
  </si>
  <si>
    <t>1856319190</t>
  </si>
  <si>
    <t>794*0,0005 'Přepočtené koeficientem množství</t>
  </si>
  <si>
    <t>-1163987751</t>
  </si>
  <si>
    <t>4D</t>
  </si>
  <si>
    <t>Trávník - štěrkový</t>
  </si>
  <si>
    <t>137</t>
  </si>
  <si>
    <t>-1324636719</t>
  </si>
  <si>
    <t>Příprava podkladu (pl)</t>
  </si>
  <si>
    <t>564531011</t>
  </si>
  <si>
    <t>Zřízení podsypu nebo podkladu ze sypaniny s rozprostřením, vlhčením, a zhutněním plochy jednotlivě do 100 m2, po zhutnění tl. 100 mm</t>
  </si>
  <si>
    <t>1139295429</t>
  </si>
  <si>
    <t>https://podminky.urs.cz/item/CS_URS_2025_02/564531011</t>
  </si>
  <si>
    <t>139</t>
  </si>
  <si>
    <t>578982163</t>
  </si>
  <si>
    <t>Šterkový trávník - nakládání a dovoz ornice z deponie (obj * p)</t>
  </si>
  <si>
    <t>trávník_štěrk_pl*0,1*0,5</t>
  </si>
  <si>
    <t>-2062175001</t>
  </si>
  <si>
    <t>141</t>
  </si>
  <si>
    <t>-493029780</t>
  </si>
  <si>
    <t>Poznámka k položce:_x000d_
bude použita stávající ornice. Přesun v rámci přípravy území.</t>
  </si>
  <si>
    <t>Michání substrátu (pl * v)</t>
  </si>
  <si>
    <t>trávník_štěrk_pl*0,1</t>
  </si>
  <si>
    <t>-686765065</t>
  </si>
  <si>
    <t>4*0,9 'Přepočtené koeficientem množství</t>
  </si>
  <si>
    <t>143</t>
  </si>
  <si>
    <t>1005143608</t>
  </si>
  <si>
    <t>181411131</t>
  </si>
  <si>
    <t>Založení trávníku na půdě předem připravené plochy do 1000 m2 výsevem včetně utažení parkového v rovině nebo na svahu do 1:5</t>
  </si>
  <si>
    <t>-1356179649</t>
  </si>
  <si>
    <t>https://podminky.urs.cz/item/CS_URS_2025_02/181411131</t>
  </si>
  <si>
    <t>Štěrkový trávník (pl)</t>
  </si>
  <si>
    <t>145</t>
  </si>
  <si>
    <t>005724R3</t>
  </si>
  <si>
    <t>osivo travní směs - štěrkový trávník (specifikace dle PD)</t>
  </si>
  <si>
    <t>-147196530</t>
  </si>
  <si>
    <t>40*0,03 'Přepočtené koeficientem množství</t>
  </si>
  <si>
    <t>-1364428455</t>
  </si>
  <si>
    <t>trávník_štěrk_pl*2</t>
  </si>
  <si>
    <t>147</t>
  </si>
  <si>
    <t>-248235000</t>
  </si>
  <si>
    <t>80*0,0005 'Přepočtené koeficientem množství</t>
  </si>
  <si>
    <t>1295472662</t>
  </si>
  <si>
    <t>Cibuloviny</t>
  </si>
  <si>
    <t>149</t>
  </si>
  <si>
    <t>183112128</t>
  </si>
  <si>
    <t>Hloubení jamek pro vysazování rostlin v zemině skupiny 1 až 4 bez výměny půdy na svahu přes 1:5 do 1:2, objemu do 0,002 m3</t>
  </si>
  <si>
    <t>-179339022</t>
  </si>
  <si>
    <t>https://podminky.urs.cz/item/CS_URS_2025_02/183112128</t>
  </si>
  <si>
    <t>183211313</t>
  </si>
  <si>
    <t>Výsadba květin do připravené půdy se zalitím do připravené půdy, se zalitím cibulí nebo hlíz</t>
  </si>
  <si>
    <t>249387549</t>
  </si>
  <si>
    <t>https://podminky.urs.cz/item/CS_URS_2025_02/183211313</t>
  </si>
  <si>
    <t>151</t>
  </si>
  <si>
    <t>NS</t>
  </si>
  <si>
    <t>Narcissus ´Snowboard´</t>
  </si>
  <si>
    <t>482398415</t>
  </si>
  <si>
    <t>SS</t>
  </si>
  <si>
    <t>Scilla siberica</t>
  </si>
  <si>
    <t>-665685777</t>
  </si>
  <si>
    <t>153</t>
  </si>
  <si>
    <t>SSA</t>
  </si>
  <si>
    <t>Scilla siberica ´Alba´</t>
  </si>
  <si>
    <t>-1093046181</t>
  </si>
  <si>
    <t>TS</t>
  </si>
  <si>
    <t>Tulipa sylvestris</t>
  </si>
  <si>
    <t>-7380229</t>
  </si>
  <si>
    <t>SO 801.NP - Vegetační úpravy - následná péče</t>
  </si>
  <si>
    <t>NP - Následná péče po dobu 5 let (podrobná specifikace dle PD)</t>
  </si>
  <si>
    <t>NP</t>
  </si>
  <si>
    <t>Následná péče po dobu 5 let (podrobná specifikace dle PD)</t>
  </si>
  <si>
    <t>NP.01</t>
  </si>
  <si>
    <t>Následná péče po dobu 5 let - stromy</t>
  </si>
  <si>
    <t>kus/rok</t>
  </si>
  <si>
    <t>1343286466</t>
  </si>
  <si>
    <t>18*5 'Přepočtené koeficientem množství</t>
  </si>
  <si>
    <t>NP.02</t>
  </si>
  <si>
    <t>Následná péče po dobu 5 let - keře</t>
  </si>
  <si>
    <t>-939782733</t>
  </si>
  <si>
    <t>203*5 'Přepočtené koeficientem množství</t>
  </si>
  <si>
    <t>patky_obj</t>
  </si>
  <si>
    <t>14,42</t>
  </si>
  <si>
    <t>lavice_bedn_pl</t>
  </si>
  <si>
    <t>4,8</t>
  </si>
  <si>
    <t>násyp_obj</t>
  </si>
  <si>
    <t>SO 901 - Mobiliář a herní prvky</t>
  </si>
  <si>
    <t>131212531</t>
  </si>
  <si>
    <t>Hloubení jamek ručně objemu do 0,5 m3 s odhozením výkopku do 3 m nebo naložením na dopravní prostředek v hornině třídy těžitelnosti I skupiny 3 soudržných</t>
  </si>
  <si>
    <t>1455105486</t>
  </si>
  <si>
    <t>https://podminky.urs.cz/item/CS_URS_2025_02/131212531</t>
  </si>
  <si>
    <t>Výkopy (dl * š * v)</t>
  </si>
  <si>
    <t>172725063</t>
  </si>
  <si>
    <t>Násypy (obj) - předpoklad</t>
  </si>
  <si>
    <t>5,0</t>
  </si>
  <si>
    <t>2136767827</t>
  </si>
  <si>
    <t>111422618</t>
  </si>
  <si>
    <t>-1247169140</t>
  </si>
  <si>
    <t>816918361</t>
  </si>
  <si>
    <t>-násyp_obj</t>
  </si>
  <si>
    <t>1231811998</t>
  </si>
  <si>
    <t>9,42*2 'Přepočtené koeficientem množství</t>
  </si>
  <si>
    <t>171151101</t>
  </si>
  <si>
    <t>Hutnění boků násypů z hornin soudržných a sypkých pro jakýkoliv sklon, délku a míru zhutnění svahu</t>
  </si>
  <si>
    <t>684200717</t>
  </si>
  <si>
    <t>https://podminky.urs.cz/item/CS_URS_2025_02/171151101</t>
  </si>
  <si>
    <t>Dřevěné plato - zhutnění (dl * š)</t>
  </si>
  <si>
    <t>7,0*7,0</t>
  </si>
  <si>
    <t>275313711</t>
  </si>
  <si>
    <t>Základy z betonu prostého patky a bloky z betonu kamenem neprokládaného tř. C 20/25</t>
  </si>
  <si>
    <t>640163983</t>
  </si>
  <si>
    <t>https://podminky.urs.cz/item/CS_URS_2025_02/275313711</t>
  </si>
  <si>
    <t>Patky (dl * š * v)</t>
  </si>
  <si>
    <t>dřevěné plato</t>
  </si>
  <si>
    <t>(0,4*0,4*0,5)*25</t>
  </si>
  <si>
    <t>mobiliář - předpoklad</t>
  </si>
  <si>
    <t>(0,6*0,6*0,5)*(4*2+4*2+9*2+4*2+3*2)</t>
  </si>
  <si>
    <t>herní prvky - předpoklad</t>
  </si>
  <si>
    <t>(0,6*0,6*0,5)*21</t>
  </si>
  <si>
    <t>275351121</t>
  </si>
  <si>
    <t>Bednění základů patek zřízení</t>
  </si>
  <si>
    <t>243186843</t>
  </si>
  <si>
    <t>https://podminky.urs.cz/item/CS_URS_2025_02/275351121</t>
  </si>
  <si>
    <t>Patky - bednění (dl * v)</t>
  </si>
  <si>
    <t>(0,4*4*0,2)*25</t>
  </si>
  <si>
    <t>(0,6*4*0,2)*(4*2+4*2+9*2+4*2+3*2)</t>
  </si>
  <si>
    <t>(0,6*4*0,2)*21</t>
  </si>
  <si>
    <t>275351122</t>
  </si>
  <si>
    <t>Bednění základů patek odstranění</t>
  </si>
  <si>
    <t>388647293</t>
  </si>
  <si>
    <t>https://podminky.urs.cz/item/CS_URS_2025_02/275351122</t>
  </si>
  <si>
    <t>31132181R</t>
  </si>
  <si>
    <t>Nadzákladové zdi z betonu železového (bez výztuže) nosné pohledového (v přírodní barvě drtí a přísad) tř. C 25/30 PB3</t>
  </si>
  <si>
    <t>-1453748623</t>
  </si>
  <si>
    <t>(0,45*0,3*0,4*4)*2</t>
  </si>
  <si>
    <t>lavice_obj</t>
  </si>
  <si>
    <t>311351121</t>
  </si>
  <si>
    <t>Bednění nadzákladových zdí nosných rovné oboustranné za každou stranu zřízení</t>
  </si>
  <si>
    <t>746114940</t>
  </si>
  <si>
    <t>https://podminky.urs.cz/item/CS_URS_2025_02/311351121</t>
  </si>
  <si>
    <t>Lavice - bednění (dl * v)</t>
  </si>
  <si>
    <t>((0,45*2+0,3*2)*0,4*4)*2</t>
  </si>
  <si>
    <t>311351122</t>
  </si>
  <si>
    <t>Bednění nadzákladových zdí nosných rovné oboustranné za každou stranu odstranění</t>
  </si>
  <si>
    <t>-282301875</t>
  </si>
  <si>
    <t>https://podminky.urs.cz/item/CS_URS_2025_02/311351122</t>
  </si>
  <si>
    <t>3113519R1</t>
  </si>
  <si>
    <t>Bednění nadzákladových zdí nosných Příplatek k cenám bednění za pohledový beton PB3</t>
  </si>
  <si>
    <t>-318373113</t>
  </si>
  <si>
    <t>311361821</t>
  </si>
  <si>
    <t>Výztuž nadzákladových zdí nosných svislých nebo odkloněných od svislice, rovných nebo oblých z betonářské oceli 10 505 (R) nebo BSt 500</t>
  </si>
  <si>
    <t>-2071913755</t>
  </si>
  <si>
    <t>https://podminky.urs.cz/item/CS_URS_2025_02/311361821</t>
  </si>
  <si>
    <t>Lavice - výztuž (obj * hm)</t>
  </si>
  <si>
    <t>(33,1/1000)*2</t>
  </si>
  <si>
    <t>564851011</t>
  </si>
  <si>
    <t>Podklad ze štěrkodrti ŠD s rozprostřením a zhutněním plochy jednotlivě do 100 m2, po zhutnění tl. 150 mm</t>
  </si>
  <si>
    <t>-277464179</t>
  </si>
  <si>
    <t>https://podminky.urs.cz/item/CS_URS_2025_02/564851011</t>
  </si>
  <si>
    <t>Dřevěné plato - podsyp (dl * š)</t>
  </si>
  <si>
    <t>591241111</t>
  </si>
  <si>
    <t>Kladení dlažby z kostek s provedením lože do tl. 50 mm, s vyplněním spár, s dvojím beraněním a se smetením přebytečného materiálu na krajnici drobných z kamene, do lože z cementové malty</t>
  </si>
  <si>
    <t>219773712</t>
  </si>
  <si>
    <t>https://podminky.urs.cz/item/CS_URS_2025_02/591241111</t>
  </si>
  <si>
    <t>Plošky pod odpadkový koš (dl * š)</t>
  </si>
  <si>
    <t>0,4*0,4*5</t>
  </si>
  <si>
    <t>58381007</t>
  </si>
  <si>
    <t>kostka štípaná dlažební žula drobná 8/10</t>
  </si>
  <si>
    <t>-967825867</t>
  </si>
  <si>
    <t>0,8*1,01 'Přepočtené koeficientem množství</t>
  </si>
  <si>
    <t>612111001</t>
  </si>
  <si>
    <t>Ubroušení výstupků betonu po odbednění neomítaných vnitřních ploch ze spár bednicích desek do roviny povrchu stěn</t>
  </si>
  <si>
    <t>788603921</t>
  </si>
  <si>
    <t>https://podminky.urs.cz/item/CS_URS_2025_02/612111001</t>
  </si>
  <si>
    <t>Lavice - ubroušení (pl)</t>
  </si>
  <si>
    <t>919726122</t>
  </si>
  <si>
    <t>Geotextilie netkaná pro ochranu, separaci nebo filtraci měrná hmotnost přes 200 do 300 g/m2</t>
  </si>
  <si>
    <t>-314596410</t>
  </si>
  <si>
    <t>https://podminky.urs.cz/item/CS_URS_2025_02/919726122</t>
  </si>
  <si>
    <t>Dřevěné plato - geotextílie (dl * š)</t>
  </si>
  <si>
    <t>605826838</t>
  </si>
  <si>
    <t>DP</t>
  </si>
  <si>
    <t>D+M dřevěné zvlněné plato - kombinace ocel a akátové dřevo, cca 7,0 x 7,0 m vč. kotvení, podkonstrukce, stavebních přípomocí, povrchové úpravy, doplňků a specifikace dle PD)</t>
  </si>
  <si>
    <t>1648758126</t>
  </si>
  <si>
    <t>L1</t>
  </si>
  <si>
    <t>D+M typová lavička s opěradlem a područkami vč. kotvení, podkonstrukce, stavebních přípomocí, povrchové úpravy, doplňků a specifikace dle PD)</t>
  </si>
  <si>
    <t>2034099928</t>
  </si>
  <si>
    <t>L2a</t>
  </si>
  <si>
    <t>D+M typové křeslo s područkami vč. kotvení, podkonstrukce, stavebních přípomocí, povrchové úpravy, doplňků a specifikace dle PD)</t>
  </si>
  <si>
    <t>971417058</t>
  </si>
  <si>
    <t>L2b</t>
  </si>
  <si>
    <t>D+M typové křeslo s područkami s roštěm vč. kotvení, podkonstrukce, stavebních přípomocí, povrchové úpravy, doplňků a specifikace dle PD)</t>
  </si>
  <si>
    <t>273185189</t>
  </si>
  <si>
    <t>L3</t>
  </si>
  <si>
    <t>D+M atypová dlouhá lavice vč. kotvení, podkonstrukce, stavebních přípomocí, povrchové úpravy, doplňků a specifikace dle PD)</t>
  </si>
  <si>
    <t>-418515525</t>
  </si>
  <si>
    <t>L5</t>
  </si>
  <si>
    <t>D+M dřevěný hranol vč. kotvení, podkonstrukce, stavebních přípomocí, povrchové úpravy, doplňků a specifikace dle PD)</t>
  </si>
  <si>
    <t>-1463672394</t>
  </si>
  <si>
    <t>D+M typový odpadkový koš - kovový vč. kotvení, podkonstrukce, stavebních přípomocí, povrchové úpravy, doplňků a specifikace dle PD)</t>
  </si>
  <si>
    <t>1232303741</t>
  </si>
  <si>
    <t>Poznámka k položce:_x000d_
barva odpadkového koše bude vyvzorkována a koordinována se zrealizovanou částí A</t>
  </si>
  <si>
    <t>H1</t>
  </si>
  <si>
    <t>D+M hřiště - sestava tři kostek vč. kotvení, podkonstrukce, stavebních přípomocí, povrchové úpravy, certifikace, doplňků a specifikace dle PD)</t>
  </si>
  <si>
    <t>1074987232</t>
  </si>
  <si>
    <t>H2</t>
  </si>
  <si>
    <t>D+M hřiště - pískoviště s pískohrátky vč. kotvení, podkonstrukce, stavebních přípomocí, povrchové úpravy, certifikace, doplňků a specifikace dle PD)</t>
  </si>
  <si>
    <t>-1868917612</t>
  </si>
  <si>
    <t>H3</t>
  </si>
  <si>
    <t>D+M hřiště -kyvadlová houpačka vč. kotvení, podkonstrukce, stavebních přípomocí, povrchové úpravy, certifikace, doplňků a specifikace dle PD)</t>
  </si>
  <si>
    <t>894375130</t>
  </si>
  <si>
    <t>H4a</t>
  </si>
  <si>
    <t>D+M hřiště - rámová houpačka - pro větší děti vč. kotvení, podkonstrukce, stavebních přípomocí, povrchové úpravy, certifikace, doplňků a specifikace dle PD)</t>
  </si>
  <si>
    <t>1948303098</t>
  </si>
  <si>
    <t>H4b</t>
  </si>
  <si>
    <t>D+M hřiště - rámová houpačka - pro menší děti vč. kotvení, podkonstrukce, stavebních přípomocí, povrchové úpravy, certifikace, doplňků a specifikace dle PD)</t>
  </si>
  <si>
    <t>-1175575110</t>
  </si>
  <si>
    <t>REV</t>
  </si>
  <si>
    <t>Roční revize dětského hřiště</t>
  </si>
  <si>
    <t>rok</t>
  </si>
  <si>
    <t>-1086763378</t>
  </si>
  <si>
    <t>VRN - Vedlejší rozpočtové náklady</t>
  </si>
  <si>
    <t>VRN - Vedejší a ostatní náklady</t>
  </si>
  <si>
    <t>Vedejší a ostatní náklady</t>
  </si>
  <si>
    <t>VRN.01</t>
  </si>
  <si>
    <t>Zřízení a úplné odstranění zařízení staveniště</t>
  </si>
  <si>
    <t>1024</t>
  </si>
  <si>
    <t>-503326824</t>
  </si>
  <si>
    <t xml:space="preserve">Poznámka k položce:_x000d_
Zřízení a úplné odstranění zařízení staveniště včetně napojení na inženýrské a rozvodné sítě, které jsou nutné pro realizaci Díla: _x000d_
a)	zřízení a odstranění vnitrostaveništních komunikací a zázemí staveniště na pozemcích dle plánu zařízení staveniště včetně demontáže a zpětné montáže oplocení staveniště,_x000d_
b)	zajištění temperovaného prostoru pro vedení stavby, TDS, KOBOZP a AD a pro konání KD stavby, včetně vybavení základním nábytkem (stůl, židle) napojení na elektro a data, _x000d_
c)	zajištění sociálních objektů stavby (WC, umývárny, šatny), skladů, přístřešků,_x000d_
d)	zajištění zdravotních a hygienických podmínek pro pracovníky na stavbě,_x000d_
g)	Zhotovitel v rámci oplocení zajistí místo pro vyvěšení předepsaných dokumentů: stavební povolení, ohlášení koordinátora stavby v souladu s platnou legislativou,_x000d_
h)	zajištění vybudování zařízení staveniště i pro subdodavatele,_x000d_
i)	zajištění provozu a údržby zařízení staveniště včetně společných sociálních a provozních objektů,_x000d_
j)	zajištění ukládání odpadů, jeho třídění a následnou likvidaci,_x000d_
k)	správné a bezpečné uložení materiálu, zajištění proti působení povětrnostních vlivů, a to zejména lehké materiály,_x000d_
l)	zajištění dočasných ochranných zařízení (plachty, stěny, stany), jestliže jsou vyžadovány technologií montáže a jsou nezbytná k ochránění stavby, a hlavně jejího okolí proti prachu či hluku._x000d_
m)	likvidace a odvoz odpadu vzniklého v průběhu stavby_x000d_
n)            spotřeba energií.</t>
  </si>
  <si>
    <t>VRN.01.1</t>
  </si>
  <si>
    <t>Oplocení staveniště - kovový plechový plot - zřízení a odstranění</t>
  </si>
  <si>
    <t>-847875692</t>
  </si>
  <si>
    <t>Poznámka k položce:_x000d_
e)	zajištění vnějšího oplocení staveniště – pro oddělení provozu staveniště a stavby od okolí a zabránění vstupu nepovolaných osob,_x000d_
f)	oplocení staveniště musí být bezpečné, odolné proti povětrnostním vlivům, pronikání prachu ze stavby apod.,_x000d_
g)	Zhotovitel v rámci oplocení zajistí místo pro vyvěšení předepsaných dokumentů: stavební povolení, ohlášení koordinátora stavby v souladu s platnou legislativou,</t>
  </si>
  <si>
    <t>VRN.01.2</t>
  </si>
  <si>
    <t>Brána staveniště - kovová plechová - zřízení a odstranění</t>
  </si>
  <si>
    <t>-860332649</t>
  </si>
  <si>
    <t>VRN.01.3</t>
  </si>
  <si>
    <t>Přejezdové plechy pro ochranu IS</t>
  </si>
  <si>
    <t>2103746272</t>
  </si>
  <si>
    <t>VRN.02</t>
  </si>
  <si>
    <t>Oprava dotčených okolních ploch v průběhu a po skončení prací</t>
  </si>
  <si>
    <t>367384327</t>
  </si>
  <si>
    <t>Poznámka k položce:_x000d_
V průběhu realizace prací a zejména po jejich skončení provedení oprav příjezdových komunikací, chodníků, travnatých a zpevněných ploch či mobiliáře a uvedení do původního stavu na základě zhotovitelem provedené pasportizace před zahájením prací a předání pasportu majiteli komunikace a zástupci objednatele.</t>
  </si>
  <si>
    <t>VRN.03</t>
  </si>
  <si>
    <t>Informační tabule stavby</t>
  </si>
  <si>
    <t>1284792530</t>
  </si>
  <si>
    <t>Poznámka k položce:_x000d_
Zhotovitel po odsouhlasení zajistí návrh a výrobu informační tabule stavby obsahující základní data (název stavby, developer, projektový manager, projektant, TDS, koordinátor BOZP, generální dodavatel, termín zahájení a dokončení, manažer prodeje) včetně log a případného grafického doplnění dle požadavku investora.</t>
  </si>
  <si>
    <t>VRN.04</t>
  </si>
  <si>
    <t>Ostraha stavby a staveniště, zajištění bezpečnosti práce</t>
  </si>
  <si>
    <t>750448424</t>
  </si>
  <si>
    <t>Poznámka k položce:_x000d_
Ostraha stavby a staveniště, zajištění bezpečnosti práce (zajištění opatření na dodržování předpisů týkajících se bezpečnosti práce a technických zařízení tzn. zákona č. 309/2006 Sb., nařízení vlády č. 362/2005 Sb., č. 101/2005 Sb., č. 591/2006 Sb. a zákona č. 262/2006 Sb. a dalších souvisejících platných předpisů) a ochrany životního prostředí až do předání objednateli.</t>
  </si>
  <si>
    <t>VRN.06</t>
  </si>
  <si>
    <t>Vytýčení veškerých podzemních inženýrských sítí</t>
  </si>
  <si>
    <t>664706273</t>
  </si>
  <si>
    <t>Poznámka k položce:_x000d_
Vytýčení veškerých podzemních inženýrských sítí jednotlivých správců sítí a úhrady poplatků za vytýčení v místě dotčeném stavbou, provádění prací v místě křížení a souběhu sítí v souladu s pokyny jednotlivých správců sítí.</t>
  </si>
  <si>
    <t>VRN.07</t>
  </si>
  <si>
    <t>Ochrana vedení na staveništi</t>
  </si>
  <si>
    <t>-2082706046</t>
  </si>
  <si>
    <t>Poznámka k položce:_x000d_
Zajištění ochrany všech podzemních a nadzemních vedení na staveništi a v dotyku se stavbou.</t>
  </si>
  <si>
    <t>VRN.08</t>
  </si>
  <si>
    <t>Vytýčení prostorové polohy objektů stavby</t>
  </si>
  <si>
    <t>-1273456759</t>
  </si>
  <si>
    <t>Poznámka k položce:_x000d_
Vytýčení prostorové polohy objektů stavby podle projektu před zahájením prací na objektech, a to včetně zpracování dokladů o vytýčení stavby úředně ověřených oprávněným geodetem. Mimo geodetické práce uvedené v dílčích rozpočtech.</t>
  </si>
  <si>
    <t>VRN.09</t>
  </si>
  <si>
    <t>Náklady na BOZP</t>
  </si>
  <si>
    <t>-117551862</t>
  </si>
  <si>
    <t>Poznámka k položce:_x000d_
Náklady na zajištění bezpečnosti práce (provizorní zábradlí, bezpečnostní pomůcky, atd.), které lze předpokládat z požadavků BOZP technika dle charakteru výstavby a umístění stavby.</t>
  </si>
  <si>
    <t>VRN.10</t>
  </si>
  <si>
    <t>Geometrický plán stavby</t>
  </si>
  <si>
    <t>-1530487058</t>
  </si>
  <si>
    <t>Poznámka k položce:_x000d_
Zajištění geometrického plánu stavby pro vklad do katastru nemovitostí 6x v tištěné a v digitální podobě na CD, a to vždy 1x ve zdrojovém formátu dgn nebo dwg, doc, xls a 1x ve formátu pdf a to již ve fázi stavby pro zápis rozestavěné stavby do katastru nemovitostí.</t>
  </si>
  <si>
    <t>VRN.11</t>
  </si>
  <si>
    <t>Eliminace prašnosti</t>
  </si>
  <si>
    <t>-179817910</t>
  </si>
  <si>
    <t>Poznámka k položce:_x000d_
Zajištění opatření na eliminaci prašnosti na staveništi a na komunikacích (údržba komunikace v průběhu výjezdu a vjezdu do staveniště)._x000d_
_x000d_
V případě jakéhokoliv pochybení nebude možné tuto položku čerpat.</t>
  </si>
  <si>
    <t>VRN.12</t>
  </si>
  <si>
    <t>Eliminace hluku</t>
  </si>
  <si>
    <t>212016490</t>
  </si>
  <si>
    <t>Poznámka k položce:_x000d_
Zajištění provádění stavebních prací tak, aby nebyly překračovány nejvyšší přípustné ekvivalentní hladiny hluku ve venkovním prostoru, tj. v prostoru ploch staveništi a na příjezdových komunikacích staveniště dle nařízení vlády č. 148/2006 Sb. včetně realizace případných opatření pro dodržení tohoto nařízení vlády._x000d_
_x000d_
V případě jakéhokoliv pochybení nebude možné tuto položku čerpat.</t>
  </si>
  <si>
    <t>VRN.13</t>
  </si>
  <si>
    <t>Očišťování dopravních prostředků před výjezdem ze staveniště</t>
  </si>
  <si>
    <t>-1840243447</t>
  </si>
  <si>
    <t>Poznámka k položce:_x000d_
Zjištění důsledného dočišťování dopravních prostředků před jejich výjezdem na veřejnou komunikaci tak, aby byly splněny podmínky zákona č. 361/2000 Sb., o provozu na pozemních komunikacích v platném znění, včetně zajištění pravidelného úklidu na venkovních plochách staveniště._x000d_
_x000d_
V případě jakéhokoliv pochybení nebude možné tuto položku čerpat.</t>
  </si>
  <si>
    <t>VRN.14</t>
  </si>
  <si>
    <t>Úklidy staveniště</t>
  </si>
  <si>
    <t>1841766182</t>
  </si>
  <si>
    <t>Poznámka k položce:_x000d_
Celkové kompletní úklidy staveniště a stavby v průběhu provádění prací, a hlavně před kontrolními dny a před předáním a převzetím stavby. _x000d_
_x000d_
V případě, že bude zhotovitel opakovaně vyzýván k udržování přiměřeného pořádku na staveništi, tak nebude možné tuto položku čerpat.</t>
  </si>
  <si>
    <t>VRN.15</t>
  </si>
  <si>
    <t>Dopravně inženýrské opatření</t>
  </si>
  <si>
    <t>-242918980</t>
  </si>
  <si>
    <t xml:space="preserve">Poznámka k položce:_x000d_
Dopravně inženýrské opatření je nákladem zhotovitele, zodpovídá za jeho montáž, provoz a odstranění. </t>
  </si>
  <si>
    <t>VRN.16</t>
  </si>
  <si>
    <t>Pasportizace nemovitostí</t>
  </si>
  <si>
    <t>823174243</t>
  </si>
  <si>
    <t>Poznámka k položce:_x000d_
Zajištění pasportizace nemovitostí, tj. zdokumentování technického stavu stavbou dotčených sousedních nemovitostí před zahájením realizace stavby. Předání písemného potvrzení od vlastníků výše uvedených nemovitostí, že stavbou dotčené nemovitosti byly uvedeny do původního stavu a že nedošlo k jejich poškození, k Termínu předání a převzetí stavby objednateli.</t>
  </si>
  <si>
    <t>VRN.17</t>
  </si>
  <si>
    <t>Technologický postup prací</t>
  </si>
  <si>
    <t>-409633951</t>
  </si>
  <si>
    <t>Poznámka k položce:_x000d_
Zpracování podrobného technologického postupu prací v návaznosti na časový harmonogram prací s výčtem všech zkoušek a měření uvedených v kontrolním a zkušebním plánu, které budou v průběhu realizace stavby prováděny, provádění aktualizace těchto dokumentů a předání v tištěné podobě a v digitální podobě (pdf. doc, xls)</t>
  </si>
  <si>
    <t>VRN.18</t>
  </si>
  <si>
    <t>Dokumentace skutečného provedení stavby</t>
  </si>
  <si>
    <t>-253900408</t>
  </si>
  <si>
    <t>Poznámka k položce:_x000d_
Zajištění projektu skutečného provedení stavby.</t>
  </si>
  <si>
    <t>VRN.19</t>
  </si>
  <si>
    <t>Zkoušky, atesty, měření, revize</t>
  </si>
  <si>
    <t>-2837818</t>
  </si>
  <si>
    <t>Poznámka k položce:_x000d_
Zajištění všech nezbytných zkoušek, atestů, měření a revizí podle ČSN, vyhlášek, zákonů a jiných právních nebo technických předpisů platných v době provádění a předání díla, kterými bude prokázáno dosažení předepsané kvality a předepsaných technických parametrů, a to včetně odstranění závad uvedených v těchto revizích a zkouškách, předání k Termínu předání a převzetí pro kolaudaci stavby, v tištěné podobě a v digitální podobě na CD ve formátu pdf._x000d_
_x000d_
_x000d_
Mimo profese, které to mají uvedené v jendotlivých dílčích rozpočtech.</t>
  </si>
  <si>
    <t>VRN.21</t>
  </si>
  <si>
    <t>Poplatky za zábor veřejného prostranství</t>
  </si>
  <si>
    <t>-573566125</t>
  </si>
  <si>
    <t>Poznámka k položce:_x000d_
Zajištění a uhrazení poplatků ze záborů veřejného prostranství zhotovitelem nebo jeho subdodavateli.</t>
  </si>
  <si>
    <t>VRN.22</t>
  </si>
  <si>
    <t>Dílenská a výrobní dokumentace</t>
  </si>
  <si>
    <t>-1448836618</t>
  </si>
  <si>
    <t>Poznámka k položce:_x000d_
Zpracování dílenské a výrobní dokumentace v rozsahu nezbytném pro řádnou realizaci Díla zhotovitelem, součást dokumentace pro provedení stavby v tištěné podobě, v digitální podobě na CD ve zdrojových formátech (dwg, dgn) a ve formátu pdf._x000d_
_x000d_
Minimální rozsah:_x000d_
- atypový mobiliář_x000d_
- betonové prvky a výrobky_x000d_
- vodní prvek_x000d_
- veškeré zámečnické prvky_x000d_
- dřevěný plat_x000d_
- atd.</t>
  </si>
  <si>
    <t>VRN.23</t>
  </si>
  <si>
    <t>Fotodokumentace</t>
  </si>
  <si>
    <t>74966509</t>
  </si>
  <si>
    <t>Poznámka k položce:_x000d_
Průběžné pořizování fotodokumentace realizace stavby, která bude předána k Termínu předání a převzetí stavby 2x na CD (DVD) objednateli a TDS v množství min. 100 ks / měsíc (zakrývané konstrukce, klíčové detaily, charakteristické práce v daném období)</t>
  </si>
  <si>
    <t>VRN.24</t>
  </si>
  <si>
    <t>Proškolení obsluhy zařízení</t>
  </si>
  <si>
    <t>-1778874317</t>
  </si>
  <si>
    <t>Poznámka k položce:_x000d_
Proškolení obsluhy jednotlivých zařízení včetně předání uživatelských návodů k Termínu předání a převzetí pro kolaudaci stavby, v tištěné podobě, v digitální podobě na CD ve formátu pdf, o provedeném proškolení bude sepsán záznam potvrzený školícím a proškolenými osobami.</t>
  </si>
  <si>
    <t>SEZNAM FIGUR</t>
  </si>
  <si>
    <t>Výměra</t>
  </si>
  <si>
    <t>Použití figury:</t>
  </si>
  <si>
    <t>Odstranění podkladu živičného tl přes 100 do 150 mm strojně pl do 50 m2</t>
  </si>
  <si>
    <t>Odstranění podkladu z kameniva drceného tl přes 100 do 200 mm strojně pl přes 50 do 200 m2</t>
  </si>
  <si>
    <t>Rozebrání dlažeb vozovek z velkých kostek s ložem z kameniva ručně</t>
  </si>
  <si>
    <t>Plošné sejmutí zeminy v kořenové zóně stromu pneumatickým rýčem hloubky přes 150 do 300 mm v rovině nebo svahu do 1:5</t>
  </si>
  <si>
    <t>Vodorovné přemístění přes 50 do 500 m výkopku/sypaniny z horniny třídy těžitelnosti I skupiny 1 až 3</t>
  </si>
  <si>
    <t>Vodorovné přemístění přes 9 000 do 10000 m výkopku/sypaniny z horniny třídy těžitelnosti I skupiny 1 až 3</t>
  </si>
  <si>
    <t>Nakládání výkopku z hornin třídy těžitelnosti I skupiny 1 až 3 do 100 m3</t>
  </si>
  <si>
    <t>Uložení sypaniny na skládky nebo meziskládky</t>
  </si>
  <si>
    <t>Uložení sypaniny z hornin soudržných do násypů zhutněných ručně</t>
  </si>
  <si>
    <t>Vytrhání obrub z dlažebních kostek</t>
  </si>
  <si>
    <t>Očištění dlažebních kostek velkých s původním spárováním živičnou směsí nebo MC</t>
  </si>
  <si>
    <t>Odkopávky a prokopávky nezapažené v hornině třídy těžitelnosti I skupiny 3 objem do 20 m3 strojně</t>
  </si>
  <si>
    <t>Rozebrání dlažeb vozovek z drobných kostek s ložem z kameniva ručně</t>
  </si>
  <si>
    <t>Očištění dlažebních kostek drobných s původním spárováním kamenivem těženým</t>
  </si>
  <si>
    <t>Sejmutí ornice plochy do 500 m2 tl vrstvy do 200 mm strojně</t>
  </si>
  <si>
    <t>Rozebrání dlažeb z betonových nebo kamenných dlaždic komunikací pro pěší ručně</t>
  </si>
  <si>
    <t>Odstranění podkladu z kameniva drceného tl do 100 mm strojně pl přes 200 m2</t>
  </si>
  <si>
    <t>Rozebrání dlažeb ze zámkových dlaždic komunikací pro pěší ručně</t>
  </si>
  <si>
    <t>Odstranění podkladu z betonu prostého tl přes 100 do 150 mm strojně pl do 50 m2</t>
  </si>
  <si>
    <t>Zdrsnění povrchu betonových podlah kartáčováním ručně</t>
  </si>
  <si>
    <t>Hloubení nezapažených jam v soudržných horninách třídy těžitelnosti I skupiny 3 ručně</t>
  </si>
  <si>
    <t>Úprava pláně v hornině třídy těžitelnosti I skupiny 3 se zhutněním ručně</t>
  </si>
  <si>
    <t>Podklad ze štěrkodrtě ŠD plochy přes 100 m2 tl 150 mm</t>
  </si>
  <si>
    <t>Mazanina tl přes 120 do 240 mm z betonu prostého se zvýšenými nároky na prostředí tř. C 25/30</t>
  </si>
  <si>
    <t>Výztuž mazanin svařovanými sítěmi Kari</t>
  </si>
  <si>
    <t>Kladení velkoformátové betonové dlažby tl do 100 mm velikosti do 0,5 m2 pl do 300 m2</t>
  </si>
  <si>
    <t>Podklad nebo kryt z kameniva hrubého drceného vel. 16-32 mm plochy přes 100 m2 tl 100 mm</t>
  </si>
  <si>
    <t>Nakládání výkopku z hornin třídy těžitelnosti I skupiny 1 až 3 přes 100 m3</t>
  </si>
  <si>
    <t xml:space="preserve">Mlatová plocha - povrch - 100mm (materiál ISO) + prosívka 10mm fr.0-4 mm - přesyp, mlat - spec. směs,  hutnění vlhčení</t>
  </si>
  <si>
    <t>Podklad ze štěrkodrtě ŠD plochy přes 100 m2 tl 100 mm</t>
  </si>
  <si>
    <t>Geotextilie pro ochranu, separaci a filtraci netkaná měrná hm do 200 g/m2</t>
  </si>
  <si>
    <t>D+M ocelový obrubník, 200/5 mm vč. kotvení, povrchové úpravy, zemních a pomocných prací, doplňků a příslušesntví (kompletní dodávka a specifikace dle PD)</t>
  </si>
  <si>
    <t>Odkopávky a prokopávky nezapažené v hornině třídy těžitelnosti I skupiny 3 objem do 1000 m3 strojně</t>
  </si>
  <si>
    <t>Osazení obruby z velkých kostek s boční opěrou do lože z betonu prostého</t>
  </si>
  <si>
    <t>Osazení obruby z velkých kostek bez boční opěry do lože z betonu prostého</t>
  </si>
  <si>
    <t>Kladení dlažby se zvýšenou složitostí vazby z kostek drobných z kamene do lože z kameniva tl 50 mm</t>
  </si>
  <si>
    <t>Podklad nebo kryt z kameniva hrubého drceného vel. 16-32 mm plochy do 100 m2 tl 150 mm</t>
  </si>
  <si>
    <t>(7,0*2+0,45*2)*0,6</t>
  </si>
  <si>
    <t>Hloubení rýh nezapažených š do 800 mm v hornině třídy těžitelnosti I skupiny 3 objem do 50 m3 strojně</t>
  </si>
  <si>
    <t>SO 301/ SO 301.1</t>
  </si>
  <si>
    <t>Hloubení jam nezapažených v hornině třídy těžitelnosti I skupiny 3 objem do 100 m3 strojně</t>
  </si>
  <si>
    <t>Hloubení rýh nezapažených š do 800 mm v hornině třídy těžitelnosti I skupiny 3 objem do 20 m3 strojně</t>
  </si>
  <si>
    <t>Zásyp jam, šachet rýh nebo kolem objektů sypaninou se zhutněním ručně</t>
  </si>
  <si>
    <t>Hloubení jamek bez výměny půdy zeminy skupiny 1 až 4 obj přes 0,01 do 0,02 m3 v rovině a svahu do 1:5</t>
  </si>
  <si>
    <t>Hnojení půdy umělým hnojivem k jednotlivým rostlinám v rovině a svahu do 1:5</t>
  </si>
  <si>
    <t>Zalití rostlin vodou plocha do 20 m2</t>
  </si>
  <si>
    <t>přísada do betonu na bázi zeolitů a minerálů</t>
  </si>
  <si>
    <t>hnojivo průmyslové</t>
  </si>
  <si>
    <t>Uložení sypaniny do násypů nezhutněných ručně</t>
  </si>
  <si>
    <t>Rozprostření ornice ve svahu přes 1:5 tl vrstvy do 200 mm ručně</t>
  </si>
  <si>
    <t>Rozprostření ornice pl přes 100 do 500 m2 ve svahu přes 1:5 tl vrstvy přes 200 do 250 mm strojně</t>
  </si>
  <si>
    <t>Vytyčení výsadeb s rozmístěním solitérních rostlin přes 10 do 50 kusů</t>
  </si>
  <si>
    <t>Nakládání výkopku z hornin třídy těžitelnosti I skupiny 1 až 3 ručně</t>
  </si>
  <si>
    <t>Ukotvení kmene dřevin v rovině nebo na svahu do 1:5 třemi kůly D do 0,1 m dl přes 2 do 3 m</t>
  </si>
  <si>
    <t>Zhotovení obalu z rákosové nebo kokosové rohože v rovině a svahu do 1:5</t>
  </si>
  <si>
    <t>biouhel peletizovaný + biopreparát obsahující symbiotické mykorhizní houby, bakterie</t>
  </si>
  <si>
    <t>Rýhy pro protikořenové textilie v zemině skupiny 1 až 4 hl přes 1,1 do 1,6 m š do 0,6 m v rovině a svahu do 1:5</t>
  </si>
  <si>
    <t>Mulčování rostlin kůrou tl do 0,1 m v rovině a svahu do 1:5</t>
  </si>
  <si>
    <t>Založení lučního trávníku výsevem pl do 1000 m2 ve svahu přes 1:5 do 1:2</t>
  </si>
  <si>
    <t>Pokosení trávníku lučního pl do 1000 m2 s odvozem do 20 km ve svahu přes 1:5 do 1:2</t>
  </si>
  <si>
    <t>Plošná úprava terénu přes 500 m2 zemina skupiny 1 až 4 nerovnosti přes 150 do 200 mm ve svahu přes 1:5 do 1:2</t>
  </si>
  <si>
    <t>Obdělání půdy smykováním ve svahu přes 1:5 do 1:2</t>
  </si>
  <si>
    <t>Obdělání půdy hrabáním ve svahu přes 1:5 do 1:2</t>
  </si>
  <si>
    <t>Obdělání půdy válením ve svahu přes 1:5 do 1:2</t>
  </si>
  <si>
    <t>Zapracování příměsí do půdy zafrézováním do hl 150 mm ve svahu přes 1:5 do 1:2 pl přes 100 do 500 m2</t>
  </si>
  <si>
    <t>Hnojení půdy umělým hnojivem na široko v rovině a svahu do 1:5</t>
  </si>
  <si>
    <t>Založení parkového trávníku výsevem pl do 1000 m2 ve svahu přes 1:5 do 1:2</t>
  </si>
  <si>
    <t>Pokosení trávníku parkového pl do 1000 m2 s odvozem do 20 km v rovině a svahu do 1:5</t>
  </si>
  <si>
    <t>Založení parkového trávníku výsevem pl do 1000 m2 v rovině a ve svahu do 1:5</t>
  </si>
  <si>
    <t>Zřízení oboustranného bednění nosných nadzákladových zdí</t>
  </si>
  <si>
    <t>Ubroušení výstupků betonu vnitřních neomítaných stěn po odbednění</t>
  </si>
  <si>
    <t>Základové patky z betonu tř. C 20/25</t>
  </si>
  <si>
    <t>Hloubení jamek objem do 0,5 m3 v soudržných horninách třídy těžitelnosti I skupiny 3 ručně</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</si>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</sst>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7">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0000A8"/>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5" fillId="0" borderId="0" applyNumberFormat="0" applyFill="0" applyBorder="0" applyAlignment="0" applyProtection="0"/>
  </cellStyleXfs>
  <cellXfs count="41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4"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30" fillId="0" borderId="15"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0" xfId="0" applyNumberFormat="1" applyFont="1" applyAlignment="1" applyProtection="1">
      <alignment horizontal="right"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166" fontId="30" fillId="0" borderId="21" xfId="0" applyNumberFormat="1" applyFont="1" applyBorder="1" applyAlignment="1" applyProtection="1">
      <alignment vertical="center"/>
    </xf>
    <xf numFmtId="4" fontId="30" fillId="0" borderId="22" xfId="0" applyNumberFormat="1" applyFont="1" applyBorder="1" applyAlignment="1" applyProtection="1">
      <alignment vertical="center"/>
    </xf>
    <xf numFmtId="0" fontId="32" fillId="0" borderId="0" xfId="0" applyFont="1" applyAlignment="1">
      <alignment horizontal="left" vertical="center"/>
    </xf>
    <xf numFmtId="0" fontId="0" fillId="0" borderId="2" xfId="0" applyBorder="1"/>
    <xf numFmtId="0" fontId="0" fillId="0" borderId="3" xfId="0" applyBorder="1"/>
    <xf numFmtId="0" fontId="15" fillId="0" borderId="0" xfId="0" applyFont="1" applyAlignment="1">
      <alignment horizontal="left" vertical="center"/>
    </xf>
    <xf numFmtId="0" fontId="33"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4"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5" fillId="0" borderId="13" xfId="0" applyNumberFormat="1" applyFont="1" applyBorder="1" applyAlignment="1" applyProtection="1"/>
    <xf numFmtId="166" fontId="35" fillId="0" borderId="14" xfId="0" applyNumberFormat="1" applyFont="1" applyBorder="1" applyAlignment="1" applyProtection="1"/>
    <xf numFmtId="4" fontId="36"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7" fillId="0" borderId="0" xfId="0" applyFont="1" applyAlignment="1" applyProtection="1">
      <alignment horizontal="left" vertical="center"/>
    </xf>
    <xf numFmtId="0" fontId="38"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9"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40" fillId="0" borderId="0" xfId="0" applyFont="1" applyAlignment="1" applyProtection="1">
      <alignment vertical="center" wrapText="1"/>
    </xf>
    <xf numFmtId="0" fontId="41" fillId="0" borderId="23" xfId="0" applyFont="1" applyBorder="1" applyAlignment="1" applyProtection="1">
      <alignment horizontal="center" vertical="center"/>
    </xf>
    <xf numFmtId="49" fontId="41" fillId="0" borderId="23" xfId="0" applyNumberFormat="1" applyFont="1" applyBorder="1" applyAlignment="1" applyProtection="1">
      <alignment horizontal="left" vertical="center" wrapText="1"/>
    </xf>
    <xf numFmtId="0" fontId="41" fillId="0" borderId="23" xfId="0" applyFont="1" applyBorder="1" applyAlignment="1" applyProtection="1">
      <alignment horizontal="left" vertical="center" wrapText="1"/>
    </xf>
    <xf numFmtId="0" fontId="41" fillId="0" borderId="23" xfId="0" applyFont="1" applyBorder="1" applyAlignment="1" applyProtection="1">
      <alignment horizontal="center" vertical="center" wrapText="1"/>
    </xf>
    <xf numFmtId="167" fontId="41" fillId="0" borderId="23" xfId="0" applyNumberFormat="1" applyFont="1" applyBorder="1" applyAlignment="1" applyProtection="1">
      <alignment vertical="center"/>
    </xf>
    <xf numFmtId="4" fontId="41" fillId="2" borderId="23" xfId="0" applyNumberFormat="1" applyFont="1" applyFill="1" applyBorder="1" applyAlignment="1" applyProtection="1">
      <alignment vertical="center"/>
      <protection locked="0"/>
    </xf>
    <xf numFmtId="4" fontId="41" fillId="0" borderId="23" xfId="0" applyNumberFormat="1" applyFont="1" applyBorder="1" applyAlignment="1" applyProtection="1">
      <alignment vertical="center"/>
    </xf>
    <xf numFmtId="0" fontId="42" fillId="0" borderId="4" xfId="0" applyFont="1" applyBorder="1" applyAlignment="1">
      <alignment vertical="center"/>
    </xf>
    <xf numFmtId="0" fontId="41" fillId="2" borderId="15" xfId="0" applyFont="1" applyFill="1" applyBorder="1" applyAlignment="1" applyProtection="1">
      <alignment horizontal="left" vertical="center"/>
      <protection locked="0"/>
    </xf>
    <xf numFmtId="0" fontId="41" fillId="0" borderId="0" xfId="0" applyFont="1" applyBorder="1" applyAlignment="1" applyProtection="1">
      <alignment horizontal="center"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12" fillId="0" borderId="20" xfId="0" applyFont="1" applyBorder="1" applyAlignment="1" applyProtection="1">
      <alignment vertical="center"/>
    </xf>
    <xf numFmtId="0" fontId="12" fillId="0" borderId="21" xfId="0" applyFont="1" applyBorder="1" applyAlignment="1" applyProtection="1">
      <alignment vertical="center"/>
    </xf>
    <xf numFmtId="0" fontId="12" fillId="0" borderId="22"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41" fillId="2" borderId="20" xfId="0" applyFont="1" applyFill="1" applyBorder="1" applyAlignment="1" applyProtection="1">
      <alignment horizontal="left" vertical="center"/>
      <protection locked="0"/>
    </xf>
    <xf numFmtId="0" fontId="41" fillId="0" borderId="21" xfId="0" applyFont="1" applyBorder="1" applyAlignment="1" applyProtection="1">
      <alignment horizontal="center"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4" xfId="0" applyFont="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4" fillId="0" borderId="0" xfId="0" applyFont="1" applyAlignment="1">
      <alignment horizontal="left" vertical="center" wrapText="1"/>
    </xf>
    <xf numFmtId="0" fontId="43" fillId="0" borderId="17" xfId="0" applyFont="1" applyBorder="1" applyAlignment="1">
      <alignment horizontal="left" vertical="center" wrapText="1"/>
    </xf>
    <xf numFmtId="0" fontId="43" fillId="0" borderId="23" xfId="0" applyFont="1" applyBorder="1" applyAlignment="1">
      <alignment horizontal="left" vertical="center" wrapText="1"/>
    </xf>
    <xf numFmtId="0" fontId="43" fillId="0" borderId="23" xfId="0" applyFont="1" applyBorder="1" applyAlignment="1">
      <alignment horizontal="left" vertical="center"/>
    </xf>
    <xf numFmtId="167" fontId="43" fillId="0" borderId="19"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6" fillId="0" borderId="0" xfId="0" applyFont="1" applyAlignment="1">
      <alignment horizontal="left" vertical="center"/>
    </xf>
    <xf numFmtId="0" fontId="0" fillId="0" borderId="0" xfId="0" applyAlignment="1">
      <alignment vertical="top"/>
    </xf>
    <xf numFmtId="0" fontId="44" fillId="0" borderId="24" xfId="0" applyFont="1" applyBorder="1" applyAlignment="1">
      <alignment vertical="center" wrapText="1"/>
    </xf>
    <xf numFmtId="0" fontId="44" fillId="0" borderId="25" xfId="0" applyFont="1" applyBorder="1" applyAlignment="1">
      <alignment vertical="center" wrapText="1"/>
    </xf>
    <xf numFmtId="0" fontId="44" fillId="0" borderId="26" xfId="0" applyFont="1" applyBorder="1" applyAlignment="1">
      <alignment vertical="center" wrapText="1"/>
    </xf>
    <xf numFmtId="0" fontId="44" fillId="0" borderId="27" xfId="0" applyFont="1" applyBorder="1" applyAlignment="1">
      <alignment horizontal="center" vertical="center" wrapText="1"/>
    </xf>
    <xf numFmtId="0" fontId="45" fillId="0" borderId="1"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27" xfId="0" applyFont="1" applyBorder="1" applyAlignment="1">
      <alignment vertical="center" wrapText="1"/>
    </xf>
    <xf numFmtId="0" fontId="46" fillId="0" borderId="29" xfId="0" applyFont="1" applyBorder="1" applyAlignment="1">
      <alignment horizontal="left" wrapText="1"/>
    </xf>
    <xf numFmtId="0" fontId="44" fillId="0" borderId="28" xfId="0" applyFont="1" applyBorder="1" applyAlignment="1">
      <alignmen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8" fillId="0" borderId="27" xfId="0" applyFont="1" applyBorder="1" applyAlignment="1">
      <alignment vertical="center" wrapText="1"/>
    </xf>
    <xf numFmtId="0" fontId="47" fillId="0" borderId="1" xfId="0" applyFont="1" applyBorder="1" applyAlignment="1">
      <alignment vertical="center" wrapText="1"/>
    </xf>
    <xf numFmtId="0" fontId="47" fillId="0" borderId="1" xfId="0" applyFont="1" applyBorder="1" applyAlignment="1">
      <alignment horizontal="left" vertical="center"/>
    </xf>
    <xf numFmtId="0" fontId="47" fillId="0" borderId="1" xfId="0" applyFont="1" applyBorder="1" applyAlignment="1">
      <alignment vertical="center"/>
    </xf>
    <xf numFmtId="49" fontId="47" fillId="0" borderId="1" xfId="0" applyNumberFormat="1" applyFont="1" applyBorder="1" applyAlignment="1">
      <alignment horizontal="left" vertical="center" wrapText="1"/>
    </xf>
    <xf numFmtId="49" fontId="47" fillId="0" borderId="1" xfId="0" applyNumberFormat="1" applyFont="1" applyBorder="1" applyAlignment="1">
      <alignment vertical="center" wrapText="1"/>
    </xf>
    <xf numFmtId="0" fontId="44" fillId="0" borderId="30" xfId="0" applyFont="1" applyBorder="1" applyAlignment="1">
      <alignment vertical="center" wrapText="1"/>
    </xf>
    <xf numFmtId="0" fontId="49" fillId="0" borderId="29" xfId="0" applyFont="1" applyBorder="1" applyAlignment="1">
      <alignment vertical="center" wrapText="1"/>
    </xf>
    <xf numFmtId="0" fontId="44" fillId="0" borderId="31" xfId="0" applyFont="1" applyBorder="1" applyAlignment="1">
      <alignment vertical="center" wrapText="1"/>
    </xf>
    <xf numFmtId="0" fontId="44" fillId="0" borderId="1" xfId="0" applyFont="1" applyBorder="1" applyAlignment="1">
      <alignment vertical="top"/>
    </xf>
    <xf numFmtId="0" fontId="44" fillId="0" borderId="0" xfId="0" applyFont="1" applyAlignment="1">
      <alignment vertical="top"/>
    </xf>
    <xf numFmtId="0" fontId="44" fillId="0" borderId="24" xfId="0" applyFont="1" applyBorder="1" applyAlignment="1">
      <alignment horizontal="left" vertical="center"/>
    </xf>
    <xf numFmtId="0" fontId="44" fillId="0" borderId="25" xfId="0" applyFont="1" applyBorder="1" applyAlignment="1">
      <alignment horizontal="left" vertical="center"/>
    </xf>
    <xf numFmtId="0" fontId="44" fillId="0" borderId="26" xfId="0" applyFont="1" applyBorder="1" applyAlignment="1">
      <alignment horizontal="left" vertical="center"/>
    </xf>
    <xf numFmtId="0" fontId="44" fillId="0" borderId="27" xfId="0" applyFont="1" applyBorder="1" applyAlignment="1">
      <alignment horizontal="left" vertical="center"/>
    </xf>
    <xf numFmtId="0" fontId="45" fillId="0" borderId="1" xfId="0" applyFont="1" applyBorder="1" applyAlignment="1">
      <alignment horizontal="center" vertical="center"/>
    </xf>
    <xf numFmtId="0" fontId="44" fillId="0" borderId="28" xfId="0" applyFont="1" applyBorder="1" applyAlignment="1">
      <alignment horizontal="left" vertical="center"/>
    </xf>
    <xf numFmtId="0" fontId="46" fillId="0" borderId="1" xfId="0" applyFont="1" applyBorder="1" applyAlignment="1">
      <alignment horizontal="left" vertical="center"/>
    </xf>
    <xf numFmtId="0" fontId="50" fillId="0" borderId="0" xfId="0" applyFont="1" applyAlignment="1">
      <alignment horizontal="left" vertical="center"/>
    </xf>
    <xf numFmtId="0" fontId="46" fillId="0" borderId="29" xfId="0" applyFont="1" applyBorder="1" applyAlignment="1">
      <alignment horizontal="left" vertical="center"/>
    </xf>
    <xf numFmtId="0" fontId="46" fillId="0" borderId="29" xfId="0" applyFont="1" applyBorder="1" applyAlignment="1">
      <alignment horizontal="center" vertical="center"/>
    </xf>
    <xf numFmtId="0" fontId="50" fillId="0" borderId="29" xfId="0" applyFont="1" applyBorder="1" applyAlignment="1">
      <alignment horizontal="left" vertical="center"/>
    </xf>
    <xf numFmtId="0" fontId="51" fillId="0" borderId="1" xfId="0" applyFont="1" applyBorder="1" applyAlignment="1">
      <alignment horizontal="left" vertical="center"/>
    </xf>
    <xf numFmtId="0" fontId="48" fillId="0" borderId="0" xfId="0" applyFont="1" applyAlignment="1">
      <alignment horizontal="left" vertical="center"/>
    </xf>
    <xf numFmtId="0" fontId="52" fillId="0" borderId="1" xfId="0" applyFont="1" applyBorder="1" applyAlignment="1">
      <alignment horizontal="left" vertical="center"/>
    </xf>
    <xf numFmtId="0" fontId="47" fillId="0" borderId="1" xfId="0" applyFont="1" applyBorder="1" applyAlignment="1">
      <alignment horizontal="center" vertical="center"/>
    </xf>
    <xf numFmtId="0" fontId="47" fillId="0" borderId="0" xfId="0" applyFont="1" applyAlignment="1">
      <alignment horizontal="left" vertical="center"/>
    </xf>
    <xf numFmtId="0" fontId="48" fillId="0" borderId="27" xfId="0" applyFont="1" applyBorder="1" applyAlignment="1">
      <alignment horizontal="left" vertical="center"/>
    </xf>
    <xf numFmtId="0" fontId="47" fillId="0" borderId="1" xfId="0" applyFont="1" applyFill="1" applyBorder="1" applyAlignment="1">
      <alignment horizontal="left" vertical="center"/>
    </xf>
    <xf numFmtId="0" fontId="47" fillId="0" borderId="1" xfId="0" applyFont="1" applyFill="1" applyBorder="1" applyAlignment="1">
      <alignment horizontal="center" vertical="center"/>
    </xf>
    <xf numFmtId="0" fontId="44" fillId="0" borderId="30" xfId="0" applyFont="1" applyBorder="1" applyAlignment="1">
      <alignment horizontal="left" vertical="center"/>
    </xf>
    <xf numFmtId="0" fontId="49" fillId="0" borderId="29"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left" vertical="center"/>
    </xf>
    <xf numFmtId="0" fontId="49" fillId="0" borderId="1" xfId="0" applyFont="1" applyBorder="1" applyAlignment="1">
      <alignment horizontal="left" vertical="center"/>
    </xf>
    <xf numFmtId="0" fontId="50" fillId="0" borderId="1" xfId="0" applyFont="1" applyBorder="1" applyAlignment="1">
      <alignment horizontal="left" vertical="center"/>
    </xf>
    <xf numFmtId="0" fontId="48" fillId="0" borderId="29" xfId="0" applyFont="1" applyBorder="1" applyAlignment="1">
      <alignment horizontal="left" vertical="center"/>
    </xf>
    <xf numFmtId="0" fontId="44" fillId="0" borderId="1" xfId="0" applyFont="1" applyBorder="1" applyAlignment="1">
      <alignment horizontal="left" vertical="center" wrapText="1"/>
    </xf>
    <xf numFmtId="0" fontId="48" fillId="0" borderId="1" xfId="0" applyFont="1" applyBorder="1" applyAlignment="1">
      <alignment horizontal="left" vertical="center" wrapText="1"/>
    </xf>
    <xf numFmtId="0" fontId="48" fillId="0" borderId="1" xfId="0" applyFont="1" applyBorder="1" applyAlignment="1">
      <alignment horizontal="center" vertical="center" wrapText="1"/>
    </xf>
    <xf numFmtId="0" fontId="44" fillId="0" borderId="24" xfId="0" applyFont="1" applyBorder="1" applyAlignment="1">
      <alignment horizontal="left" vertical="center" wrapText="1"/>
    </xf>
    <xf numFmtId="0" fontId="44" fillId="0" borderId="25" xfId="0" applyFont="1" applyBorder="1" applyAlignment="1">
      <alignment horizontal="left" vertical="center" wrapText="1"/>
    </xf>
    <xf numFmtId="0" fontId="44" fillId="0" borderId="26"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50" fillId="0" borderId="27" xfId="0" applyFont="1" applyBorder="1" applyAlignment="1">
      <alignment horizontal="left" vertical="center" wrapText="1"/>
    </xf>
    <xf numFmtId="0" fontId="50"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1" xfId="0" applyFont="1" applyBorder="1" applyAlignment="1">
      <alignment horizontal="left" vertical="center"/>
    </xf>
    <xf numFmtId="0" fontId="48" fillId="0" borderId="28" xfId="0" applyFont="1" applyBorder="1" applyAlignment="1">
      <alignment horizontal="left" vertical="center" wrapText="1"/>
    </xf>
    <xf numFmtId="0" fontId="48" fillId="0" borderId="28" xfId="0" applyFont="1" applyBorder="1" applyAlignment="1">
      <alignment horizontal="left" vertical="center"/>
    </xf>
    <xf numFmtId="0" fontId="48" fillId="0" borderId="30" xfId="0" applyFont="1" applyBorder="1" applyAlignment="1">
      <alignment horizontal="left" vertical="center" wrapText="1"/>
    </xf>
    <xf numFmtId="0" fontId="48" fillId="0" borderId="29" xfId="0" applyFont="1" applyBorder="1" applyAlignment="1">
      <alignment horizontal="left" vertical="center" wrapText="1"/>
    </xf>
    <xf numFmtId="0" fontId="48" fillId="0" borderId="31" xfId="0" applyFont="1" applyBorder="1" applyAlignment="1">
      <alignment horizontal="left" vertical="center" wrapText="1"/>
    </xf>
    <xf numFmtId="0" fontId="47" fillId="0" borderId="1" xfId="0" applyFont="1" applyBorder="1" applyAlignment="1">
      <alignment horizontal="left" vertical="top"/>
    </xf>
    <xf numFmtId="0" fontId="47" fillId="0" borderId="1" xfId="0" applyFont="1" applyBorder="1" applyAlignment="1">
      <alignment horizontal="center" vertical="top"/>
    </xf>
    <xf numFmtId="0" fontId="48" fillId="0" borderId="30" xfId="0" applyFont="1" applyBorder="1" applyAlignment="1">
      <alignment horizontal="left" vertical="center"/>
    </xf>
    <xf numFmtId="0" fontId="48" fillId="0" borderId="31" xfId="0" applyFont="1" applyBorder="1" applyAlignment="1">
      <alignment horizontal="left" vertical="center"/>
    </xf>
    <xf numFmtId="0" fontId="48" fillId="0" borderId="1" xfId="0" applyFont="1" applyBorder="1" applyAlignment="1">
      <alignment horizontal="center" vertical="center"/>
    </xf>
    <xf numFmtId="0" fontId="50" fillId="0" borderId="0" xfId="0" applyFont="1" applyAlignment="1">
      <alignment vertical="center"/>
    </xf>
    <xf numFmtId="0" fontId="46" fillId="0" borderId="1" xfId="0" applyFont="1" applyBorder="1" applyAlignment="1">
      <alignment vertical="center"/>
    </xf>
    <xf numFmtId="0" fontId="50" fillId="0" borderId="29" xfId="0" applyFont="1" applyBorder="1" applyAlignment="1">
      <alignment vertical="center"/>
    </xf>
    <xf numFmtId="0" fontId="46" fillId="0" borderId="29" xfId="0" applyFont="1" applyBorder="1" applyAlignment="1">
      <alignment vertical="center"/>
    </xf>
    <xf numFmtId="0" fontId="47" fillId="0" borderId="1" xfId="0" applyFont="1" applyBorder="1" applyAlignment="1">
      <alignment vertical="top"/>
    </xf>
    <xf numFmtId="49" fontId="47" fillId="0" borderId="1" xfId="0" applyNumberFormat="1" applyFont="1" applyBorder="1" applyAlignment="1">
      <alignment horizontal="left" vertical="center"/>
    </xf>
    <xf numFmtId="0" fontId="53" fillId="0" borderId="27" xfId="0" applyFont="1" applyBorder="1" applyAlignment="1" applyProtection="1">
      <alignment horizontal="left" vertical="center"/>
    </xf>
    <xf numFmtId="0" fontId="54" fillId="0" borderId="1" xfId="0" applyFont="1" applyBorder="1" applyAlignment="1" applyProtection="1">
      <alignment vertical="top"/>
    </xf>
    <xf numFmtId="0" fontId="54" fillId="0" borderId="1" xfId="0" applyFont="1" applyBorder="1" applyAlignment="1" applyProtection="1">
      <alignment horizontal="left" vertical="center"/>
    </xf>
    <xf numFmtId="0" fontId="54" fillId="0" borderId="1" xfId="0" applyFont="1" applyBorder="1" applyAlignment="1" applyProtection="1">
      <alignment horizontal="center" vertical="center"/>
    </xf>
    <xf numFmtId="49" fontId="54" fillId="0" borderId="1" xfId="0" applyNumberFormat="1" applyFont="1" applyBorder="1" applyAlignment="1" applyProtection="1">
      <alignment horizontal="left" vertical="center"/>
    </xf>
    <xf numFmtId="0" fontId="53" fillId="0" borderId="28" xfId="0" applyFont="1" applyBorder="1" applyAlignment="1" applyProtection="1">
      <alignment horizontal="left" vertical="center"/>
    </xf>
    <xf numFmtId="0" fontId="0" fillId="0" borderId="29" xfId="0" applyBorder="1" applyAlignment="1">
      <alignment vertical="top"/>
    </xf>
    <xf numFmtId="0" fontId="46" fillId="0" borderId="29" xfId="0" applyFont="1" applyBorder="1" applyAlignment="1">
      <alignment horizontal="left"/>
    </xf>
    <xf numFmtId="0" fontId="50" fillId="0" borderId="29" xfId="0" applyFont="1" applyBorder="1" applyAlignment="1"/>
    <xf numFmtId="0" fontId="44" fillId="0" borderId="27" xfId="0" applyFont="1" applyBorder="1" applyAlignment="1">
      <alignment vertical="top"/>
    </xf>
    <xf numFmtId="0" fontId="44" fillId="0" borderId="28" xfId="0" applyFont="1" applyBorder="1" applyAlignment="1">
      <alignment vertical="top"/>
    </xf>
    <xf numFmtId="0" fontId="44" fillId="0" borderId="30" xfId="0" applyFont="1" applyBorder="1" applyAlignment="1">
      <alignment vertical="top"/>
    </xf>
    <xf numFmtId="0" fontId="44" fillId="0" borderId="29" xfId="0" applyFont="1" applyBorder="1" applyAlignment="1">
      <alignment vertical="top"/>
    </xf>
    <xf numFmtId="0" fontId="44"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hyperlink" Target="https://podminky.urs.cz/item/CS_URS_2025_02/119005153" TargetMode="External" /><Relationship Id="rId2" Type="http://schemas.openxmlformats.org/officeDocument/2006/relationships/hyperlink" Target="https://podminky.urs.cz/item/CS_URS_2025_02/183101115" TargetMode="External" /><Relationship Id="rId3" Type="http://schemas.openxmlformats.org/officeDocument/2006/relationships/hyperlink" Target="https://podminky.urs.cz/item/CS_URS_2025_02/184102113" TargetMode="External" /><Relationship Id="rId4" Type="http://schemas.openxmlformats.org/officeDocument/2006/relationships/hyperlink" Target="https://podminky.urs.cz/item/CS_URS_2025_02/185802114" TargetMode="External" /><Relationship Id="rId5" Type="http://schemas.openxmlformats.org/officeDocument/2006/relationships/hyperlink" Target="https://podminky.urs.cz/item/CS_URS_2025_02/184215133" TargetMode="External" /><Relationship Id="rId6" Type="http://schemas.openxmlformats.org/officeDocument/2006/relationships/hyperlink" Target="https://podminky.urs.cz/item/CS_URS_2025_02/184215412" TargetMode="External" /><Relationship Id="rId7" Type="http://schemas.openxmlformats.org/officeDocument/2006/relationships/hyperlink" Target="https://podminky.urs.cz/item/CS_URS_2025_02/184501141" TargetMode="External" /><Relationship Id="rId8" Type="http://schemas.openxmlformats.org/officeDocument/2006/relationships/hyperlink" Target="https://podminky.urs.cz/item/CS_URS_2025_02/184911421" TargetMode="External" /><Relationship Id="rId9" Type="http://schemas.openxmlformats.org/officeDocument/2006/relationships/hyperlink" Target="https://podminky.urs.cz/item/CS_URS_2025_02/185804311" TargetMode="External" /><Relationship Id="rId10" Type="http://schemas.openxmlformats.org/officeDocument/2006/relationships/hyperlink" Target="https://podminky.urs.cz/item/CS_URS_2025_02/185851121" TargetMode="External" /><Relationship Id="rId11" Type="http://schemas.openxmlformats.org/officeDocument/2006/relationships/hyperlink" Target="https://podminky.urs.cz/item/CS_URS_2025_02/185851129" TargetMode="External" /><Relationship Id="rId12" Type="http://schemas.openxmlformats.org/officeDocument/2006/relationships/hyperlink" Target="https://podminky.urs.cz/item/CS_URS_2025_02/998231411" TargetMode="External" /><Relationship Id="rId13" Type="http://schemas.openxmlformats.org/officeDocument/2006/relationships/hyperlink" Target="https://podminky.urs.cz/item/CS_URS_2025_02/119005153" TargetMode="External" /><Relationship Id="rId14" Type="http://schemas.openxmlformats.org/officeDocument/2006/relationships/hyperlink" Target="https://podminky.urs.cz/item/CS_URS_2025_02/183101321" TargetMode="External" /><Relationship Id="rId15" Type="http://schemas.openxmlformats.org/officeDocument/2006/relationships/hyperlink" Target="https://podminky.urs.cz/item/CS_URS_2025_02/171201231" TargetMode="External" /><Relationship Id="rId16" Type="http://schemas.openxmlformats.org/officeDocument/2006/relationships/hyperlink" Target="https://podminky.urs.cz/item/CS_URS_2025_02/167111101" TargetMode="External" /><Relationship Id="rId17" Type="http://schemas.openxmlformats.org/officeDocument/2006/relationships/hyperlink" Target="https://podminky.urs.cz/item/CS_URS_2025_02/162351103" TargetMode="External" /><Relationship Id="rId18" Type="http://schemas.openxmlformats.org/officeDocument/2006/relationships/hyperlink" Target="https://podminky.urs.cz/item/CS_URS_2025_02/184814211" TargetMode="External" /><Relationship Id="rId19" Type="http://schemas.openxmlformats.org/officeDocument/2006/relationships/hyperlink" Target="https://podminky.urs.cz/item/CS_URS_2025_02/184102113" TargetMode="External" /><Relationship Id="rId20" Type="http://schemas.openxmlformats.org/officeDocument/2006/relationships/hyperlink" Target="https://podminky.urs.cz/item/CS_URS_2025_02/185802114" TargetMode="External" /><Relationship Id="rId21" Type="http://schemas.openxmlformats.org/officeDocument/2006/relationships/hyperlink" Target="https://podminky.urs.cz/item/CS_URS_2025_02/184215212" TargetMode="External" /><Relationship Id="rId22" Type="http://schemas.openxmlformats.org/officeDocument/2006/relationships/hyperlink" Target="https://podminky.urs.cz/item/CS_URS_2025_02/184215133" TargetMode="External" /><Relationship Id="rId23" Type="http://schemas.openxmlformats.org/officeDocument/2006/relationships/hyperlink" Target="https://podminky.urs.cz/item/CS_URS_2025_02/184501141" TargetMode="External" /><Relationship Id="rId24" Type="http://schemas.openxmlformats.org/officeDocument/2006/relationships/hyperlink" Target="https://podminky.urs.cz/item/CS_URS_2025_02/185804311" TargetMode="External" /><Relationship Id="rId25" Type="http://schemas.openxmlformats.org/officeDocument/2006/relationships/hyperlink" Target="https://podminky.urs.cz/item/CS_URS_2025_02/185851121" TargetMode="External" /><Relationship Id="rId26" Type="http://schemas.openxmlformats.org/officeDocument/2006/relationships/hyperlink" Target="https://podminky.urs.cz/item/CS_URS_2025_02/185851129" TargetMode="External" /><Relationship Id="rId27" Type="http://schemas.openxmlformats.org/officeDocument/2006/relationships/hyperlink" Target="https://podminky.urs.cz/item/CS_URS_2025_02/183117114" TargetMode="External" /><Relationship Id="rId28" Type="http://schemas.openxmlformats.org/officeDocument/2006/relationships/hyperlink" Target="https://podminky.urs.cz/item/CS_URS_2025_02/183106614" TargetMode="External" /><Relationship Id="rId29" Type="http://schemas.openxmlformats.org/officeDocument/2006/relationships/hyperlink" Target="https://podminky.urs.cz/item/CS_URS_2025_02/998231411" TargetMode="External" /><Relationship Id="rId30" Type="http://schemas.openxmlformats.org/officeDocument/2006/relationships/hyperlink" Target="https://podminky.urs.cz/item/CS_URS_2025_02/119005153" TargetMode="External" /><Relationship Id="rId31" Type="http://schemas.openxmlformats.org/officeDocument/2006/relationships/hyperlink" Target="https://podminky.urs.cz/item/CS_URS_2025_02/183101321" TargetMode="External" /><Relationship Id="rId32" Type="http://schemas.openxmlformats.org/officeDocument/2006/relationships/hyperlink" Target="https://podminky.urs.cz/item/CS_URS_2025_02/171201231" TargetMode="External" /><Relationship Id="rId33" Type="http://schemas.openxmlformats.org/officeDocument/2006/relationships/hyperlink" Target="https://podminky.urs.cz/item/CS_URS_2025_02/167111101" TargetMode="External" /><Relationship Id="rId34" Type="http://schemas.openxmlformats.org/officeDocument/2006/relationships/hyperlink" Target="https://podminky.urs.cz/item/CS_URS_2025_02/162351103" TargetMode="External" /><Relationship Id="rId35" Type="http://schemas.openxmlformats.org/officeDocument/2006/relationships/hyperlink" Target="https://podminky.urs.cz/item/CS_URS_2025_02/184814211" TargetMode="External" /><Relationship Id="rId36" Type="http://schemas.openxmlformats.org/officeDocument/2006/relationships/hyperlink" Target="https://podminky.urs.cz/item/CS_URS_2025_02/184102113" TargetMode="External" /><Relationship Id="rId37" Type="http://schemas.openxmlformats.org/officeDocument/2006/relationships/hyperlink" Target="https://podminky.urs.cz/item/CS_URS_2025_02/185802114" TargetMode="External" /><Relationship Id="rId38" Type="http://schemas.openxmlformats.org/officeDocument/2006/relationships/hyperlink" Target="https://podminky.urs.cz/item/CS_URS_2025_02/184215212" TargetMode="External" /><Relationship Id="rId39" Type="http://schemas.openxmlformats.org/officeDocument/2006/relationships/hyperlink" Target="https://podminky.urs.cz/item/CS_URS_2025_02/184215133" TargetMode="External" /><Relationship Id="rId40" Type="http://schemas.openxmlformats.org/officeDocument/2006/relationships/hyperlink" Target="https://podminky.urs.cz/item/CS_URS_2025_02/184501141" TargetMode="External" /><Relationship Id="rId41" Type="http://schemas.openxmlformats.org/officeDocument/2006/relationships/hyperlink" Target="https://podminky.urs.cz/item/CS_URS_2025_02/185804311" TargetMode="External" /><Relationship Id="rId42" Type="http://schemas.openxmlformats.org/officeDocument/2006/relationships/hyperlink" Target="https://podminky.urs.cz/item/CS_URS_2025_02/185851121" TargetMode="External" /><Relationship Id="rId43" Type="http://schemas.openxmlformats.org/officeDocument/2006/relationships/hyperlink" Target="https://podminky.urs.cz/item/CS_URS_2025_02/185851129" TargetMode="External" /><Relationship Id="rId44" Type="http://schemas.openxmlformats.org/officeDocument/2006/relationships/hyperlink" Target="https://podminky.urs.cz/item/CS_URS_2025_02/998231411" TargetMode="External" /><Relationship Id="rId45" Type="http://schemas.openxmlformats.org/officeDocument/2006/relationships/hyperlink" Target="https://podminky.urs.cz/item/CS_URS_2025_02/174211101" TargetMode="External" /><Relationship Id="rId46" Type="http://schemas.openxmlformats.org/officeDocument/2006/relationships/hyperlink" Target="https://podminky.urs.cz/item/CS_URS_2025_02/119005121" TargetMode="External" /><Relationship Id="rId47" Type="http://schemas.openxmlformats.org/officeDocument/2006/relationships/hyperlink" Target="https://podminky.urs.cz/item/CS_URS_2025_02/183111114" TargetMode="External" /><Relationship Id="rId48" Type="http://schemas.openxmlformats.org/officeDocument/2006/relationships/hyperlink" Target="https://podminky.urs.cz/item/CS_URS_2025_02/184701112" TargetMode="External" /><Relationship Id="rId49" Type="http://schemas.openxmlformats.org/officeDocument/2006/relationships/hyperlink" Target="https://podminky.urs.cz/item/CS_URS_2025_02/184102211" TargetMode="External" /><Relationship Id="rId50" Type="http://schemas.openxmlformats.org/officeDocument/2006/relationships/hyperlink" Target="https://podminky.urs.cz/item/CS_URS_2025_02/185802114" TargetMode="External" /><Relationship Id="rId51" Type="http://schemas.openxmlformats.org/officeDocument/2006/relationships/hyperlink" Target="https://podminky.urs.cz/item/CS_URS_2025_02/184911421" TargetMode="External" /><Relationship Id="rId52" Type="http://schemas.openxmlformats.org/officeDocument/2006/relationships/hyperlink" Target="https://podminky.urs.cz/item/CS_URS_2025_02/185804311" TargetMode="External" /><Relationship Id="rId53" Type="http://schemas.openxmlformats.org/officeDocument/2006/relationships/hyperlink" Target="https://podminky.urs.cz/item/CS_URS_2025_02/185851121" TargetMode="External" /><Relationship Id="rId54" Type="http://schemas.openxmlformats.org/officeDocument/2006/relationships/hyperlink" Target="https://podminky.urs.cz/item/CS_URS_2025_02/185851129" TargetMode="External" /><Relationship Id="rId55" Type="http://schemas.openxmlformats.org/officeDocument/2006/relationships/hyperlink" Target="https://podminky.urs.cz/item/CS_URS_2025_02/183117114" TargetMode="External" /><Relationship Id="rId56" Type="http://schemas.openxmlformats.org/officeDocument/2006/relationships/hyperlink" Target="https://podminky.urs.cz/item/CS_URS_2025_02/183106614" TargetMode="External" /><Relationship Id="rId57" Type="http://schemas.openxmlformats.org/officeDocument/2006/relationships/hyperlink" Target="https://podminky.urs.cz/item/CS_URS_2025_02/998231411" TargetMode="External" /><Relationship Id="rId58" Type="http://schemas.openxmlformats.org/officeDocument/2006/relationships/hyperlink" Target="https://podminky.urs.cz/item/CS_URS_2025_02/182351124" TargetMode="External" /><Relationship Id="rId59" Type="http://schemas.openxmlformats.org/officeDocument/2006/relationships/hyperlink" Target="https://podminky.urs.cz/item/CS_URS_2025_02/182311123" TargetMode="External" /><Relationship Id="rId60" Type="http://schemas.openxmlformats.org/officeDocument/2006/relationships/hyperlink" Target="https://podminky.urs.cz/item/CS_URS_2025_02/162351103" TargetMode="External" /><Relationship Id="rId61" Type="http://schemas.openxmlformats.org/officeDocument/2006/relationships/hyperlink" Target="https://podminky.urs.cz/item/CS_URS_2025_02/171211101" TargetMode="External" /><Relationship Id="rId62" Type="http://schemas.openxmlformats.org/officeDocument/2006/relationships/hyperlink" Target="https://podminky.urs.cz/item/CS_URS_2025_02/162351103" TargetMode="External" /><Relationship Id="rId63" Type="http://schemas.openxmlformats.org/officeDocument/2006/relationships/hyperlink" Target="https://podminky.urs.cz/item/CS_URS_2025_02/167151101" TargetMode="External" /><Relationship Id="rId64" Type="http://schemas.openxmlformats.org/officeDocument/2006/relationships/hyperlink" Target="https://podminky.urs.cz/item/CS_URS_2025_02/182211121" TargetMode="External" /><Relationship Id="rId65" Type="http://schemas.openxmlformats.org/officeDocument/2006/relationships/hyperlink" Target="https://podminky.urs.cz/item/CS_URS_2025_02/185802113" TargetMode="External" /><Relationship Id="rId66" Type="http://schemas.openxmlformats.org/officeDocument/2006/relationships/hyperlink" Target="https://podminky.urs.cz/item/CS_URS_2025_02/184854223" TargetMode="External" /><Relationship Id="rId67" Type="http://schemas.openxmlformats.org/officeDocument/2006/relationships/hyperlink" Target="https://podminky.urs.cz/item/CS_URS_2025_02/111151121" TargetMode="External" /><Relationship Id="rId68" Type="http://schemas.openxmlformats.org/officeDocument/2006/relationships/hyperlink" Target="https://podminky.urs.cz/item/CS_URS_2025_02/997221858" TargetMode="External" /><Relationship Id="rId69" Type="http://schemas.openxmlformats.org/officeDocument/2006/relationships/hyperlink" Target="https://podminky.urs.cz/item/CS_URS_2025_02/162751117" TargetMode="External" /><Relationship Id="rId70" Type="http://schemas.openxmlformats.org/officeDocument/2006/relationships/hyperlink" Target="https://podminky.urs.cz/item/CS_URS_2025_02/171201231" TargetMode="External" /><Relationship Id="rId71" Type="http://schemas.openxmlformats.org/officeDocument/2006/relationships/hyperlink" Target="https://podminky.urs.cz/item/CS_URS_2025_02/998231411" TargetMode="External" /><Relationship Id="rId72" Type="http://schemas.openxmlformats.org/officeDocument/2006/relationships/hyperlink" Target="https://podminky.urs.cz/item/CS_URS_2025_02/181151332" TargetMode="External" /><Relationship Id="rId73" Type="http://schemas.openxmlformats.org/officeDocument/2006/relationships/hyperlink" Target="https://podminky.urs.cz/item/CS_URS_2025_02/183403251" TargetMode="External" /><Relationship Id="rId74" Type="http://schemas.openxmlformats.org/officeDocument/2006/relationships/hyperlink" Target="https://podminky.urs.cz/item/CS_URS_2025_02/183403253" TargetMode="External" /><Relationship Id="rId75" Type="http://schemas.openxmlformats.org/officeDocument/2006/relationships/hyperlink" Target="https://podminky.urs.cz/item/CS_URS_2025_02/183403261" TargetMode="External" /><Relationship Id="rId76" Type="http://schemas.openxmlformats.org/officeDocument/2006/relationships/hyperlink" Target="https://podminky.urs.cz/item/CS_URS_2025_02/181411132" TargetMode="External" /><Relationship Id="rId77" Type="http://schemas.openxmlformats.org/officeDocument/2006/relationships/hyperlink" Target="https://podminky.urs.cz/item/CS_URS_2025_02/111151121" TargetMode="External" /><Relationship Id="rId78" Type="http://schemas.openxmlformats.org/officeDocument/2006/relationships/hyperlink" Target="https://podminky.urs.cz/item/CS_URS_2025_02/997221858" TargetMode="External" /><Relationship Id="rId79" Type="http://schemas.openxmlformats.org/officeDocument/2006/relationships/hyperlink" Target="https://podminky.urs.cz/item/CS_URS_2025_02/998231411" TargetMode="External" /><Relationship Id="rId80" Type="http://schemas.openxmlformats.org/officeDocument/2006/relationships/hyperlink" Target="https://podminky.urs.cz/item/CS_URS_2025_02/181151332" TargetMode="External" /><Relationship Id="rId81" Type="http://schemas.openxmlformats.org/officeDocument/2006/relationships/hyperlink" Target="https://podminky.urs.cz/item/CS_URS_2025_02/183403251" TargetMode="External" /><Relationship Id="rId82" Type="http://schemas.openxmlformats.org/officeDocument/2006/relationships/hyperlink" Target="https://podminky.urs.cz/item/CS_URS_2025_02/183403253" TargetMode="External" /><Relationship Id="rId83" Type="http://schemas.openxmlformats.org/officeDocument/2006/relationships/hyperlink" Target="https://podminky.urs.cz/item/CS_URS_2025_02/183403261" TargetMode="External" /><Relationship Id="rId84" Type="http://schemas.openxmlformats.org/officeDocument/2006/relationships/hyperlink" Target="https://podminky.urs.cz/item/CS_URS_2025_02/181411122" TargetMode="External" /><Relationship Id="rId85" Type="http://schemas.openxmlformats.org/officeDocument/2006/relationships/hyperlink" Target="https://podminky.urs.cz/item/CS_URS_2025_02/111151132" TargetMode="External" /><Relationship Id="rId86" Type="http://schemas.openxmlformats.org/officeDocument/2006/relationships/hyperlink" Target="https://podminky.urs.cz/item/CS_URS_2025_02/997221858" TargetMode="External" /><Relationship Id="rId87" Type="http://schemas.openxmlformats.org/officeDocument/2006/relationships/hyperlink" Target="https://podminky.urs.cz/item/CS_URS_2025_02/998231411" TargetMode="External" /><Relationship Id="rId88" Type="http://schemas.openxmlformats.org/officeDocument/2006/relationships/hyperlink" Target="https://podminky.urs.cz/item/CS_URS_2025_02/181912112" TargetMode="External" /><Relationship Id="rId89" Type="http://schemas.openxmlformats.org/officeDocument/2006/relationships/hyperlink" Target="https://podminky.urs.cz/item/CS_URS_2025_02/564531011" TargetMode="External" /><Relationship Id="rId90" Type="http://schemas.openxmlformats.org/officeDocument/2006/relationships/hyperlink" Target="https://podminky.urs.cz/item/CS_URS_2025_02/167111101" TargetMode="External" /><Relationship Id="rId91" Type="http://schemas.openxmlformats.org/officeDocument/2006/relationships/hyperlink" Target="https://podminky.urs.cz/item/CS_URS_2025_02/162351103" TargetMode="External" /><Relationship Id="rId92" Type="http://schemas.openxmlformats.org/officeDocument/2006/relationships/hyperlink" Target="https://podminky.urs.cz/item/CS_URS_2025_02/184814211" TargetMode="External" /><Relationship Id="rId93" Type="http://schemas.openxmlformats.org/officeDocument/2006/relationships/hyperlink" Target="https://podminky.urs.cz/item/CS_URS_2025_02/183403261" TargetMode="External" /><Relationship Id="rId94" Type="http://schemas.openxmlformats.org/officeDocument/2006/relationships/hyperlink" Target="https://podminky.urs.cz/item/CS_URS_2025_02/181411131" TargetMode="External" /><Relationship Id="rId95" Type="http://schemas.openxmlformats.org/officeDocument/2006/relationships/hyperlink" Target="https://podminky.urs.cz/item/CS_URS_2025_02/111151121" TargetMode="External" /><Relationship Id="rId96" Type="http://schemas.openxmlformats.org/officeDocument/2006/relationships/hyperlink" Target="https://podminky.urs.cz/item/CS_URS_2025_02/997221858" TargetMode="External" /><Relationship Id="rId97" Type="http://schemas.openxmlformats.org/officeDocument/2006/relationships/hyperlink" Target="https://podminky.urs.cz/item/CS_URS_2025_02/998231411" TargetMode="External" /><Relationship Id="rId98" Type="http://schemas.openxmlformats.org/officeDocument/2006/relationships/hyperlink" Target="https://podminky.urs.cz/item/CS_URS_2025_02/183112128" TargetMode="External" /><Relationship Id="rId99" Type="http://schemas.openxmlformats.org/officeDocument/2006/relationships/hyperlink" Target="https://podminky.urs.cz/item/CS_URS_2025_02/183211313" TargetMode="External" /><Relationship Id="rId100"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hyperlink" Target="https://podminky.urs.cz/item/CS_URS_2025_02/131212531" TargetMode="External" /><Relationship Id="rId2" Type="http://schemas.openxmlformats.org/officeDocument/2006/relationships/hyperlink" Target="https://podminky.urs.cz/item/CS_URS_2025_02/171111103" TargetMode="External" /><Relationship Id="rId3" Type="http://schemas.openxmlformats.org/officeDocument/2006/relationships/hyperlink" Target="https://podminky.urs.cz/item/CS_URS_2025_02/162351103" TargetMode="External" /><Relationship Id="rId4" Type="http://schemas.openxmlformats.org/officeDocument/2006/relationships/hyperlink" Target="https://podminky.urs.cz/item/CS_URS_2025_02/171251201" TargetMode="External" /><Relationship Id="rId5" Type="http://schemas.openxmlformats.org/officeDocument/2006/relationships/hyperlink" Target="https://podminky.urs.cz/item/CS_URS_2025_02/167151111" TargetMode="External" /><Relationship Id="rId6" Type="http://schemas.openxmlformats.org/officeDocument/2006/relationships/hyperlink" Target="https://podminky.urs.cz/item/CS_URS_2025_02/162751117" TargetMode="External" /><Relationship Id="rId7" Type="http://schemas.openxmlformats.org/officeDocument/2006/relationships/hyperlink" Target="https://podminky.urs.cz/item/CS_URS_2025_02/171201231" TargetMode="External" /><Relationship Id="rId8" Type="http://schemas.openxmlformats.org/officeDocument/2006/relationships/hyperlink" Target="https://podminky.urs.cz/item/CS_URS_2025_02/171151101" TargetMode="External" /><Relationship Id="rId9" Type="http://schemas.openxmlformats.org/officeDocument/2006/relationships/hyperlink" Target="https://podminky.urs.cz/item/CS_URS_2025_02/275313711" TargetMode="External" /><Relationship Id="rId10" Type="http://schemas.openxmlformats.org/officeDocument/2006/relationships/hyperlink" Target="https://podminky.urs.cz/item/CS_URS_2025_02/275351121" TargetMode="External" /><Relationship Id="rId11" Type="http://schemas.openxmlformats.org/officeDocument/2006/relationships/hyperlink" Target="https://podminky.urs.cz/item/CS_URS_2025_02/275351122" TargetMode="External" /><Relationship Id="rId12" Type="http://schemas.openxmlformats.org/officeDocument/2006/relationships/hyperlink" Target="https://podminky.urs.cz/item/CS_URS_2025_02/311351121" TargetMode="External" /><Relationship Id="rId13" Type="http://schemas.openxmlformats.org/officeDocument/2006/relationships/hyperlink" Target="https://podminky.urs.cz/item/CS_URS_2025_02/311351122" TargetMode="External" /><Relationship Id="rId14" Type="http://schemas.openxmlformats.org/officeDocument/2006/relationships/hyperlink" Target="https://podminky.urs.cz/item/CS_URS_2025_02/311361821" TargetMode="External" /><Relationship Id="rId15" Type="http://schemas.openxmlformats.org/officeDocument/2006/relationships/hyperlink" Target="https://podminky.urs.cz/item/CS_URS_2025_02/564851011" TargetMode="External" /><Relationship Id="rId16" Type="http://schemas.openxmlformats.org/officeDocument/2006/relationships/hyperlink" Target="https://podminky.urs.cz/item/CS_URS_2025_02/591241111" TargetMode="External" /><Relationship Id="rId17" Type="http://schemas.openxmlformats.org/officeDocument/2006/relationships/hyperlink" Target="https://podminky.urs.cz/item/CS_URS_2025_02/612111001" TargetMode="External" /><Relationship Id="rId18" Type="http://schemas.openxmlformats.org/officeDocument/2006/relationships/hyperlink" Target="https://podminky.urs.cz/item/CS_URS_2025_02/919726122" TargetMode="External" /><Relationship Id="rId19" Type="http://schemas.openxmlformats.org/officeDocument/2006/relationships/hyperlink" Target="https://podminky.urs.cz/item/CS_URS_2025_02/998012021" TargetMode="External" /><Relationship Id="rId20"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113106121" TargetMode="External" /><Relationship Id="rId2" Type="http://schemas.openxmlformats.org/officeDocument/2006/relationships/hyperlink" Target="https://podminky.urs.cz/item/CS_URS_2025_02/113106123" TargetMode="External" /><Relationship Id="rId3" Type="http://schemas.openxmlformats.org/officeDocument/2006/relationships/hyperlink" Target="https://podminky.urs.cz/item/CS_URS_2025_02/113106151" TargetMode="External" /><Relationship Id="rId4" Type="http://schemas.openxmlformats.org/officeDocument/2006/relationships/hyperlink" Target="https://podminky.urs.cz/item/CS_URS_2025_02/113106161" TargetMode="External" /><Relationship Id="rId5" Type="http://schemas.openxmlformats.org/officeDocument/2006/relationships/hyperlink" Target="https://podminky.urs.cz/item/CS_URS_2025_02/979071121" TargetMode="External" /><Relationship Id="rId6" Type="http://schemas.openxmlformats.org/officeDocument/2006/relationships/hyperlink" Target="https://podminky.urs.cz/item/CS_URS_2025_02/113107221" TargetMode="External" /><Relationship Id="rId7" Type="http://schemas.openxmlformats.org/officeDocument/2006/relationships/hyperlink" Target="https://podminky.urs.cz/item/CS_URS_2025_02/113107331" TargetMode="External" /><Relationship Id="rId8" Type="http://schemas.openxmlformats.org/officeDocument/2006/relationships/hyperlink" Target="https://podminky.urs.cz/item/CS_URS_2025_02/113107343" TargetMode="External" /><Relationship Id="rId9" Type="http://schemas.openxmlformats.org/officeDocument/2006/relationships/hyperlink" Target="https://podminky.urs.cz/item/CS_URS_2025_02/113107162" TargetMode="External" /><Relationship Id="rId10" Type="http://schemas.openxmlformats.org/officeDocument/2006/relationships/hyperlink" Target="https://podminky.urs.cz/item/CS_URS_2025_02/113202111" TargetMode="External" /><Relationship Id="rId11" Type="http://schemas.openxmlformats.org/officeDocument/2006/relationships/hyperlink" Target="https://podminky.urs.cz/item/CS_URS_2025_02/113203111" TargetMode="External" /><Relationship Id="rId12" Type="http://schemas.openxmlformats.org/officeDocument/2006/relationships/hyperlink" Target="https://podminky.urs.cz/item/CS_URS_2025_02/979071112" TargetMode="External" /><Relationship Id="rId13" Type="http://schemas.openxmlformats.org/officeDocument/2006/relationships/hyperlink" Target="https://podminky.urs.cz/item/CS_URS_2025_02/997221858" TargetMode="External" /><Relationship Id="rId14" Type="http://schemas.openxmlformats.org/officeDocument/2006/relationships/hyperlink" Target="https://podminky.urs.cz/item/CS_URS_2025_02/121151113" TargetMode="External" /><Relationship Id="rId15" Type="http://schemas.openxmlformats.org/officeDocument/2006/relationships/hyperlink" Target="https://podminky.urs.cz/item/CS_URS_2025_02/122251101" TargetMode="External" /><Relationship Id="rId16" Type="http://schemas.openxmlformats.org/officeDocument/2006/relationships/hyperlink" Target="https://podminky.urs.cz/item/CS_URS_2025_02/162351103" TargetMode="External" /><Relationship Id="rId17" Type="http://schemas.openxmlformats.org/officeDocument/2006/relationships/hyperlink" Target="https://podminky.urs.cz/item/CS_URS_2025_02/171251201" TargetMode="External" /><Relationship Id="rId18" Type="http://schemas.openxmlformats.org/officeDocument/2006/relationships/hyperlink" Target="https://podminky.urs.cz/item/CS_URS_2025_02/167151101" TargetMode="External" /><Relationship Id="rId19" Type="http://schemas.openxmlformats.org/officeDocument/2006/relationships/hyperlink" Target="https://podminky.urs.cz/item/CS_URS_2025_02/171111103" TargetMode="External" /><Relationship Id="rId20" Type="http://schemas.openxmlformats.org/officeDocument/2006/relationships/hyperlink" Target="https://podminky.urs.cz/item/CS_URS_2025_02/162751117" TargetMode="External" /><Relationship Id="rId21" Type="http://schemas.openxmlformats.org/officeDocument/2006/relationships/hyperlink" Target="https://podminky.urs.cz/item/CS_URS_2025_02/171201231" TargetMode="External" /><Relationship Id="rId22" Type="http://schemas.openxmlformats.org/officeDocument/2006/relationships/hyperlink" Target="https://podminky.urs.cz/item/CS_URS_2025_02/961044111" TargetMode="External" /><Relationship Id="rId23" Type="http://schemas.openxmlformats.org/officeDocument/2006/relationships/hyperlink" Target="https://podminky.urs.cz/item/CS_URS_2025_02/962022491" TargetMode="External" /><Relationship Id="rId24" Type="http://schemas.openxmlformats.org/officeDocument/2006/relationships/hyperlink" Target="https://podminky.urs.cz/item/CS_URS_2025_02/966001211" TargetMode="External" /><Relationship Id="rId25" Type="http://schemas.openxmlformats.org/officeDocument/2006/relationships/hyperlink" Target="https://podminky.urs.cz/item/CS_URS_2025_02/966001311" TargetMode="External" /><Relationship Id="rId26" Type="http://schemas.openxmlformats.org/officeDocument/2006/relationships/hyperlink" Target="https://podminky.urs.cz/item/CS_URS_2025_02/966071711" TargetMode="External" /><Relationship Id="rId27" Type="http://schemas.openxmlformats.org/officeDocument/2006/relationships/hyperlink" Target="https://podminky.urs.cz/item/CS_URS_2025_02/966072811" TargetMode="External" /><Relationship Id="rId28" Type="http://schemas.openxmlformats.org/officeDocument/2006/relationships/hyperlink" Target="https://podminky.urs.cz/item/CS_URS_2025_02/966073810" TargetMode="External" /><Relationship Id="rId29" Type="http://schemas.openxmlformats.org/officeDocument/2006/relationships/hyperlink" Target="https://podminky.urs.cz/item/CS_URS_2025_02/966073811" TargetMode="External" /><Relationship Id="rId30" Type="http://schemas.openxmlformats.org/officeDocument/2006/relationships/hyperlink" Target="https://podminky.urs.cz/item/CS_URS_2025_02/997221561" TargetMode="External" /><Relationship Id="rId31" Type="http://schemas.openxmlformats.org/officeDocument/2006/relationships/hyperlink" Target="https://podminky.urs.cz/item/CS_URS_2025_02/997221551" TargetMode="External" /><Relationship Id="rId32" Type="http://schemas.openxmlformats.org/officeDocument/2006/relationships/hyperlink" Target="https://podminky.urs.cz/item/CS_URS_2025_02/997221559" TargetMode="External" /><Relationship Id="rId33" Type="http://schemas.openxmlformats.org/officeDocument/2006/relationships/hyperlink" Target="https://podminky.urs.cz/item/CS_URS_2025_02/997221561" TargetMode="External" /><Relationship Id="rId34" Type="http://schemas.openxmlformats.org/officeDocument/2006/relationships/hyperlink" Target="https://podminky.urs.cz/item/CS_URS_2025_02/997221569" TargetMode="External" /><Relationship Id="rId35" Type="http://schemas.openxmlformats.org/officeDocument/2006/relationships/hyperlink" Target="https://podminky.urs.cz/item/CS_URS_2025_02/997013847" TargetMode="External" /><Relationship Id="rId36" Type="http://schemas.openxmlformats.org/officeDocument/2006/relationships/hyperlink" Target="https://podminky.urs.cz/item/CS_URS_2025_02/997221861" TargetMode="External" /><Relationship Id="rId37" Type="http://schemas.openxmlformats.org/officeDocument/2006/relationships/hyperlink" Target="https://podminky.urs.cz/item/CS_URS_2025_02/997221873" TargetMode="External" /><Relationship Id="rId38" Type="http://schemas.openxmlformats.org/officeDocument/2006/relationships/hyperlink" Target="https://podminky.urs.cz/item/CS_URS_2025_02/997221875" TargetMode="External" /><Relationship Id="rId39" Type="http://schemas.openxmlformats.org/officeDocument/2006/relationships/hyperlink" Target="https://podminky.urs.cz/item/CS_URS_2025_02/997013635" TargetMode="External" /><Relationship Id="rId40" Type="http://schemas.openxmlformats.org/officeDocument/2006/relationships/hyperlink" Target="https://podminky.urs.cz/item/CS_URS_2025_02/998231311" TargetMode="External" /><Relationship Id="rId41" Type="http://schemas.openxmlformats.org/officeDocument/2006/relationships/hyperlink" Target="https://podminky.urs.cz/item/CS_URS_2025_02/460161292" TargetMode="External" /><Relationship Id="rId42" Type="http://schemas.openxmlformats.org/officeDocument/2006/relationships/hyperlink" Target="https://podminky.urs.cz/item/CS_URS_2025_02/460241111" TargetMode="External" /><Relationship Id="rId43" Type="http://schemas.openxmlformats.org/officeDocument/2006/relationships/hyperlink" Target="https://podminky.urs.cz/item/CS_URS_2025_02/460242221" TargetMode="External" /><Relationship Id="rId44" Type="http://schemas.openxmlformats.org/officeDocument/2006/relationships/hyperlink" Target="https://podminky.urs.cz/item/CS_URS_2025_02/460661512" TargetMode="External" /><Relationship Id="rId45" Type="http://schemas.openxmlformats.org/officeDocument/2006/relationships/hyperlink" Target="https://podminky.urs.cz/item/CS_URS_2025_02/460431282" TargetMode="External" /><Relationship Id="rId46" Type="http://schemas.openxmlformats.org/officeDocument/2006/relationships/hyperlink" Target="https://podminky.urs.cz/item/CS_URS_2025_02/460791214" TargetMode="External" /><Relationship Id="rId47" Type="http://schemas.openxmlformats.org/officeDocument/2006/relationships/hyperlink" Target="https://podminky.urs.cz/item/CS_URS_2025_02/162751117" TargetMode="External" /><Relationship Id="rId48" Type="http://schemas.openxmlformats.org/officeDocument/2006/relationships/hyperlink" Target="https://podminky.urs.cz/item/CS_URS_2025_02/171201231" TargetMode="External" /><Relationship Id="rId49" Type="http://schemas.openxmlformats.org/officeDocument/2006/relationships/hyperlink" Target="https://podminky.urs.cz/item/CS_URS_2025_02/469981111" TargetMode="External" /><Relationship Id="rId50"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122251105" TargetMode="External" /><Relationship Id="rId2" Type="http://schemas.openxmlformats.org/officeDocument/2006/relationships/hyperlink" Target="https://podminky.urs.cz/item/CS_URS_2025_02/131213701" TargetMode="External" /><Relationship Id="rId3" Type="http://schemas.openxmlformats.org/officeDocument/2006/relationships/hyperlink" Target="https://podminky.urs.cz/item/CS_URS_2025_02/162351103" TargetMode="External" /><Relationship Id="rId4" Type="http://schemas.openxmlformats.org/officeDocument/2006/relationships/hyperlink" Target="https://podminky.urs.cz/item/CS_URS_2025_02/171251201" TargetMode="External" /><Relationship Id="rId5" Type="http://schemas.openxmlformats.org/officeDocument/2006/relationships/hyperlink" Target="https://podminky.urs.cz/item/CS_URS_2025_02/167151111" TargetMode="External" /><Relationship Id="rId6" Type="http://schemas.openxmlformats.org/officeDocument/2006/relationships/hyperlink" Target="https://podminky.urs.cz/item/CS_URS_2025_02/162751117" TargetMode="External" /><Relationship Id="rId7" Type="http://schemas.openxmlformats.org/officeDocument/2006/relationships/hyperlink" Target="https://podminky.urs.cz/item/CS_URS_2025_02/171201231" TargetMode="External" /><Relationship Id="rId8" Type="http://schemas.openxmlformats.org/officeDocument/2006/relationships/hyperlink" Target="https://podminky.urs.cz/item/CS_URS_2025_02/181912112" TargetMode="External" /><Relationship Id="rId9" Type="http://schemas.openxmlformats.org/officeDocument/2006/relationships/hyperlink" Target="https://podminky.urs.cz/item/CS_URS_2025_02/171211101" TargetMode="External" /><Relationship Id="rId10" Type="http://schemas.openxmlformats.org/officeDocument/2006/relationships/hyperlink" Target="https://podminky.urs.cz/item/CS_URS_2025_02/564730111" TargetMode="External" /><Relationship Id="rId11" Type="http://schemas.openxmlformats.org/officeDocument/2006/relationships/hyperlink" Target="https://podminky.urs.cz/item/CS_URS_2025_02/564750101" TargetMode="External" /><Relationship Id="rId12" Type="http://schemas.openxmlformats.org/officeDocument/2006/relationships/hyperlink" Target="https://podminky.urs.cz/item/CS_URS_2025_02/564831111" TargetMode="External" /><Relationship Id="rId13" Type="http://schemas.openxmlformats.org/officeDocument/2006/relationships/hyperlink" Target="https://podminky.urs.cz/item/CS_URS_2025_02/564851111" TargetMode="External" /><Relationship Id="rId14" Type="http://schemas.openxmlformats.org/officeDocument/2006/relationships/hyperlink" Target="https://podminky.urs.cz/item/CS_URS_2025_02/596811311" TargetMode="External" /><Relationship Id="rId15" Type="http://schemas.openxmlformats.org/officeDocument/2006/relationships/hyperlink" Target="https://podminky.urs.cz/item/CS_URS_2025_02/631311234" TargetMode="External" /><Relationship Id="rId16" Type="http://schemas.openxmlformats.org/officeDocument/2006/relationships/hyperlink" Target="https://podminky.urs.cz/item/CS_URS_2025_02/631319013" TargetMode="External" /><Relationship Id="rId17" Type="http://schemas.openxmlformats.org/officeDocument/2006/relationships/hyperlink" Target="https://podminky.urs.cz/item/CS_URS_2025_02/631319175" TargetMode="External" /><Relationship Id="rId18" Type="http://schemas.openxmlformats.org/officeDocument/2006/relationships/hyperlink" Target="https://podminky.urs.cz/item/CS_URS_2025_02/631351101" TargetMode="External" /><Relationship Id="rId19" Type="http://schemas.openxmlformats.org/officeDocument/2006/relationships/hyperlink" Target="https://podminky.urs.cz/item/CS_URS_2025_02/631351102" TargetMode="External" /><Relationship Id="rId20" Type="http://schemas.openxmlformats.org/officeDocument/2006/relationships/hyperlink" Target="https://podminky.urs.cz/item/CS_URS_2025_02/631362021" TargetMode="External" /><Relationship Id="rId21" Type="http://schemas.openxmlformats.org/officeDocument/2006/relationships/hyperlink" Target="https://podminky.urs.cz/item/CS_URS_2025_02/633831111" TargetMode="External" /><Relationship Id="rId22" Type="http://schemas.openxmlformats.org/officeDocument/2006/relationships/hyperlink" Target="https://podminky.urs.cz/item/CS_URS_2025_02/916111113" TargetMode="External" /><Relationship Id="rId23" Type="http://schemas.openxmlformats.org/officeDocument/2006/relationships/hyperlink" Target="https://podminky.urs.cz/item/CS_URS_2025_02/916111112" TargetMode="External" /><Relationship Id="rId24" Type="http://schemas.openxmlformats.org/officeDocument/2006/relationships/hyperlink" Target="https://podminky.urs.cz/item/CS_URS_2025_02/919726121" TargetMode="External" /><Relationship Id="rId25" Type="http://schemas.openxmlformats.org/officeDocument/2006/relationships/hyperlink" Target="https://podminky.urs.cz/item/CS_URS_2025_02/998223011" TargetMode="External" /><Relationship Id="rId26" Type="http://schemas.openxmlformats.org/officeDocument/2006/relationships/hyperlink" Target="https://podminky.urs.cz/item/CS_URS_2025_02/998225111" TargetMode="External" /><Relationship Id="rId27"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2/132251102" TargetMode="External" /><Relationship Id="rId2" Type="http://schemas.openxmlformats.org/officeDocument/2006/relationships/hyperlink" Target="https://podminky.urs.cz/item/CS_URS_2025_02/162351103" TargetMode="External" /><Relationship Id="rId3" Type="http://schemas.openxmlformats.org/officeDocument/2006/relationships/hyperlink" Target="https://podminky.urs.cz/item/CS_URS_2025_02/171251201" TargetMode="External" /><Relationship Id="rId4" Type="http://schemas.openxmlformats.org/officeDocument/2006/relationships/hyperlink" Target="https://podminky.urs.cz/item/CS_URS_2025_02/167151101" TargetMode="External" /><Relationship Id="rId5" Type="http://schemas.openxmlformats.org/officeDocument/2006/relationships/hyperlink" Target="https://podminky.urs.cz/item/CS_URS_2025_02/162751117" TargetMode="External" /><Relationship Id="rId6" Type="http://schemas.openxmlformats.org/officeDocument/2006/relationships/hyperlink" Target="https://podminky.urs.cz/item/CS_URS_2025_02/171201231" TargetMode="External" /><Relationship Id="rId7" Type="http://schemas.openxmlformats.org/officeDocument/2006/relationships/hyperlink" Target="https://podminky.urs.cz/item/CS_URS_2025_02/274313711" TargetMode="External" /><Relationship Id="rId8" Type="http://schemas.openxmlformats.org/officeDocument/2006/relationships/hyperlink" Target="https://podminky.urs.cz/item/CS_URS_2025_02/274351121" TargetMode="External" /><Relationship Id="rId9" Type="http://schemas.openxmlformats.org/officeDocument/2006/relationships/hyperlink" Target="https://podminky.urs.cz/item/CS_URS_2025_02/274351122" TargetMode="External" /><Relationship Id="rId10" Type="http://schemas.openxmlformats.org/officeDocument/2006/relationships/hyperlink" Target="https://podminky.urs.cz/item/CS_URS_2025_02/998012021" TargetMode="External" /><Relationship Id="rId11" Type="http://schemas.openxmlformats.org/officeDocument/2006/relationships/hyperlink" Target="https://podminky.urs.cz/item/CS_URS_2025_02/783846503" TargetMode="External" /><Relationship Id="rId12"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2/131251103" TargetMode="External" /><Relationship Id="rId2" Type="http://schemas.openxmlformats.org/officeDocument/2006/relationships/hyperlink" Target="https://podminky.urs.cz/item/CS_URS_2025_02/132251101" TargetMode="External" /><Relationship Id="rId3" Type="http://schemas.openxmlformats.org/officeDocument/2006/relationships/hyperlink" Target="https://podminky.urs.cz/item/CS_URS_2025_02/162351103" TargetMode="External" /><Relationship Id="rId4" Type="http://schemas.openxmlformats.org/officeDocument/2006/relationships/hyperlink" Target="https://podminky.urs.cz/item/CS_URS_2025_02/171251201" TargetMode="External" /><Relationship Id="rId5" Type="http://schemas.openxmlformats.org/officeDocument/2006/relationships/hyperlink" Target="https://podminky.urs.cz/item/CS_URS_2025_02/167151101" TargetMode="External" /><Relationship Id="rId6" Type="http://schemas.openxmlformats.org/officeDocument/2006/relationships/hyperlink" Target="https://podminky.urs.cz/item/CS_URS_2025_02/162751117" TargetMode="External" /><Relationship Id="rId7" Type="http://schemas.openxmlformats.org/officeDocument/2006/relationships/hyperlink" Target="https://podminky.urs.cz/item/CS_URS_2025_02/171201231" TargetMode="External" /><Relationship Id="rId8" Type="http://schemas.openxmlformats.org/officeDocument/2006/relationships/hyperlink" Target="https://podminky.urs.cz/item/CS_URS_2025_02/174111101" TargetMode="External" /><Relationship Id="rId9" Type="http://schemas.openxmlformats.org/officeDocument/2006/relationships/hyperlink" Target="https://podminky.urs.cz/item/CS_URS_2025_02/175111101" TargetMode="External" /><Relationship Id="rId10" Type="http://schemas.openxmlformats.org/officeDocument/2006/relationships/hyperlink" Target="https://podminky.urs.cz/item/CS_URS_2025_02/273313511" TargetMode="External" /><Relationship Id="rId11" Type="http://schemas.openxmlformats.org/officeDocument/2006/relationships/hyperlink" Target="https://podminky.urs.cz/item/CS_URS_2025_02/273322511" TargetMode="External" /><Relationship Id="rId12" Type="http://schemas.openxmlformats.org/officeDocument/2006/relationships/hyperlink" Target="https://podminky.urs.cz/item/CS_URS_2025_02/273351121" TargetMode="External" /><Relationship Id="rId13" Type="http://schemas.openxmlformats.org/officeDocument/2006/relationships/hyperlink" Target="https://podminky.urs.cz/item/CS_URS_2025_02/273351122" TargetMode="External" /><Relationship Id="rId14" Type="http://schemas.openxmlformats.org/officeDocument/2006/relationships/hyperlink" Target="https://podminky.urs.cz/item/CS_URS_2025_02/273361821" TargetMode="External" /><Relationship Id="rId15" Type="http://schemas.openxmlformats.org/officeDocument/2006/relationships/hyperlink" Target="https://podminky.urs.cz/item/CS_URS_2025_02/274313711" TargetMode="External" /><Relationship Id="rId16" Type="http://schemas.openxmlformats.org/officeDocument/2006/relationships/hyperlink" Target="https://podminky.urs.cz/item/CS_URS_2025_02/274351121" TargetMode="External" /><Relationship Id="rId17" Type="http://schemas.openxmlformats.org/officeDocument/2006/relationships/hyperlink" Target="https://podminky.urs.cz/item/CS_URS_2025_02/274351122" TargetMode="External" /><Relationship Id="rId18" Type="http://schemas.openxmlformats.org/officeDocument/2006/relationships/hyperlink" Target="https://podminky.urs.cz/item/CS_URS_2025_02/451572111" TargetMode="External" /><Relationship Id="rId19" Type="http://schemas.openxmlformats.org/officeDocument/2006/relationships/hyperlink" Target="https://podminky.urs.cz/item/CS_URS_2025_02/632481213" TargetMode="External" /><Relationship Id="rId20" Type="http://schemas.openxmlformats.org/officeDocument/2006/relationships/hyperlink" Target="https://podminky.urs.cz/item/CS_URS_2025_02/894302161" TargetMode="External" /><Relationship Id="rId21" Type="http://schemas.openxmlformats.org/officeDocument/2006/relationships/hyperlink" Target="https://podminky.urs.cz/item/CS_URS_2025_02/894302193" TargetMode="External" /><Relationship Id="rId22" Type="http://schemas.openxmlformats.org/officeDocument/2006/relationships/hyperlink" Target="https://podminky.urs.cz/item/CS_URS_2025_02/894302261" TargetMode="External" /><Relationship Id="rId23" Type="http://schemas.openxmlformats.org/officeDocument/2006/relationships/hyperlink" Target="https://podminky.urs.cz/item/CS_URS_2025_02/894608112" TargetMode="External" /><Relationship Id="rId24" Type="http://schemas.openxmlformats.org/officeDocument/2006/relationships/hyperlink" Target="https://podminky.urs.cz/item/CS_URS_2025_02/899641111" TargetMode="External" /><Relationship Id="rId25" Type="http://schemas.openxmlformats.org/officeDocument/2006/relationships/hyperlink" Target="https://podminky.urs.cz/item/CS_URS_2025_02/899641112" TargetMode="External" /><Relationship Id="rId26" Type="http://schemas.openxmlformats.org/officeDocument/2006/relationships/hyperlink" Target="https://podminky.urs.cz/item/CS_URS_2025_02/899722114" TargetMode="External" /><Relationship Id="rId27" Type="http://schemas.openxmlformats.org/officeDocument/2006/relationships/hyperlink" Target="https://podminky.urs.cz/item/CS_URS_2025_02/998271301" TargetMode="External" /><Relationship Id="rId28" Type="http://schemas.openxmlformats.org/officeDocument/2006/relationships/hyperlink" Target="https://podminky.urs.cz/item/CS_URS_2025_02/783846503" TargetMode="External" /><Relationship Id="rId29"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5_02/998741101" TargetMode="External" /><Relationship Id="rId2" Type="http://schemas.openxmlformats.org/officeDocument/2006/relationships/hyperlink" Target="https://podminky.urs.cz/item/CS_URS_2025_02/460161272" TargetMode="External" /><Relationship Id="rId3" Type="http://schemas.openxmlformats.org/officeDocument/2006/relationships/hyperlink" Target="https://podminky.urs.cz/item/CS_URS_2025_02/460661512" TargetMode="External" /><Relationship Id="rId4" Type="http://schemas.openxmlformats.org/officeDocument/2006/relationships/hyperlink" Target="https://podminky.urs.cz/item/CS_URS_2025_02/460431262" TargetMode="External" /><Relationship Id="rId5" Type="http://schemas.openxmlformats.org/officeDocument/2006/relationships/hyperlink" Target="https://podminky.urs.cz/item/CS_URS_2025_02/162751117" TargetMode="External" /><Relationship Id="rId6" Type="http://schemas.openxmlformats.org/officeDocument/2006/relationships/hyperlink" Target="https://podminky.urs.cz/item/CS_URS_2025_02/171201231" TargetMode="External" /><Relationship Id="rId7" Type="http://schemas.openxmlformats.org/officeDocument/2006/relationships/hyperlink" Target="https://podminky.urs.cz/item/CS_URS_2025_02/469981111" TargetMode="External" /><Relationship Id="rId8"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27</v>
      </c>
      <c r="AO10" s="25"/>
      <c r="AP10" s="25"/>
      <c r="AQ10" s="25"/>
      <c r="AR10" s="23"/>
      <c r="BE10" s="34"/>
      <c r="BS10" s="20" t="s">
        <v>6</v>
      </c>
    </row>
    <row r="11" s="1" customFormat="1" ht="18.48" customHeight="1">
      <c r="B11" s="24"/>
      <c r="C11" s="25"/>
      <c r="D11" s="25"/>
      <c r="E11" s="30" t="s">
        <v>28</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29</v>
      </c>
      <c r="AL11" s="25"/>
      <c r="AM11" s="25"/>
      <c r="AN11" s="30" t="s">
        <v>30</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31</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32</v>
      </c>
      <c r="AO13" s="25"/>
      <c r="AP13" s="25"/>
      <c r="AQ13" s="25"/>
      <c r="AR13" s="23"/>
      <c r="BE13" s="34"/>
      <c r="BS13" s="20" t="s">
        <v>6</v>
      </c>
    </row>
    <row r="14">
      <c r="B14" s="24"/>
      <c r="C14" s="25"/>
      <c r="D14" s="25"/>
      <c r="E14" s="37" t="s">
        <v>32</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29</v>
      </c>
      <c r="AL14" s="25"/>
      <c r="AM14" s="25"/>
      <c r="AN14" s="37" t="s">
        <v>32</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33</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34</v>
      </c>
      <c r="AO16" s="25"/>
      <c r="AP16" s="25"/>
      <c r="AQ16" s="25"/>
      <c r="AR16" s="23"/>
      <c r="BE16" s="34"/>
      <c r="BS16" s="20" t="s">
        <v>4</v>
      </c>
    </row>
    <row r="17" s="1" customFormat="1" ht="18.48" customHeight="1">
      <c r="B17" s="24"/>
      <c r="C17" s="25"/>
      <c r="D17" s="25"/>
      <c r="E17" s="30" t="s">
        <v>35</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29</v>
      </c>
      <c r="AL17" s="25"/>
      <c r="AM17" s="25"/>
      <c r="AN17" s="30" t="s">
        <v>36</v>
      </c>
      <c r="AO17" s="25"/>
      <c r="AP17" s="25"/>
      <c r="AQ17" s="25"/>
      <c r="AR17" s="23"/>
      <c r="BE17" s="34"/>
      <c r="BS17" s="20" t="s">
        <v>37</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38</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39</v>
      </c>
      <c r="AO19" s="25"/>
      <c r="AP19" s="25"/>
      <c r="AQ19" s="25"/>
      <c r="AR19" s="23"/>
      <c r="BE19" s="34"/>
      <c r="BS19" s="20" t="s">
        <v>6</v>
      </c>
    </row>
    <row r="20" s="1" customFormat="1" ht="18.48" customHeight="1">
      <c r="B20" s="24"/>
      <c r="C20" s="25"/>
      <c r="D20" s="25"/>
      <c r="E20" s="30" t="s">
        <v>40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29</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41</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204" customHeight="1">
      <c r="B23" s="24"/>
      <c r="C23" s="25"/>
      <c r="D23" s="25"/>
      <c r="E23" s="39" t="s">
        <v>42</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43</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44</v>
      </c>
      <c r="M28" s="48"/>
      <c r="N28" s="48"/>
      <c r="O28" s="48"/>
      <c r="P28" s="48"/>
      <c r="Q28" s="43"/>
      <c r="R28" s="43"/>
      <c r="S28" s="43"/>
      <c r="T28" s="43"/>
      <c r="U28" s="43"/>
      <c r="V28" s="43"/>
      <c r="W28" s="48" t="s">
        <v>45</v>
      </c>
      <c r="X28" s="48"/>
      <c r="Y28" s="48"/>
      <c r="Z28" s="48"/>
      <c r="AA28" s="48"/>
      <c r="AB28" s="48"/>
      <c r="AC28" s="48"/>
      <c r="AD28" s="48"/>
      <c r="AE28" s="48"/>
      <c r="AF28" s="43"/>
      <c r="AG28" s="43"/>
      <c r="AH28" s="43"/>
      <c r="AI28" s="43"/>
      <c r="AJ28" s="43"/>
      <c r="AK28" s="48" t="s">
        <v>46</v>
      </c>
      <c r="AL28" s="48"/>
      <c r="AM28" s="48"/>
      <c r="AN28" s="48"/>
      <c r="AO28" s="48"/>
      <c r="AP28" s="43"/>
      <c r="AQ28" s="43"/>
      <c r="AR28" s="47"/>
      <c r="BE28" s="34"/>
    </row>
    <row r="29" s="3" customFormat="1" ht="14.4" customHeight="1">
      <c r="A29" s="3"/>
      <c r="B29" s="49"/>
      <c r="C29" s="50"/>
      <c r="D29" s="35" t="s">
        <v>47</v>
      </c>
      <c r="E29" s="50"/>
      <c r="F29" s="35" t="s">
        <v>48</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49</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50</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51</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52</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53</v>
      </c>
      <c r="E35" s="57"/>
      <c r="F35" s="57"/>
      <c r="G35" s="57"/>
      <c r="H35" s="57"/>
      <c r="I35" s="57"/>
      <c r="J35" s="57"/>
      <c r="K35" s="57"/>
      <c r="L35" s="57"/>
      <c r="M35" s="57"/>
      <c r="N35" s="57"/>
      <c r="O35" s="57"/>
      <c r="P35" s="57"/>
      <c r="Q35" s="57"/>
      <c r="R35" s="57"/>
      <c r="S35" s="57"/>
      <c r="T35" s="58" t="s">
        <v>54</v>
      </c>
      <c r="U35" s="57"/>
      <c r="V35" s="57"/>
      <c r="W35" s="57"/>
      <c r="X35" s="59" t="s">
        <v>55</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56</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2025_57</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Revitalizace parku Marie Restituty II. etapa - část B</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Brno-Husovice, park Marie Restituty</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19. 11. 2025</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ÚMČ Brno - sever</v>
      </c>
      <c r="M49" s="43"/>
      <c r="N49" s="43"/>
      <c r="O49" s="43"/>
      <c r="P49" s="43"/>
      <c r="Q49" s="43"/>
      <c r="R49" s="43"/>
      <c r="S49" s="43"/>
      <c r="T49" s="43"/>
      <c r="U49" s="43"/>
      <c r="V49" s="43"/>
      <c r="W49" s="43"/>
      <c r="X49" s="43"/>
      <c r="Y49" s="43"/>
      <c r="Z49" s="43"/>
      <c r="AA49" s="43"/>
      <c r="AB49" s="43"/>
      <c r="AC49" s="43"/>
      <c r="AD49" s="43"/>
      <c r="AE49" s="43"/>
      <c r="AF49" s="43"/>
      <c r="AG49" s="43"/>
      <c r="AH49" s="43"/>
      <c r="AI49" s="35" t="s">
        <v>33</v>
      </c>
      <c r="AJ49" s="43"/>
      <c r="AK49" s="43"/>
      <c r="AL49" s="43"/>
      <c r="AM49" s="76" t="str">
        <f>IF(E17="","",E17)</f>
        <v>Eva Wagnerová</v>
      </c>
      <c r="AN49" s="67"/>
      <c r="AO49" s="67"/>
      <c r="AP49" s="67"/>
      <c r="AQ49" s="43"/>
      <c r="AR49" s="47"/>
      <c r="AS49" s="77" t="s">
        <v>57</v>
      </c>
      <c r="AT49" s="78"/>
      <c r="AU49" s="79"/>
      <c r="AV49" s="79"/>
      <c r="AW49" s="79"/>
      <c r="AX49" s="79"/>
      <c r="AY49" s="79"/>
      <c r="AZ49" s="79"/>
      <c r="BA49" s="79"/>
      <c r="BB49" s="79"/>
      <c r="BC49" s="79"/>
      <c r="BD49" s="80"/>
      <c r="BE49" s="41"/>
    </row>
    <row r="50" s="2" customFormat="1" ht="15.15" customHeight="1">
      <c r="A50" s="41"/>
      <c r="B50" s="42"/>
      <c r="C50" s="35" t="s">
        <v>31</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38</v>
      </c>
      <c r="AJ50" s="43"/>
      <c r="AK50" s="43"/>
      <c r="AL50" s="43"/>
      <c r="AM50" s="76" t="str">
        <f>IF(E20="","",E20)</f>
        <v>Ing. Vojtěch Biolek, Ph.D.</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58</v>
      </c>
      <c r="D52" s="90"/>
      <c r="E52" s="90"/>
      <c r="F52" s="90"/>
      <c r="G52" s="90"/>
      <c r="H52" s="91"/>
      <c r="I52" s="92" t="s">
        <v>59</v>
      </c>
      <c r="J52" s="90"/>
      <c r="K52" s="90"/>
      <c r="L52" s="90"/>
      <c r="M52" s="90"/>
      <c r="N52" s="90"/>
      <c r="O52" s="90"/>
      <c r="P52" s="90"/>
      <c r="Q52" s="90"/>
      <c r="R52" s="90"/>
      <c r="S52" s="90"/>
      <c r="T52" s="90"/>
      <c r="U52" s="90"/>
      <c r="V52" s="90"/>
      <c r="W52" s="90"/>
      <c r="X52" s="90"/>
      <c r="Y52" s="90"/>
      <c r="Z52" s="90"/>
      <c r="AA52" s="90"/>
      <c r="AB52" s="90"/>
      <c r="AC52" s="90"/>
      <c r="AD52" s="90"/>
      <c r="AE52" s="90"/>
      <c r="AF52" s="90"/>
      <c r="AG52" s="93" t="s">
        <v>60</v>
      </c>
      <c r="AH52" s="90"/>
      <c r="AI52" s="90"/>
      <c r="AJ52" s="90"/>
      <c r="AK52" s="90"/>
      <c r="AL52" s="90"/>
      <c r="AM52" s="90"/>
      <c r="AN52" s="92" t="s">
        <v>61</v>
      </c>
      <c r="AO52" s="90"/>
      <c r="AP52" s="90"/>
      <c r="AQ52" s="94" t="s">
        <v>62</v>
      </c>
      <c r="AR52" s="47"/>
      <c r="AS52" s="95" t="s">
        <v>63</v>
      </c>
      <c r="AT52" s="96" t="s">
        <v>64</v>
      </c>
      <c r="AU52" s="96" t="s">
        <v>65</v>
      </c>
      <c r="AV52" s="96" t="s">
        <v>66</v>
      </c>
      <c r="AW52" s="96" t="s">
        <v>67</v>
      </c>
      <c r="AX52" s="96" t="s">
        <v>68</v>
      </c>
      <c r="AY52" s="96" t="s">
        <v>69</v>
      </c>
      <c r="AZ52" s="96" t="s">
        <v>70</v>
      </c>
      <c r="BA52" s="96" t="s">
        <v>71</v>
      </c>
      <c r="BB52" s="96" t="s">
        <v>72</v>
      </c>
      <c r="BC52" s="96" t="s">
        <v>73</v>
      </c>
      <c r="BD52" s="97" t="s">
        <v>74</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75</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ROUND(AG55+SUM(AG56:AG58)+AG61+SUM(AG64:AG68),2)</f>
        <v>0</v>
      </c>
      <c r="AH54" s="104"/>
      <c r="AI54" s="104"/>
      <c r="AJ54" s="104"/>
      <c r="AK54" s="104"/>
      <c r="AL54" s="104"/>
      <c r="AM54" s="104"/>
      <c r="AN54" s="105">
        <f>SUM(AG54,AT54)</f>
        <v>0</v>
      </c>
      <c r="AO54" s="105"/>
      <c r="AP54" s="105"/>
      <c r="AQ54" s="106" t="s">
        <v>19</v>
      </c>
      <c r="AR54" s="107"/>
      <c r="AS54" s="108">
        <f>ROUND(AS55+SUM(AS56:AS58)+AS61+SUM(AS64:AS68),2)</f>
        <v>0</v>
      </c>
      <c r="AT54" s="109">
        <f>ROUND(SUM(AV54:AW54),2)</f>
        <v>0</v>
      </c>
      <c r="AU54" s="110">
        <f>ROUND(AU55+SUM(AU56:AU58)+AU61+SUM(AU64:AU68),5)</f>
        <v>0</v>
      </c>
      <c r="AV54" s="109">
        <f>ROUND(AZ54*L29,2)</f>
        <v>0</v>
      </c>
      <c r="AW54" s="109">
        <f>ROUND(BA54*L30,2)</f>
        <v>0</v>
      </c>
      <c r="AX54" s="109">
        <f>ROUND(BB54*L29,2)</f>
        <v>0</v>
      </c>
      <c r="AY54" s="109">
        <f>ROUND(BC54*L30,2)</f>
        <v>0</v>
      </c>
      <c r="AZ54" s="109">
        <f>ROUND(AZ55+SUM(AZ56:AZ58)+AZ61+SUM(AZ64:AZ68),2)</f>
        <v>0</v>
      </c>
      <c r="BA54" s="109">
        <f>ROUND(BA55+SUM(BA56:BA58)+BA61+SUM(BA64:BA68),2)</f>
        <v>0</v>
      </c>
      <c r="BB54" s="109">
        <f>ROUND(BB55+SUM(BB56:BB58)+BB61+SUM(BB64:BB68),2)</f>
        <v>0</v>
      </c>
      <c r="BC54" s="109">
        <f>ROUND(BC55+SUM(BC56:BC58)+BC61+SUM(BC64:BC68),2)</f>
        <v>0</v>
      </c>
      <c r="BD54" s="111">
        <f>ROUND(BD55+SUM(BD56:BD58)+BD61+SUM(BD64:BD68),2)</f>
        <v>0</v>
      </c>
      <c r="BE54" s="6"/>
      <c r="BS54" s="112" t="s">
        <v>76</v>
      </c>
      <c r="BT54" s="112" t="s">
        <v>77</v>
      </c>
      <c r="BU54" s="113" t="s">
        <v>78</v>
      </c>
      <c r="BV54" s="112" t="s">
        <v>79</v>
      </c>
      <c r="BW54" s="112" t="s">
        <v>5</v>
      </c>
      <c r="BX54" s="112" t="s">
        <v>80</v>
      </c>
      <c r="CL54" s="112" t="s">
        <v>19</v>
      </c>
    </row>
    <row r="55" s="7" customFormat="1" ht="16.5" customHeight="1">
      <c r="A55" s="114" t="s">
        <v>81</v>
      </c>
      <c r="B55" s="115"/>
      <c r="C55" s="116"/>
      <c r="D55" s="117" t="s">
        <v>82</v>
      </c>
      <c r="E55" s="117"/>
      <c r="F55" s="117"/>
      <c r="G55" s="117"/>
      <c r="H55" s="117"/>
      <c r="I55" s="118"/>
      <c r="J55" s="117" t="s">
        <v>83</v>
      </c>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9">
        <f>'SO 101 - Příprava území'!J30</f>
        <v>0</v>
      </c>
      <c r="AH55" s="118"/>
      <c r="AI55" s="118"/>
      <c r="AJ55" s="118"/>
      <c r="AK55" s="118"/>
      <c r="AL55" s="118"/>
      <c r="AM55" s="118"/>
      <c r="AN55" s="119">
        <f>SUM(AG55,AT55)</f>
        <v>0</v>
      </c>
      <c r="AO55" s="118"/>
      <c r="AP55" s="118"/>
      <c r="AQ55" s="120" t="s">
        <v>84</v>
      </c>
      <c r="AR55" s="121"/>
      <c r="AS55" s="122">
        <v>0</v>
      </c>
      <c r="AT55" s="123">
        <f>ROUND(SUM(AV55:AW55),2)</f>
        <v>0</v>
      </c>
      <c r="AU55" s="124">
        <f>'SO 101 - Příprava území'!P87</f>
        <v>0</v>
      </c>
      <c r="AV55" s="123">
        <f>'SO 101 - Příprava území'!J33</f>
        <v>0</v>
      </c>
      <c r="AW55" s="123">
        <f>'SO 101 - Příprava území'!J34</f>
        <v>0</v>
      </c>
      <c r="AX55" s="123">
        <f>'SO 101 - Příprava území'!J35</f>
        <v>0</v>
      </c>
      <c r="AY55" s="123">
        <f>'SO 101 - Příprava území'!J36</f>
        <v>0</v>
      </c>
      <c r="AZ55" s="123">
        <f>'SO 101 - Příprava území'!F33</f>
        <v>0</v>
      </c>
      <c r="BA55" s="123">
        <f>'SO 101 - Příprava území'!F34</f>
        <v>0</v>
      </c>
      <c r="BB55" s="123">
        <f>'SO 101 - Příprava území'!F35</f>
        <v>0</v>
      </c>
      <c r="BC55" s="123">
        <f>'SO 101 - Příprava území'!F36</f>
        <v>0</v>
      </c>
      <c r="BD55" s="125">
        <f>'SO 101 - Příprava území'!F37</f>
        <v>0</v>
      </c>
      <c r="BE55" s="7"/>
      <c r="BT55" s="126" t="s">
        <v>85</v>
      </c>
      <c r="BV55" s="126" t="s">
        <v>79</v>
      </c>
      <c r="BW55" s="126" t="s">
        <v>86</v>
      </c>
      <c r="BX55" s="126" t="s">
        <v>5</v>
      </c>
      <c r="CL55" s="126" t="s">
        <v>19</v>
      </c>
      <c r="CM55" s="126" t="s">
        <v>87</v>
      </c>
    </row>
    <row r="56" s="7" customFormat="1" ht="16.5" customHeight="1">
      <c r="A56" s="114" t="s">
        <v>81</v>
      </c>
      <c r="B56" s="115"/>
      <c r="C56" s="116"/>
      <c r="D56" s="117" t="s">
        <v>88</v>
      </c>
      <c r="E56" s="117"/>
      <c r="F56" s="117"/>
      <c r="G56" s="117"/>
      <c r="H56" s="117"/>
      <c r="I56" s="118"/>
      <c r="J56" s="117" t="s">
        <v>89</v>
      </c>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9">
        <f>'SO 102 - Zpevněné plochy,...'!J30</f>
        <v>0</v>
      </c>
      <c r="AH56" s="118"/>
      <c r="AI56" s="118"/>
      <c r="AJ56" s="118"/>
      <c r="AK56" s="118"/>
      <c r="AL56" s="118"/>
      <c r="AM56" s="118"/>
      <c r="AN56" s="119">
        <f>SUM(AG56,AT56)</f>
        <v>0</v>
      </c>
      <c r="AO56" s="118"/>
      <c r="AP56" s="118"/>
      <c r="AQ56" s="120" t="s">
        <v>84</v>
      </c>
      <c r="AR56" s="121"/>
      <c r="AS56" s="122">
        <v>0</v>
      </c>
      <c r="AT56" s="123">
        <f>ROUND(SUM(AV56:AW56),2)</f>
        <v>0</v>
      </c>
      <c r="AU56" s="124">
        <f>'SO 102 - Zpevněné plochy,...'!P87</f>
        <v>0</v>
      </c>
      <c r="AV56" s="123">
        <f>'SO 102 - Zpevněné plochy,...'!J33</f>
        <v>0</v>
      </c>
      <c r="AW56" s="123">
        <f>'SO 102 - Zpevněné plochy,...'!J34</f>
        <v>0</v>
      </c>
      <c r="AX56" s="123">
        <f>'SO 102 - Zpevněné plochy,...'!J35</f>
        <v>0</v>
      </c>
      <c r="AY56" s="123">
        <f>'SO 102 - Zpevněné plochy,...'!J36</f>
        <v>0</v>
      </c>
      <c r="AZ56" s="123">
        <f>'SO 102 - Zpevněné plochy,...'!F33</f>
        <v>0</v>
      </c>
      <c r="BA56" s="123">
        <f>'SO 102 - Zpevněné plochy,...'!F34</f>
        <v>0</v>
      </c>
      <c r="BB56" s="123">
        <f>'SO 102 - Zpevněné plochy,...'!F35</f>
        <v>0</v>
      </c>
      <c r="BC56" s="123">
        <f>'SO 102 - Zpevněné plochy,...'!F36</f>
        <v>0</v>
      </c>
      <c r="BD56" s="125">
        <f>'SO 102 - Zpevněné plochy,...'!F37</f>
        <v>0</v>
      </c>
      <c r="BE56" s="7"/>
      <c r="BT56" s="126" t="s">
        <v>85</v>
      </c>
      <c r="BV56" s="126" t="s">
        <v>79</v>
      </c>
      <c r="BW56" s="126" t="s">
        <v>90</v>
      </c>
      <c r="BX56" s="126" t="s">
        <v>5</v>
      </c>
      <c r="CL56" s="126" t="s">
        <v>19</v>
      </c>
      <c r="CM56" s="126" t="s">
        <v>87</v>
      </c>
    </row>
    <row r="57" s="7" customFormat="1" ht="16.5" customHeight="1">
      <c r="A57" s="114" t="s">
        <v>81</v>
      </c>
      <c r="B57" s="115"/>
      <c r="C57" s="116"/>
      <c r="D57" s="117" t="s">
        <v>91</v>
      </c>
      <c r="E57" s="117"/>
      <c r="F57" s="117"/>
      <c r="G57" s="117"/>
      <c r="H57" s="117"/>
      <c r="I57" s="118"/>
      <c r="J57" s="117" t="s">
        <v>92</v>
      </c>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9">
        <f>'SO 103 - Schodiště S1, ob...'!J30</f>
        <v>0</v>
      </c>
      <c r="AH57" s="118"/>
      <c r="AI57" s="118"/>
      <c r="AJ57" s="118"/>
      <c r="AK57" s="118"/>
      <c r="AL57" s="118"/>
      <c r="AM57" s="118"/>
      <c r="AN57" s="119">
        <f>SUM(AG57,AT57)</f>
        <v>0</v>
      </c>
      <c r="AO57" s="118"/>
      <c r="AP57" s="118"/>
      <c r="AQ57" s="120" t="s">
        <v>84</v>
      </c>
      <c r="AR57" s="121"/>
      <c r="AS57" s="122">
        <v>0</v>
      </c>
      <c r="AT57" s="123">
        <f>ROUND(SUM(AV57:AW57),2)</f>
        <v>0</v>
      </c>
      <c r="AU57" s="124">
        <f>'SO 103 - Schodiště S1, ob...'!P87</f>
        <v>0</v>
      </c>
      <c r="AV57" s="123">
        <f>'SO 103 - Schodiště S1, ob...'!J33</f>
        <v>0</v>
      </c>
      <c r="AW57" s="123">
        <f>'SO 103 - Schodiště S1, ob...'!J34</f>
        <v>0</v>
      </c>
      <c r="AX57" s="123">
        <f>'SO 103 - Schodiště S1, ob...'!J35</f>
        <v>0</v>
      </c>
      <c r="AY57" s="123">
        <f>'SO 103 - Schodiště S1, ob...'!J36</f>
        <v>0</v>
      </c>
      <c r="AZ57" s="123">
        <f>'SO 103 - Schodiště S1, ob...'!F33</f>
        <v>0</v>
      </c>
      <c r="BA57" s="123">
        <f>'SO 103 - Schodiště S1, ob...'!F34</f>
        <v>0</v>
      </c>
      <c r="BB57" s="123">
        <f>'SO 103 - Schodiště S1, ob...'!F35</f>
        <v>0</v>
      </c>
      <c r="BC57" s="123">
        <f>'SO 103 - Schodiště S1, ob...'!F36</f>
        <v>0</v>
      </c>
      <c r="BD57" s="125">
        <f>'SO 103 - Schodiště S1, ob...'!F37</f>
        <v>0</v>
      </c>
      <c r="BE57" s="7"/>
      <c r="BT57" s="126" t="s">
        <v>85</v>
      </c>
      <c r="BV57" s="126" t="s">
        <v>79</v>
      </c>
      <c r="BW57" s="126" t="s">
        <v>93</v>
      </c>
      <c r="BX57" s="126" t="s">
        <v>5</v>
      </c>
      <c r="CL57" s="126" t="s">
        <v>19</v>
      </c>
      <c r="CM57" s="126" t="s">
        <v>87</v>
      </c>
    </row>
    <row r="58" s="7" customFormat="1" ht="16.5" customHeight="1">
      <c r="A58" s="7"/>
      <c r="B58" s="115"/>
      <c r="C58" s="116"/>
      <c r="D58" s="117" t="s">
        <v>94</v>
      </c>
      <c r="E58" s="117"/>
      <c r="F58" s="117"/>
      <c r="G58" s="117"/>
      <c r="H58" s="117"/>
      <c r="I58" s="118"/>
      <c r="J58" s="117" t="s">
        <v>95</v>
      </c>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27">
        <f>ROUND(SUM(AG59:AG60),2)</f>
        <v>0</v>
      </c>
      <c r="AH58" s="118"/>
      <c r="AI58" s="118"/>
      <c r="AJ58" s="118"/>
      <c r="AK58" s="118"/>
      <c r="AL58" s="118"/>
      <c r="AM58" s="118"/>
      <c r="AN58" s="119">
        <f>SUM(AG58,AT58)</f>
        <v>0</v>
      </c>
      <c r="AO58" s="118"/>
      <c r="AP58" s="118"/>
      <c r="AQ58" s="120" t="s">
        <v>84</v>
      </c>
      <c r="AR58" s="121"/>
      <c r="AS58" s="122">
        <f>ROUND(SUM(AS59:AS60),2)</f>
        <v>0</v>
      </c>
      <c r="AT58" s="123">
        <f>ROUND(SUM(AV58:AW58),2)</f>
        <v>0</v>
      </c>
      <c r="AU58" s="124">
        <f>ROUND(SUM(AU59:AU60),5)</f>
        <v>0</v>
      </c>
      <c r="AV58" s="123">
        <f>ROUND(AZ58*L29,2)</f>
        <v>0</v>
      </c>
      <c r="AW58" s="123">
        <f>ROUND(BA58*L30,2)</f>
        <v>0</v>
      </c>
      <c r="AX58" s="123">
        <f>ROUND(BB58*L29,2)</f>
        <v>0</v>
      </c>
      <c r="AY58" s="123">
        <f>ROUND(BC58*L30,2)</f>
        <v>0</v>
      </c>
      <c r="AZ58" s="123">
        <f>ROUND(SUM(AZ59:AZ60),2)</f>
        <v>0</v>
      </c>
      <c r="BA58" s="123">
        <f>ROUND(SUM(BA59:BA60),2)</f>
        <v>0</v>
      </c>
      <c r="BB58" s="123">
        <f>ROUND(SUM(BB59:BB60),2)</f>
        <v>0</v>
      </c>
      <c r="BC58" s="123">
        <f>ROUND(SUM(BC59:BC60),2)</f>
        <v>0</v>
      </c>
      <c r="BD58" s="125">
        <f>ROUND(SUM(BD59:BD60),2)</f>
        <v>0</v>
      </c>
      <c r="BE58" s="7"/>
      <c r="BS58" s="126" t="s">
        <v>76</v>
      </c>
      <c r="BT58" s="126" t="s">
        <v>85</v>
      </c>
      <c r="BU58" s="126" t="s">
        <v>78</v>
      </c>
      <c r="BV58" s="126" t="s">
        <v>79</v>
      </c>
      <c r="BW58" s="126" t="s">
        <v>96</v>
      </c>
      <c r="BX58" s="126" t="s">
        <v>5</v>
      </c>
      <c r="CL58" s="126" t="s">
        <v>19</v>
      </c>
      <c r="CM58" s="126" t="s">
        <v>87</v>
      </c>
    </row>
    <row r="59" s="4" customFormat="1" ht="23.25" customHeight="1">
      <c r="A59" s="114" t="s">
        <v>81</v>
      </c>
      <c r="B59" s="66"/>
      <c r="C59" s="128"/>
      <c r="D59" s="128"/>
      <c r="E59" s="129" t="s">
        <v>97</v>
      </c>
      <c r="F59" s="129"/>
      <c r="G59" s="129"/>
      <c r="H59" s="129"/>
      <c r="I59" s="129"/>
      <c r="J59" s="128"/>
      <c r="K59" s="129" t="s">
        <v>98</v>
      </c>
      <c r="L59" s="129"/>
      <c r="M59" s="129"/>
      <c r="N59" s="129"/>
      <c r="O59" s="129"/>
      <c r="P59" s="129"/>
      <c r="Q59" s="129"/>
      <c r="R59" s="129"/>
      <c r="S59" s="129"/>
      <c r="T59" s="129"/>
      <c r="U59" s="129"/>
      <c r="V59" s="129"/>
      <c r="W59" s="129"/>
      <c r="X59" s="129"/>
      <c r="Y59" s="129"/>
      <c r="Z59" s="129"/>
      <c r="AA59" s="129"/>
      <c r="AB59" s="129"/>
      <c r="AC59" s="129"/>
      <c r="AD59" s="129"/>
      <c r="AE59" s="129"/>
      <c r="AF59" s="129"/>
      <c r="AG59" s="130">
        <f>'SO 301.1 - Stavební část'!J32</f>
        <v>0</v>
      </c>
      <c r="AH59" s="128"/>
      <c r="AI59" s="128"/>
      <c r="AJ59" s="128"/>
      <c r="AK59" s="128"/>
      <c r="AL59" s="128"/>
      <c r="AM59" s="128"/>
      <c r="AN59" s="130">
        <f>SUM(AG59,AT59)</f>
        <v>0</v>
      </c>
      <c r="AO59" s="128"/>
      <c r="AP59" s="128"/>
      <c r="AQ59" s="131" t="s">
        <v>99</v>
      </c>
      <c r="AR59" s="68"/>
      <c r="AS59" s="132">
        <v>0</v>
      </c>
      <c r="AT59" s="133">
        <f>ROUND(SUM(AV59:AW59),2)</f>
        <v>0</v>
      </c>
      <c r="AU59" s="134">
        <f>'SO 301.1 - Stavební část'!P97</f>
        <v>0</v>
      </c>
      <c r="AV59" s="133">
        <f>'SO 301.1 - Stavební část'!J35</f>
        <v>0</v>
      </c>
      <c r="AW59" s="133">
        <f>'SO 301.1 - Stavební část'!J36</f>
        <v>0</v>
      </c>
      <c r="AX59" s="133">
        <f>'SO 301.1 - Stavební část'!J37</f>
        <v>0</v>
      </c>
      <c r="AY59" s="133">
        <f>'SO 301.1 - Stavební část'!J38</f>
        <v>0</v>
      </c>
      <c r="AZ59" s="133">
        <f>'SO 301.1 - Stavební část'!F35</f>
        <v>0</v>
      </c>
      <c r="BA59" s="133">
        <f>'SO 301.1 - Stavební část'!F36</f>
        <v>0</v>
      </c>
      <c r="BB59" s="133">
        <f>'SO 301.1 - Stavební část'!F37</f>
        <v>0</v>
      </c>
      <c r="BC59" s="133">
        <f>'SO 301.1 - Stavební část'!F38</f>
        <v>0</v>
      </c>
      <c r="BD59" s="135">
        <f>'SO 301.1 - Stavební část'!F39</f>
        <v>0</v>
      </c>
      <c r="BE59" s="4"/>
      <c r="BT59" s="136" t="s">
        <v>87</v>
      </c>
      <c r="BV59" s="136" t="s">
        <v>79</v>
      </c>
      <c r="BW59" s="136" t="s">
        <v>100</v>
      </c>
      <c r="BX59" s="136" t="s">
        <v>96</v>
      </c>
      <c r="CL59" s="136" t="s">
        <v>19</v>
      </c>
    </row>
    <row r="60" s="4" customFormat="1" ht="23.25" customHeight="1">
      <c r="A60" s="114" t="s">
        <v>81</v>
      </c>
      <c r="B60" s="66"/>
      <c r="C60" s="128"/>
      <c r="D60" s="128"/>
      <c r="E60" s="129" t="s">
        <v>101</v>
      </c>
      <c r="F60" s="129"/>
      <c r="G60" s="129"/>
      <c r="H60" s="129"/>
      <c r="I60" s="129"/>
      <c r="J60" s="128"/>
      <c r="K60" s="129" t="s">
        <v>102</v>
      </c>
      <c r="L60" s="129"/>
      <c r="M60" s="129"/>
      <c r="N60" s="129"/>
      <c r="O60" s="129"/>
      <c r="P60" s="129"/>
      <c r="Q60" s="129"/>
      <c r="R60" s="129"/>
      <c r="S60" s="129"/>
      <c r="T60" s="129"/>
      <c r="U60" s="129"/>
      <c r="V60" s="129"/>
      <c r="W60" s="129"/>
      <c r="X60" s="129"/>
      <c r="Y60" s="129"/>
      <c r="Z60" s="129"/>
      <c r="AA60" s="129"/>
      <c r="AB60" s="129"/>
      <c r="AC60" s="129"/>
      <c r="AD60" s="129"/>
      <c r="AE60" s="129"/>
      <c r="AF60" s="129"/>
      <c r="AG60" s="130">
        <f>'SO 301.2 - Technologie'!J32</f>
        <v>0</v>
      </c>
      <c r="AH60" s="128"/>
      <c r="AI60" s="128"/>
      <c r="AJ60" s="128"/>
      <c r="AK60" s="128"/>
      <c r="AL60" s="128"/>
      <c r="AM60" s="128"/>
      <c r="AN60" s="130">
        <f>SUM(AG60,AT60)</f>
        <v>0</v>
      </c>
      <c r="AO60" s="128"/>
      <c r="AP60" s="128"/>
      <c r="AQ60" s="131" t="s">
        <v>99</v>
      </c>
      <c r="AR60" s="68"/>
      <c r="AS60" s="132">
        <v>0</v>
      </c>
      <c r="AT60" s="133">
        <f>ROUND(SUM(AV60:AW60),2)</f>
        <v>0</v>
      </c>
      <c r="AU60" s="134">
        <f>'SO 301.2 - Technologie'!P88</f>
        <v>0</v>
      </c>
      <c r="AV60" s="133">
        <f>'SO 301.2 - Technologie'!J35</f>
        <v>0</v>
      </c>
      <c r="AW60" s="133">
        <f>'SO 301.2 - Technologie'!J36</f>
        <v>0</v>
      </c>
      <c r="AX60" s="133">
        <f>'SO 301.2 - Technologie'!J37</f>
        <v>0</v>
      </c>
      <c r="AY60" s="133">
        <f>'SO 301.2 - Technologie'!J38</f>
        <v>0</v>
      </c>
      <c r="AZ60" s="133">
        <f>'SO 301.2 - Technologie'!F35</f>
        <v>0</v>
      </c>
      <c r="BA60" s="133">
        <f>'SO 301.2 - Technologie'!F36</f>
        <v>0</v>
      </c>
      <c r="BB60" s="133">
        <f>'SO 301.2 - Technologie'!F37</f>
        <v>0</v>
      </c>
      <c r="BC60" s="133">
        <f>'SO 301.2 - Technologie'!F38</f>
        <v>0</v>
      </c>
      <c r="BD60" s="135">
        <f>'SO 301.2 - Technologie'!F39</f>
        <v>0</v>
      </c>
      <c r="BE60" s="4"/>
      <c r="BT60" s="136" t="s">
        <v>87</v>
      </c>
      <c r="BV60" s="136" t="s">
        <v>79</v>
      </c>
      <c r="BW60" s="136" t="s">
        <v>103</v>
      </c>
      <c r="BX60" s="136" t="s">
        <v>96</v>
      </c>
      <c r="CL60" s="136" t="s">
        <v>19</v>
      </c>
    </row>
    <row r="61" s="7" customFormat="1" ht="16.5" customHeight="1">
      <c r="A61" s="7"/>
      <c r="B61" s="115"/>
      <c r="C61" s="116"/>
      <c r="D61" s="117" t="s">
        <v>104</v>
      </c>
      <c r="E61" s="117"/>
      <c r="F61" s="117"/>
      <c r="G61" s="117"/>
      <c r="H61" s="117"/>
      <c r="I61" s="118"/>
      <c r="J61" s="117" t="s">
        <v>105</v>
      </c>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27">
        <f>ROUND(SUM(AG62:AG63),2)</f>
        <v>0</v>
      </c>
      <c r="AH61" s="118"/>
      <c r="AI61" s="118"/>
      <c r="AJ61" s="118"/>
      <c r="AK61" s="118"/>
      <c r="AL61" s="118"/>
      <c r="AM61" s="118"/>
      <c r="AN61" s="119">
        <f>SUM(AG61,AT61)</f>
        <v>0</v>
      </c>
      <c r="AO61" s="118"/>
      <c r="AP61" s="118"/>
      <c r="AQ61" s="120" t="s">
        <v>84</v>
      </c>
      <c r="AR61" s="121"/>
      <c r="AS61" s="122">
        <f>ROUND(SUM(AS62:AS63),2)</f>
        <v>0</v>
      </c>
      <c r="AT61" s="123">
        <f>ROUND(SUM(AV61:AW61),2)</f>
        <v>0</v>
      </c>
      <c r="AU61" s="124">
        <f>ROUND(SUM(AU62:AU63),5)</f>
        <v>0</v>
      </c>
      <c r="AV61" s="123">
        <f>ROUND(AZ61*L29,2)</f>
        <v>0</v>
      </c>
      <c r="AW61" s="123">
        <f>ROUND(BA61*L30,2)</f>
        <v>0</v>
      </c>
      <c r="AX61" s="123">
        <f>ROUND(BB61*L29,2)</f>
        <v>0</v>
      </c>
      <c r="AY61" s="123">
        <f>ROUND(BC61*L30,2)</f>
        <v>0</v>
      </c>
      <c r="AZ61" s="123">
        <f>ROUND(SUM(AZ62:AZ63),2)</f>
        <v>0</v>
      </c>
      <c r="BA61" s="123">
        <f>ROUND(SUM(BA62:BA63),2)</f>
        <v>0</v>
      </c>
      <c r="BB61" s="123">
        <f>ROUND(SUM(BB62:BB63),2)</f>
        <v>0</v>
      </c>
      <c r="BC61" s="123">
        <f>ROUND(SUM(BC62:BC63),2)</f>
        <v>0</v>
      </c>
      <c r="BD61" s="125">
        <f>ROUND(SUM(BD62:BD63),2)</f>
        <v>0</v>
      </c>
      <c r="BE61" s="7"/>
      <c r="BS61" s="126" t="s">
        <v>76</v>
      </c>
      <c r="BT61" s="126" t="s">
        <v>85</v>
      </c>
      <c r="BU61" s="126" t="s">
        <v>78</v>
      </c>
      <c r="BV61" s="126" t="s">
        <v>79</v>
      </c>
      <c r="BW61" s="126" t="s">
        <v>106</v>
      </c>
      <c r="BX61" s="126" t="s">
        <v>5</v>
      </c>
      <c r="CL61" s="126" t="s">
        <v>19</v>
      </c>
      <c r="CM61" s="126" t="s">
        <v>87</v>
      </c>
    </row>
    <row r="62" s="4" customFormat="1" ht="23.25" customHeight="1">
      <c r="A62" s="114" t="s">
        <v>81</v>
      </c>
      <c r="B62" s="66"/>
      <c r="C62" s="128"/>
      <c r="D62" s="128"/>
      <c r="E62" s="129" t="s">
        <v>107</v>
      </c>
      <c r="F62" s="129"/>
      <c r="G62" s="129"/>
      <c r="H62" s="129"/>
      <c r="I62" s="129"/>
      <c r="J62" s="128"/>
      <c r="K62" s="129" t="s">
        <v>108</v>
      </c>
      <c r="L62" s="129"/>
      <c r="M62" s="129"/>
      <c r="N62" s="129"/>
      <c r="O62" s="129"/>
      <c r="P62" s="129"/>
      <c r="Q62" s="129"/>
      <c r="R62" s="129"/>
      <c r="S62" s="129"/>
      <c r="T62" s="129"/>
      <c r="U62" s="129"/>
      <c r="V62" s="129"/>
      <c r="W62" s="129"/>
      <c r="X62" s="129"/>
      <c r="Y62" s="129"/>
      <c r="Z62" s="129"/>
      <c r="AA62" s="129"/>
      <c r="AB62" s="129"/>
      <c r="AC62" s="129"/>
      <c r="AD62" s="129"/>
      <c r="AE62" s="129"/>
      <c r="AF62" s="129"/>
      <c r="AG62" s="130">
        <f>'SO 302.1 - Přípojka vodovodu'!J32</f>
        <v>0</v>
      </c>
      <c r="AH62" s="128"/>
      <c r="AI62" s="128"/>
      <c r="AJ62" s="128"/>
      <c r="AK62" s="128"/>
      <c r="AL62" s="128"/>
      <c r="AM62" s="128"/>
      <c r="AN62" s="130">
        <f>SUM(AG62,AT62)</f>
        <v>0</v>
      </c>
      <c r="AO62" s="128"/>
      <c r="AP62" s="128"/>
      <c r="AQ62" s="131" t="s">
        <v>99</v>
      </c>
      <c r="AR62" s="68"/>
      <c r="AS62" s="132">
        <v>0</v>
      </c>
      <c r="AT62" s="133">
        <f>ROUND(SUM(AV62:AW62),2)</f>
        <v>0</v>
      </c>
      <c r="AU62" s="134">
        <f>'SO 302.1 - Přípojka vodovodu'!P98</f>
        <v>0</v>
      </c>
      <c r="AV62" s="133">
        <f>'SO 302.1 - Přípojka vodovodu'!J35</f>
        <v>0</v>
      </c>
      <c r="AW62" s="133">
        <f>'SO 302.1 - Přípojka vodovodu'!J36</f>
        <v>0</v>
      </c>
      <c r="AX62" s="133">
        <f>'SO 302.1 - Přípojka vodovodu'!J37</f>
        <v>0</v>
      </c>
      <c r="AY62" s="133">
        <f>'SO 302.1 - Přípojka vodovodu'!J38</f>
        <v>0</v>
      </c>
      <c r="AZ62" s="133">
        <f>'SO 302.1 - Přípojka vodovodu'!F35</f>
        <v>0</v>
      </c>
      <c r="BA62" s="133">
        <f>'SO 302.1 - Přípojka vodovodu'!F36</f>
        <v>0</v>
      </c>
      <c r="BB62" s="133">
        <f>'SO 302.1 - Přípojka vodovodu'!F37</f>
        <v>0</v>
      </c>
      <c r="BC62" s="133">
        <f>'SO 302.1 - Přípojka vodovodu'!F38</f>
        <v>0</v>
      </c>
      <c r="BD62" s="135">
        <f>'SO 302.1 - Přípojka vodovodu'!F39</f>
        <v>0</v>
      </c>
      <c r="BE62" s="4"/>
      <c r="BT62" s="136" t="s">
        <v>87</v>
      </c>
      <c r="BV62" s="136" t="s">
        <v>79</v>
      </c>
      <c r="BW62" s="136" t="s">
        <v>109</v>
      </c>
      <c r="BX62" s="136" t="s">
        <v>106</v>
      </c>
      <c r="CL62" s="136" t="s">
        <v>19</v>
      </c>
    </row>
    <row r="63" s="4" customFormat="1" ht="23.25" customHeight="1">
      <c r="A63" s="114" t="s">
        <v>81</v>
      </c>
      <c r="B63" s="66"/>
      <c r="C63" s="128"/>
      <c r="D63" s="128"/>
      <c r="E63" s="129" t="s">
        <v>110</v>
      </c>
      <c r="F63" s="129"/>
      <c r="G63" s="129"/>
      <c r="H63" s="129"/>
      <c r="I63" s="129"/>
      <c r="J63" s="128"/>
      <c r="K63" s="129" t="s">
        <v>111</v>
      </c>
      <c r="L63" s="129"/>
      <c r="M63" s="129"/>
      <c r="N63" s="129"/>
      <c r="O63" s="129"/>
      <c r="P63" s="129"/>
      <c r="Q63" s="129"/>
      <c r="R63" s="129"/>
      <c r="S63" s="129"/>
      <c r="T63" s="129"/>
      <c r="U63" s="129"/>
      <c r="V63" s="129"/>
      <c r="W63" s="129"/>
      <c r="X63" s="129"/>
      <c r="Y63" s="129"/>
      <c r="Z63" s="129"/>
      <c r="AA63" s="129"/>
      <c r="AB63" s="129"/>
      <c r="AC63" s="129"/>
      <c r="AD63" s="129"/>
      <c r="AE63" s="129"/>
      <c r="AF63" s="129"/>
      <c r="AG63" s="130">
        <f>'SO 302.2 - Přípojka kanal...'!J32</f>
        <v>0</v>
      </c>
      <c r="AH63" s="128"/>
      <c r="AI63" s="128"/>
      <c r="AJ63" s="128"/>
      <c r="AK63" s="128"/>
      <c r="AL63" s="128"/>
      <c r="AM63" s="128"/>
      <c r="AN63" s="130">
        <f>SUM(AG63,AT63)</f>
        <v>0</v>
      </c>
      <c r="AO63" s="128"/>
      <c r="AP63" s="128"/>
      <c r="AQ63" s="131" t="s">
        <v>99</v>
      </c>
      <c r="AR63" s="68"/>
      <c r="AS63" s="132">
        <v>0</v>
      </c>
      <c r="AT63" s="133">
        <f>ROUND(SUM(AV63:AW63),2)</f>
        <v>0</v>
      </c>
      <c r="AU63" s="134">
        <f>'SO 302.2 - Přípojka kanal...'!P98</f>
        <v>0</v>
      </c>
      <c r="AV63" s="133">
        <f>'SO 302.2 - Přípojka kanal...'!J35</f>
        <v>0</v>
      </c>
      <c r="AW63" s="133">
        <f>'SO 302.2 - Přípojka kanal...'!J36</f>
        <v>0</v>
      </c>
      <c r="AX63" s="133">
        <f>'SO 302.2 - Přípojka kanal...'!J37</f>
        <v>0</v>
      </c>
      <c r="AY63" s="133">
        <f>'SO 302.2 - Přípojka kanal...'!J38</f>
        <v>0</v>
      </c>
      <c r="AZ63" s="133">
        <f>'SO 302.2 - Přípojka kanal...'!F35</f>
        <v>0</v>
      </c>
      <c r="BA63" s="133">
        <f>'SO 302.2 - Přípojka kanal...'!F36</f>
        <v>0</v>
      </c>
      <c r="BB63" s="133">
        <f>'SO 302.2 - Přípojka kanal...'!F37</f>
        <v>0</v>
      </c>
      <c r="BC63" s="133">
        <f>'SO 302.2 - Přípojka kanal...'!F38</f>
        <v>0</v>
      </c>
      <c r="BD63" s="135">
        <f>'SO 302.2 - Přípojka kanal...'!F39</f>
        <v>0</v>
      </c>
      <c r="BE63" s="4"/>
      <c r="BT63" s="136" t="s">
        <v>87</v>
      </c>
      <c r="BV63" s="136" t="s">
        <v>79</v>
      </c>
      <c r="BW63" s="136" t="s">
        <v>112</v>
      </c>
      <c r="BX63" s="136" t="s">
        <v>106</v>
      </c>
      <c r="CL63" s="136" t="s">
        <v>19</v>
      </c>
    </row>
    <row r="64" s="7" customFormat="1" ht="16.5" customHeight="1">
      <c r="A64" s="114" t="s">
        <v>81</v>
      </c>
      <c r="B64" s="115"/>
      <c r="C64" s="116"/>
      <c r="D64" s="117" t="s">
        <v>113</v>
      </c>
      <c r="E64" s="117"/>
      <c r="F64" s="117"/>
      <c r="G64" s="117"/>
      <c r="H64" s="117"/>
      <c r="I64" s="118"/>
      <c r="J64" s="117" t="s">
        <v>114</v>
      </c>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9">
        <f>'SO 402 - Přípojka NN'!J30</f>
        <v>0</v>
      </c>
      <c r="AH64" s="118"/>
      <c r="AI64" s="118"/>
      <c r="AJ64" s="118"/>
      <c r="AK64" s="118"/>
      <c r="AL64" s="118"/>
      <c r="AM64" s="118"/>
      <c r="AN64" s="119">
        <f>SUM(AG64,AT64)</f>
        <v>0</v>
      </c>
      <c r="AO64" s="118"/>
      <c r="AP64" s="118"/>
      <c r="AQ64" s="120" t="s">
        <v>84</v>
      </c>
      <c r="AR64" s="121"/>
      <c r="AS64" s="122">
        <v>0</v>
      </c>
      <c r="AT64" s="123">
        <f>ROUND(SUM(AV64:AW64),2)</f>
        <v>0</v>
      </c>
      <c r="AU64" s="124">
        <f>'SO 402 - Přípojka NN'!P84</f>
        <v>0</v>
      </c>
      <c r="AV64" s="123">
        <f>'SO 402 - Přípojka NN'!J33</f>
        <v>0</v>
      </c>
      <c r="AW64" s="123">
        <f>'SO 402 - Přípojka NN'!J34</f>
        <v>0</v>
      </c>
      <c r="AX64" s="123">
        <f>'SO 402 - Přípojka NN'!J35</f>
        <v>0</v>
      </c>
      <c r="AY64" s="123">
        <f>'SO 402 - Přípojka NN'!J36</f>
        <v>0</v>
      </c>
      <c r="AZ64" s="123">
        <f>'SO 402 - Přípojka NN'!F33</f>
        <v>0</v>
      </c>
      <c r="BA64" s="123">
        <f>'SO 402 - Přípojka NN'!F34</f>
        <v>0</v>
      </c>
      <c r="BB64" s="123">
        <f>'SO 402 - Přípojka NN'!F35</f>
        <v>0</v>
      </c>
      <c r="BC64" s="123">
        <f>'SO 402 - Přípojka NN'!F36</f>
        <v>0</v>
      </c>
      <c r="BD64" s="125">
        <f>'SO 402 - Přípojka NN'!F37</f>
        <v>0</v>
      </c>
      <c r="BE64" s="7"/>
      <c r="BT64" s="126" t="s">
        <v>85</v>
      </c>
      <c r="BV64" s="126" t="s">
        <v>79</v>
      </c>
      <c r="BW64" s="126" t="s">
        <v>115</v>
      </c>
      <c r="BX64" s="126" t="s">
        <v>5</v>
      </c>
      <c r="CL64" s="126" t="s">
        <v>19</v>
      </c>
      <c r="CM64" s="126" t="s">
        <v>87</v>
      </c>
    </row>
    <row r="65" s="7" customFormat="1" ht="16.5" customHeight="1">
      <c r="A65" s="114" t="s">
        <v>81</v>
      </c>
      <c r="B65" s="115"/>
      <c r="C65" s="116"/>
      <c r="D65" s="117" t="s">
        <v>116</v>
      </c>
      <c r="E65" s="117"/>
      <c r="F65" s="117"/>
      <c r="G65" s="117"/>
      <c r="H65" s="117"/>
      <c r="I65" s="118"/>
      <c r="J65" s="117" t="s">
        <v>117</v>
      </c>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9">
        <f>'SO 801 - Terénní a vegeta...'!J30</f>
        <v>0</v>
      </c>
      <c r="AH65" s="118"/>
      <c r="AI65" s="118"/>
      <c r="AJ65" s="118"/>
      <c r="AK65" s="118"/>
      <c r="AL65" s="118"/>
      <c r="AM65" s="118"/>
      <c r="AN65" s="119">
        <f>SUM(AG65,AT65)</f>
        <v>0</v>
      </c>
      <c r="AO65" s="118"/>
      <c r="AP65" s="118"/>
      <c r="AQ65" s="120" t="s">
        <v>84</v>
      </c>
      <c r="AR65" s="121"/>
      <c r="AS65" s="122">
        <v>0</v>
      </c>
      <c r="AT65" s="123">
        <f>ROUND(SUM(AV65:AW65),2)</f>
        <v>0</v>
      </c>
      <c r="AU65" s="124">
        <f>'SO 801 - Terénní a vegeta...'!P90</f>
        <v>0</v>
      </c>
      <c r="AV65" s="123">
        <f>'SO 801 - Terénní a vegeta...'!J33</f>
        <v>0</v>
      </c>
      <c r="AW65" s="123">
        <f>'SO 801 - Terénní a vegeta...'!J34</f>
        <v>0</v>
      </c>
      <c r="AX65" s="123">
        <f>'SO 801 - Terénní a vegeta...'!J35</f>
        <v>0</v>
      </c>
      <c r="AY65" s="123">
        <f>'SO 801 - Terénní a vegeta...'!J36</f>
        <v>0</v>
      </c>
      <c r="AZ65" s="123">
        <f>'SO 801 - Terénní a vegeta...'!F33</f>
        <v>0</v>
      </c>
      <c r="BA65" s="123">
        <f>'SO 801 - Terénní a vegeta...'!F34</f>
        <v>0</v>
      </c>
      <c r="BB65" s="123">
        <f>'SO 801 - Terénní a vegeta...'!F35</f>
        <v>0</v>
      </c>
      <c r="BC65" s="123">
        <f>'SO 801 - Terénní a vegeta...'!F36</f>
        <v>0</v>
      </c>
      <c r="BD65" s="125">
        <f>'SO 801 - Terénní a vegeta...'!F37</f>
        <v>0</v>
      </c>
      <c r="BE65" s="7"/>
      <c r="BT65" s="126" t="s">
        <v>85</v>
      </c>
      <c r="BV65" s="126" t="s">
        <v>79</v>
      </c>
      <c r="BW65" s="126" t="s">
        <v>118</v>
      </c>
      <c r="BX65" s="126" t="s">
        <v>5</v>
      </c>
      <c r="CL65" s="126" t="s">
        <v>19</v>
      </c>
      <c r="CM65" s="126" t="s">
        <v>87</v>
      </c>
    </row>
    <row r="66" s="7" customFormat="1" ht="24.75" customHeight="1">
      <c r="A66" s="114" t="s">
        <v>81</v>
      </c>
      <c r="B66" s="115"/>
      <c r="C66" s="116"/>
      <c r="D66" s="117" t="s">
        <v>119</v>
      </c>
      <c r="E66" s="117"/>
      <c r="F66" s="117"/>
      <c r="G66" s="117"/>
      <c r="H66" s="117"/>
      <c r="I66" s="118"/>
      <c r="J66" s="117" t="s">
        <v>120</v>
      </c>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9">
        <f>'SO 801.NP - Vegetační úpr...'!J30</f>
        <v>0</v>
      </c>
      <c r="AH66" s="118"/>
      <c r="AI66" s="118"/>
      <c r="AJ66" s="118"/>
      <c r="AK66" s="118"/>
      <c r="AL66" s="118"/>
      <c r="AM66" s="118"/>
      <c r="AN66" s="119">
        <f>SUM(AG66,AT66)</f>
        <v>0</v>
      </c>
      <c r="AO66" s="118"/>
      <c r="AP66" s="118"/>
      <c r="AQ66" s="120" t="s">
        <v>84</v>
      </c>
      <c r="AR66" s="121"/>
      <c r="AS66" s="122">
        <v>0</v>
      </c>
      <c r="AT66" s="123">
        <f>ROUND(SUM(AV66:AW66),2)</f>
        <v>0</v>
      </c>
      <c r="AU66" s="124">
        <f>'SO 801.NP - Vegetační úpr...'!P80</f>
        <v>0</v>
      </c>
      <c r="AV66" s="123">
        <f>'SO 801.NP - Vegetační úpr...'!J33</f>
        <v>0</v>
      </c>
      <c r="AW66" s="123">
        <f>'SO 801.NP - Vegetační úpr...'!J34</f>
        <v>0</v>
      </c>
      <c r="AX66" s="123">
        <f>'SO 801.NP - Vegetační úpr...'!J35</f>
        <v>0</v>
      </c>
      <c r="AY66" s="123">
        <f>'SO 801.NP - Vegetační úpr...'!J36</f>
        <v>0</v>
      </c>
      <c r="AZ66" s="123">
        <f>'SO 801.NP - Vegetační úpr...'!F33</f>
        <v>0</v>
      </c>
      <c r="BA66" s="123">
        <f>'SO 801.NP - Vegetační úpr...'!F34</f>
        <v>0</v>
      </c>
      <c r="BB66" s="123">
        <f>'SO 801.NP - Vegetační úpr...'!F35</f>
        <v>0</v>
      </c>
      <c r="BC66" s="123">
        <f>'SO 801.NP - Vegetační úpr...'!F36</f>
        <v>0</v>
      </c>
      <c r="BD66" s="125">
        <f>'SO 801.NP - Vegetační úpr...'!F37</f>
        <v>0</v>
      </c>
      <c r="BE66" s="7"/>
      <c r="BT66" s="126" t="s">
        <v>85</v>
      </c>
      <c r="BV66" s="126" t="s">
        <v>79</v>
      </c>
      <c r="BW66" s="126" t="s">
        <v>121</v>
      </c>
      <c r="BX66" s="126" t="s">
        <v>5</v>
      </c>
      <c r="CL66" s="126" t="s">
        <v>19</v>
      </c>
      <c r="CM66" s="126" t="s">
        <v>87</v>
      </c>
    </row>
    <row r="67" s="7" customFormat="1" ht="16.5" customHeight="1">
      <c r="A67" s="114" t="s">
        <v>81</v>
      </c>
      <c r="B67" s="115"/>
      <c r="C67" s="116"/>
      <c r="D67" s="117" t="s">
        <v>122</v>
      </c>
      <c r="E67" s="117"/>
      <c r="F67" s="117"/>
      <c r="G67" s="117"/>
      <c r="H67" s="117"/>
      <c r="I67" s="118"/>
      <c r="J67" s="117" t="s">
        <v>123</v>
      </c>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9">
        <f>'SO 901 - Mobiliář a herní...'!J30</f>
        <v>0</v>
      </c>
      <c r="AH67" s="118"/>
      <c r="AI67" s="118"/>
      <c r="AJ67" s="118"/>
      <c r="AK67" s="118"/>
      <c r="AL67" s="118"/>
      <c r="AM67" s="118"/>
      <c r="AN67" s="119">
        <f>SUM(AG67,AT67)</f>
        <v>0</v>
      </c>
      <c r="AO67" s="118"/>
      <c r="AP67" s="118"/>
      <c r="AQ67" s="120" t="s">
        <v>84</v>
      </c>
      <c r="AR67" s="121"/>
      <c r="AS67" s="122">
        <v>0</v>
      </c>
      <c r="AT67" s="123">
        <f>ROUND(SUM(AV67:AW67),2)</f>
        <v>0</v>
      </c>
      <c r="AU67" s="124">
        <f>'SO 901 - Mobiliář a herní...'!P88</f>
        <v>0</v>
      </c>
      <c r="AV67" s="123">
        <f>'SO 901 - Mobiliář a herní...'!J33</f>
        <v>0</v>
      </c>
      <c r="AW67" s="123">
        <f>'SO 901 - Mobiliář a herní...'!J34</f>
        <v>0</v>
      </c>
      <c r="AX67" s="123">
        <f>'SO 901 - Mobiliář a herní...'!J35</f>
        <v>0</v>
      </c>
      <c r="AY67" s="123">
        <f>'SO 901 - Mobiliář a herní...'!J36</f>
        <v>0</v>
      </c>
      <c r="AZ67" s="123">
        <f>'SO 901 - Mobiliář a herní...'!F33</f>
        <v>0</v>
      </c>
      <c r="BA67" s="123">
        <f>'SO 901 - Mobiliář a herní...'!F34</f>
        <v>0</v>
      </c>
      <c r="BB67" s="123">
        <f>'SO 901 - Mobiliář a herní...'!F35</f>
        <v>0</v>
      </c>
      <c r="BC67" s="123">
        <f>'SO 901 - Mobiliář a herní...'!F36</f>
        <v>0</v>
      </c>
      <c r="BD67" s="125">
        <f>'SO 901 - Mobiliář a herní...'!F37</f>
        <v>0</v>
      </c>
      <c r="BE67" s="7"/>
      <c r="BT67" s="126" t="s">
        <v>85</v>
      </c>
      <c r="BV67" s="126" t="s">
        <v>79</v>
      </c>
      <c r="BW67" s="126" t="s">
        <v>124</v>
      </c>
      <c r="BX67" s="126" t="s">
        <v>5</v>
      </c>
      <c r="CL67" s="126" t="s">
        <v>19</v>
      </c>
      <c r="CM67" s="126" t="s">
        <v>87</v>
      </c>
    </row>
    <row r="68" s="7" customFormat="1" ht="16.5" customHeight="1">
      <c r="A68" s="114" t="s">
        <v>81</v>
      </c>
      <c r="B68" s="115"/>
      <c r="C68" s="116"/>
      <c r="D68" s="117" t="s">
        <v>125</v>
      </c>
      <c r="E68" s="117"/>
      <c r="F68" s="117"/>
      <c r="G68" s="117"/>
      <c r="H68" s="117"/>
      <c r="I68" s="118"/>
      <c r="J68" s="117" t="s">
        <v>126</v>
      </c>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9">
        <f>'VRN - Vedlejší rozpočtové...'!J30</f>
        <v>0</v>
      </c>
      <c r="AH68" s="118"/>
      <c r="AI68" s="118"/>
      <c r="AJ68" s="118"/>
      <c r="AK68" s="118"/>
      <c r="AL68" s="118"/>
      <c r="AM68" s="118"/>
      <c r="AN68" s="119">
        <f>SUM(AG68,AT68)</f>
        <v>0</v>
      </c>
      <c r="AO68" s="118"/>
      <c r="AP68" s="118"/>
      <c r="AQ68" s="120" t="s">
        <v>84</v>
      </c>
      <c r="AR68" s="121"/>
      <c r="AS68" s="137">
        <v>0</v>
      </c>
      <c r="AT68" s="138">
        <f>ROUND(SUM(AV68:AW68),2)</f>
        <v>0</v>
      </c>
      <c r="AU68" s="139">
        <f>'VRN - Vedlejší rozpočtové...'!P80</f>
        <v>0</v>
      </c>
      <c r="AV68" s="138">
        <f>'VRN - Vedlejší rozpočtové...'!J33</f>
        <v>0</v>
      </c>
      <c r="AW68" s="138">
        <f>'VRN - Vedlejší rozpočtové...'!J34</f>
        <v>0</v>
      </c>
      <c r="AX68" s="138">
        <f>'VRN - Vedlejší rozpočtové...'!J35</f>
        <v>0</v>
      </c>
      <c r="AY68" s="138">
        <f>'VRN - Vedlejší rozpočtové...'!J36</f>
        <v>0</v>
      </c>
      <c r="AZ68" s="138">
        <f>'VRN - Vedlejší rozpočtové...'!F33</f>
        <v>0</v>
      </c>
      <c r="BA68" s="138">
        <f>'VRN - Vedlejší rozpočtové...'!F34</f>
        <v>0</v>
      </c>
      <c r="BB68" s="138">
        <f>'VRN - Vedlejší rozpočtové...'!F35</f>
        <v>0</v>
      </c>
      <c r="BC68" s="138">
        <f>'VRN - Vedlejší rozpočtové...'!F36</f>
        <v>0</v>
      </c>
      <c r="BD68" s="140">
        <f>'VRN - Vedlejší rozpočtové...'!F37</f>
        <v>0</v>
      </c>
      <c r="BE68" s="7"/>
      <c r="BT68" s="126" t="s">
        <v>85</v>
      </c>
      <c r="BV68" s="126" t="s">
        <v>79</v>
      </c>
      <c r="BW68" s="126" t="s">
        <v>127</v>
      </c>
      <c r="BX68" s="126" t="s">
        <v>5</v>
      </c>
      <c r="CL68" s="126" t="s">
        <v>19</v>
      </c>
      <c r="CM68" s="126" t="s">
        <v>87</v>
      </c>
    </row>
    <row r="69" s="2" customFormat="1" ht="30" customHeight="1">
      <c r="A69" s="41"/>
      <c r="B69" s="42"/>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7"/>
      <c r="AS69" s="41"/>
      <c r="AT69" s="41"/>
      <c r="AU69" s="41"/>
      <c r="AV69" s="41"/>
      <c r="AW69" s="41"/>
      <c r="AX69" s="41"/>
      <c r="AY69" s="41"/>
      <c r="AZ69" s="41"/>
      <c r="BA69" s="41"/>
      <c r="BB69" s="41"/>
      <c r="BC69" s="41"/>
      <c r="BD69" s="41"/>
      <c r="BE69" s="41"/>
    </row>
    <row r="70" s="2" customFormat="1" ht="6.96" customHeight="1">
      <c r="A70" s="41"/>
      <c r="B70" s="62"/>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47"/>
      <c r="AS70" s="41"/>
      <c r="AT70" s="41"/>
      <c r="AU70" s="41"/>
      <c r="AV70" s="41"/>
      <c r="AW70" s="41"/>
      <c r="AX70" s="41"/>
      <c r="AY70" s="41"/>
      <c r="AZ70" s="41"/>
      <c r="BA70" s="41"/>
      <c r="BB70" s="41"/>
      <c r="BC70" s="41"/>
      <c r="BD70" s="41"/>
      <c r="BE70" s="41"/>
    </row>
  </sheetData>
  <sheetProtection sheet="1" formatColumns="0" formatRows="0" objects="1" scenarios="1" spinCount="100000" saltValue="MqTGt/CpOhU3kvFLIIozuqugRGBz8UUIfrZ6LhVByOfHfCY1FVc6aWIRRyjg5SVwB2q28spzIIp22yop807DOA==" hashValue="PPfrr0X5CIjeQJVGS/81PyU4QR08oLYgiHtZu5iSm8aHkS4OuFoh0wZGAcuH5Qr5e50ylx5CmERxLM/LaZYq0Q==" algorithmName="SHA-512" password="CC35"/>
  <mergeCells count="94">
    <mergeCell ref="C52:G52"/>
    <mergeCell ref="D58:H58"/>
    <mergeCell ref="D56:H56"/>
    <mergeCell ref="D55:H55"/>
    <mergeCell ref="D61:H61"/>
    <mergeCell ref="D57:H57"/>
    <mergeCell ref="D64:H64"/>
    <mergeCell ref="E60:I60"/>
    <mergeCell ref="E59:I59"/>
    <mergeCell ref="E63:I63"/>
    <mergeCell ref="E62:I62"/>
    <mergeCell ref="I52:AF52"/>
    <mergeCell ref="J61:AF61"/>
    <mergeCell ref="J57:AF57"/>
    <mergeCell ref="J55:AF55"/>
    <mergeCell ref="J64:AF64"/>
    <mergeCell ref="J56:AF56"/>
    <mergeCell ref="J58:AF58"/>
    <mergeCell ref="K62:AF62"/>
    <mergeCell ref="K63:AF63"/>
    <mergeCell ref="K59:AF59"/>
    <mergeCell ref="K60:AF60"/>
    <mergeCell ref="L45:AO45"/>
    <mergeCell ref="D65:H65"/>
    <mergeCell ref="J65:AF65"/>
    <mergeCell ref="D66:H66"/>
    <mergeCell ref="J66:AF66"/>
    <mergeCell ref="D67:H67"/>
    <mergeCell ref="J67:AF67"/>
    <mergeCell ref="D68:H68"/>
    <mergeCell ref="J68:AF68"/>
    <mergeCell ref="AG54:AM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64:AM64"/>
    <mergeCell ref="AG58:AM58"/>
    <mergeCell ref="AG56:AM56"/>
    <mergeCell ref="AG63:AM63"/>
    <mergeCell ref="AG59:AM59"/>
    <mergeCell ref="AG52:AM52"/>
    <mergeCell ref="AG55:AM55"/>
    <mergeCell ref="AG60:AM60"/>
    <mergeCell ref="AG62:AM62"/>
    <mergeCell ref="AG61:AM61"/>
    <mergeCell ref="AG57:AM57"/>
    <mergeCell ref="AM47:AN47"/>
    <mergeCell ref="AM49:AP49"/>
    <mergeCell ref="AM50:AP50"/>
    <mergeCell ref="AN63:AP63"/>
    <mergeCell ref="AN52:AP52"/>
    <mergeCell ref="AN58:AP58"/>
    <mergeCell ref="AN61:AP61"/>
    <mergeCell ref="AN60:AP60"/>
    <mergeCell ref="AN55:AP55"/>
    <mergeCell ref="AN59:AP59"/>
    <mergeCell ref="AN56:AP56"/>
    <mergeCell ref="AN57:AP57"/>
    <mergeCell ref="AN62:AP62"/>
    <mergeCell ref="AN64:AP64"/>
    <mergeCell ref="AS49:AT51"/>
    <mergeCell ref="AN65:AP65"/>
    <mergeCell ref="AG65:AM65"/>
    <mergeCell ref="AN66:AP66"/>
    <mergeCell ref="AG66:AM66"/>
    <mergeCell ref="AN67:AP67"/>
    <mergeCell ref="AG67:AM67"/>
    <mergeCell ref="AN68:AP68"/>
    <mergeCell ref="AG68:AM68"/>
    <mergeCell ref="AN54:AP54"/>
  </mergeCells>
  <hyperlinks>
    <hyperlink ref="A55" location="'SO 101 - Příprava území'!C2" display="/"/>
    <hyperlink ref="A56" location="'SO 102 - Zpevněné plochy,...'!C2" display="/"/>
    <hyperlink ref="A57" location="'SO 103 - Schodiště S1, ob...'!C2" display="/"/>
    <hyperlink ref="A59" location="'SO 301.1 - Stavební část'!C2" display="/"/>
    <hyperlink ref="A60" location="'SO 301.2 - Technologie'!C2" display="/"/>
    <hyperlink ref="A62" location="'SO 302.1 - Přípojka vodovodu'!C2" display="/"/>
    <hyperlink ref="A63" location="'SO 302.2 - Přípojka kanal...'!C2" display="/"/>
    <hyperlink ref="A64" location="'SO 402 - Přípojka NN'!C2" display="/"/>
    <hyperlink ref="A65" location="'SO 801 - Terénní a vegeta...'!C2" display="/"/>
    <hyperlink ref="A66" location="'SO 801.NP - Vegetační úpr...'!C2" display="/"/>
    <hyperlink ref="A67" location="'SO 901 - Mobiliář a herní...'!C2" display="/"/>
    <hyperlink ref="A68" location="'VRN - Vedlejší rozpočtové...'!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118</v>
      </c>
      <c r="AZ2" s="141" t="s">
        <v>1613</v>
      </c>
      <c r="BA2" s="141" t="s">
        <v>19</v>
      </c>
      <c r="BB2" s="141" t="s">
        <v>19</v>
      </c>
      <c r="BC2" s="141" t="s">
        <v>282</v>
      </c>
      <c r="BD2" s="141" t="s">
        <v>87</v>
      </c>
    </row>
    <row r="3" s="1" customFormat="1" ht="6.96" customHeight="1">
      <c r="B3" s="142"/>
      <c r="C3" s="143"/>
      <c r="D3" s="143"/>
      <c r="E3" s="143"/>
      <c r="F3" s="143"/>
      <c r="G3" s="143"/>
      <c r="H3" s="143"/>
      <c r="I3" s="143"/>
      <c r="J3" s="143"/>
      <c r="K3" s="143"/>
      <c r="L3" s="23"/>
      <c r="AT3" s="20" t="s">
        <v>87</v>
      </c>
      <c r="AZ3" s="141" t="s">
        <v>1614</v>
      </c>
      <c r="BA3" s="141" t="s">
        <v>19</v>
      </c>
      <c r="BB3" s="141" t="s">
        <v>19</v>
      </c>
      <c r="BC3" s="141" t="s">
        <v>87</v>
      </c>
      <c r="BD3" s="141" t="s">
        <v>87</v>
      </c>
    </row>
    <row r="4" s="1" customFormat="1" ht="24.96" customHeight="1">
      <c r="B4" s="23"/>
      <c r="D4" s="144" t="s">
        <v>132</v>
      </c>
      <c r="L4" s="23"/>
      <c r="M4" s="145" t="s">
        <v>10</v>
      </c>
      <c r="AT4" s="20" t="s">
        <v>4</v>
      </c>
      <c r="AZ4" s="141" t="s">
        <v>1615</v>
      </c>
      <c r="BA4" s="141" t="s">
        <v>19</v>
      </c>
      <c r="BB4" s="141" t="s">
        <v>19</v>
      </c>
      <c r="BC4" s="141" t="s">
        <v>85</v>
      </c>
      <c r="BD4" s="141" t="s">
        <v>87</v>
      </c>
    </row>
    <row r="5" s="1" customFormat="1" ht="6.96" customHeight="1">
      <c r="B5" s="23"/>
      <c r="L5" s="23"/>
      <c r="AZ5" s="141" t="s">
        <v>1616</v>
      </c>
      <c r="BA5" s="141" t="s">
        <v>19</v>
      </c>
      <c r="BB5" s="141" t="s">
        <v>19</v>
      </c>
      <c r="BC5" s="141" t="s">
        <v>1617</v>
      </c>
      <c r="BD5" s="141" t="s">
        <v>87</v>
      </c>
    </row>
    <row r="6" s="1" customFormat="1" ht="12" customHeight="1">
      <c r="B6" s="23"/>
      <c r="D6" s="146" t="s">
        <v>16</v>
      </c>
      <c r="L6" s="23"/>
      <c r="AZ6" s="141" t="s">
        <v>1618</v>
      </c>
      <c r="BA6" s="141" t="s">
        <v>19</v>
      </c>
      <c r="BB6" s="141" t="s">
        <v>19</v>
      </c>
      <c r="BC6" s="141" t="s">
        <v>1619</v>
      </c>
      <c r="BD6" s="141" t="s">
        <v>87</v>
      </c>
    </row>
    <row r="7" s="1" customFormat="1" ht="16.5" customHeight="1">
      <c r="B7" s="23"/>
      <c r="E7" s="147" t="str">
        <f>'Rekapitulace stavby'!K6</f>
        <v>Revitalizace parku Marie Restituty II. etapa - část B</v>
      </c>
      <c r="F7" s="146"/>
      <c r="G7" s="146"/>
      <c r="H7" s="146"/>
      <c r="L7" s="23"/>
      <c r="AZ7" s="141" t="s">
        <v>1620</v>
      </c>
      <c r="BA7" s="141" t="s">
        <v>19</v>
      </c>
      <c r="BB7" s="141" t="s">
        <v>19</v>
      </c>
      <c r="BC7" s="141" t="s">
        <v>557</v>
      </c>
      <c r="BD7" s="141" t="s">
        <v>87</v>
      </c>
    </row>
    <row r="8" s="2" customFormat="1" ht="12" customHeight="1">
      <c r="A8" s="41"/>
      <c r="B8" s="47"/>
      <c r="C8" s="41"/>
      <c r="D8" s="146" t="s">
        <v>141</v>
      </c>
      <c r="E8" s="41"/>
      <c r="F8" s="41"/>
      <c r="G8" s="41"/>
      <c r="H8" s="41"/>
      <c r="I8" s="41"/>
      <c r="J8" s="41"/>
      <c r="K8" s="41"/>
      <c r="L8" s="148"/>
      <c r="S8" s="41"/>
      <c r="T8" s="41"/>
      <c r="U8" s="41"/>
      <c r="V8" s="41"/>
      <c r="W8" s="41"/>
      <c r="X8" s="41"/>
      <c r="Y8" s="41"/>
      <c r="Z8" s="41"/>
      <c r="AA8" s="41"/>
      <c r="AB8" s="41"/>
      <c r="AC8" s="41"/>
      <c r="AD8" s="41"/>
      <c r="AE8" s="41"/>
      <c r="AZ8" s="141" t="s">
        <v>1621</v>
      </c>
      <c r="BA8" s="141" t="s">
        <v>19</v>
      </c>
      <c r="BB8" s="141" t="s">
        <v>19</v>
      </c>
      <c r="BC8" s="141" t="s">
        <v>1622</v>
      </c>
      <c r="BD8" s="141" t="s">
        <v>87</v>
      </c>
    </row>
    <row r="9" s="2" customFormat="1" ht="16.5" customHeight="1">
      <c r="A9" s="41"/>
      <c r="B9" s="47"/>
      <c r="C9" s="41"/>
      <c r="D9" s="41"/>
      <c r="E9" s="149" t="s">
        <v>1623</v>
      </c>
      <c r="F9" s="41"/>
      <c r="G9" s="41"/>
      <c r="H9" s="41"/>
      <c r="I9" s="41"/>
      <c r="J9" s="41"/>
      <c r="K9" s="41"/>
      <c r="L9" s="148"/>
      <c r="S9" s="41"/>
      <c r="T9" s="41"/>
      <c r="U9" s="41"/>
      <c r="V9" s="41"/>
      <c r="W9" s="41"/>
      <c r="X9" s="41"/>
      <c r="Y9" s="41"/>
      <c r="Z9" s="41"/>
      <c r="AA9" s="41"/>
      <c r="AB9" s="41"/>
      <c r="AC9" s="41"/>
      <c r="AD9" s="41"/>
      <c r="AE9" s="41"/>
      <c r="AZ9" s="141" t="s">
        <v>1624</v>
      </c>
      <c r="BA9" s="141" t="s">
        <v>19</v>
      </c>
      <c r="BB9" s="141" t="s">
        <v>19</v>
      </c>
      <c r="BC9" s="141" t="s">
        <v>1625</v>
      </c>
      <c r="BD9" s="141" t="s">
        <v>87</v>
      </c>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c r="AZ10" s="141" t="s">
        <v>1626</v>
      </c>
      <c r="BA10" s="141" t="s">
        <v>19</v>
      </c>
      <c r="BB10" s="141" t="s">
        <v>19</v>
      </c>
      <c r="BC10" s="141" t="s">
        <v>140</v>
      </c>
      <c r="BD10" s="141" t="s">
        <v>87</v>
      </c>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c r="AZ11" s="141" t="s">
        <v>1627</v>
      </c>
      <c r="BA11" s="141" t="s">
        <v>19</v>
      </c>
      <c r="BB11" s="141" t="s">
        <v>19</v>
      </c>
      <c r="BC11" s="141" t="s">
        <v>849</v>
      </c>
      <c r="BD11" s="141" t="s">
        <v>87</v>
      </c>
    </row>
    <row r="12" s="2" customFormat="1" ht="12" customHeight="1">
      <c r="A12" s="41"/>
      <c r="B12" s="47"/>
      <c r="C12" s="41"/>
      <c r="D12" s="146" t="s">
        <v>21</v>
      </c>
      <c r="E12" s="41"/>
      <c r="F12" s="136" t="s">
        <v>22</v>
      </c>
      <c r="G12" s="41"/>
      <c r="H12" s="41"/>
      <c r="I12" s="146" t="s">
        <v>23</v>
      </c>
      <c r="J12" s="150" t="str">
        <f>'Rekapitulace stavby'!AN8</f>
        <v>19. 11. 2025</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27</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28</v>
      </c>
      <c r="F15" s="41"/>
      <c r="G15" s="41"/>
      <c r="H15" s="41"/>
      <c r="I15" s="146" t="s">
        <v>29</v>
      </c>
      <c r="J15" s="136" t="s">
        <v>30</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31</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29</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33</v>
      </c>
      <c r="E20" s="41"/>
      <c r="F20" s="41"/>
      <c r="G20" s="41"/>
      <c r="H20" s="41"/>
      <c r="I20" s="146" t="s">
        <v>26</v>
      </c>
      <c r="J20" s="136" t="s">
        <v>34</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35</v>
      </c>
      <c r="F21" s="41"/>
      <c r="G21" s="41"/>
      <c r="H21" s="41"/>
      <c r="I21" s="146" t="s">
        <v>29</v>
      </c>
      <c r="J21" s="136" t="s">
        <v>36</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38</v>
      </c>
      <c r="E23" s="41"/>
      <c r="F23" s="41"/>
      <c r="G23" s="41"/>
      <c r="H23" s="41"/>
      <c r="I23" s="146" t="s">
        <v>26</v>
      </c>
      <c r="J23" s="136" t="s">
        <v>39</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40</v>
      </c>
      <c r="F24" s="41"/>
      <c r="G24" s="41"/>
      <c r="H24" s="41"/>
      <c r="I24" s="146" t="s">
        <v>29</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41</v>
      </c>
      <c r="E26" s="41"/>
      <c r="F26" s="41"/>
      <c r="G26" s="41"/>
      <c r="H26" s="41"/>
      <c r="I26" s="41"/>
      <c r="J26" s="41"/>
      <c r="K26" s="41"/>
      <c r="L26" s="148"/>
      <c r="S26" s="41"/>
      <c r="T26" s="41"/>
      <c r="U26" s="41"/>
      <c r="V26" s="41"/>
      <c r="W26" s="41"/>
      <c r="X26" s="41"/>
      <c r="Y26" s="41"/>
      <c r="Z26" s="41"/>
      <c r="AA26" s="41"/>
      <c r="AB26" s="41"/>
      <c r="AC26" s="41"/>
      <c r="AD26" s="41"/>
      <c r="AE26" s="41"/>
    </row>
    <row r="27" s="8" customFormat="1" ht="179.25" customHeight="1">
      <c r="A27" s="151"/>
      <c r="B27" s="152"/>
      <c r="C27" s="151"/>
      <c r="D27" s="151"/>
      <c r="E27" s="153" t="s">
        <v>151</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43</v>
      </c>
      <c r="E30" s="41"/>
      <c r="F30" s="41"/>
      <c r="G30" s="41"/>
      <c r="H30" s="41"/>
      <c r="I30" s="41"/>
      <c r="J30" s="157">
        <f>ROUND(J90,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45</v>
      </c>
      <c r="G32" s="41"/>
      <c r="H32" s="41"/>
      <c r="I32" s="158" t="s">
        <v>44</v>
      </c>
      <c r="J32" s="158" t="s">
        <v>46</v>
      </c>
      <c r="K32" s="41"/>
      <c r="L32" s="148"/>
      <c r="S32" s="41"/>
      <c r="T32" s="41"/>
      <c r="U32" s="41"/>
      <c r="V32" s="41"/>
      <c r="W32" s="41"/>
      <c r="X32" s="41"/>
      <c r="Y32" s="41"/>
      <c r="Z32" s="41"/>
      <c r="AA32" s="41"/>
      <c r="AB32" s="41"/>
      <c r="AC32" s="41"/>
      <c r="AD32" s="41"/>
      <c r="AE32" s="41"/>
    </row>
    <row r="33" s="2" customFormat="1" ht="14.4" customHeight="1">
      <c r="A33" s="41"/>
      <c r="B33" s="47"/>
      <c r="C33" s="41"/>
      <c r="D33" s="159" t="s">
        <v>47</v>
      </c>
      <c r="E33" s="146" t="s">
        <v>48</v>
      </c>
      <c r="F33" s="160">
        <f>ROUND((SUM(BE90:BE664)),  2)</f>
        <v>0</v>
      </c>
      <c r="G33" s="41"/>
      <c r="H33" s="41"/>
      <c r="I33" s="161">
        <v>0.20999999999999999</v>
      </c>
      <c r="J33" s="160">
        <f>ROUND(((SUM(BE90:BE664))*I33),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49</v>
      </c>
      <c r="F34" s="160">
        <f>ROUND((SUM(BF90:BF664)),  2)</f>
        <v>0</v>
      </c>
      <c r="G34" s="41"/>
      <c r="H34" s="41"/>
      <c r="I34" s="161">
        <v>0.12</v>
      </c>
      <c r="J34" s="160">
        <f>ROUND(((SUM(BF90:BF664))*I34),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50</v>
      </c>
      <c r="F35" s="160">
        <f>ROUND((SUM(BG90:BG664)),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51</v>
      </c>
      <c r="F36" s="160">
        <f>ROUND((SUM(BH90:BH664)),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52</v>
      </c>
      <c r="F37" s="160">
        <f>ROUND((SUM(BI90:BI664)),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53</v>
      </c>
      <c r="E39" s="164"/>
      <c r="F39" s="164"/>
      <c r="G39" s="165" t="s">
        <v>54</v>
      </c>
      <c r="H39" s="166" t="s">
        <v>55</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152</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Revitalizace parku Marie Restituty II. etapa - část B</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141</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SO 801 - Terénní a vegetační úpravy</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Brno-Husovice, park Marie Restituty</v>
      </c>
      <c r="G52" s="43"/>
      <c r="H52" s="43"/>
      <c r="I52" s="35" t="s">
        <v>23</v>
      </c>
      <c r="J52" s="75" t="str">
        <f>IF(J12="","",J12)</f>
        <v>19. 11. 2025</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ÚMČ Brno - sever</v>
      </c>
      <c r="G54" s="43"/>
      <c r="H54" s="43"/>
      <c r="I54" s="35" t="s">
        <v>33</v>
      </c>
      <c r="J54" s="39" t="str">
        <f>E21</f>
        <v>Eva Wagnerová</v>
      </c>
      <c r="K54" s="43"/>
      <c r="L54" s="148"/>
      <c r="S54" s="41"/>
      <c r="T54" s="41"/>
      <c r="U54" s="41"/>
      <c r="V54" s="41"/>
      <c r="W54" s="41"/>
      <c r="X54" s="41"/>
      <c r="Y54" s="41"/>
      <c r="Z54" s="41"/>
      <c r="AA54" s="41"/>
      <c r="AB54" s="41"/>
      <c r="AC54" s="41"/>
      <c r="AD54" s="41"/>
      <c r="AE54" s="41"/>
    </row>
    <row r="55" s="2" customFormat="1" ht="25.65" customHeight="1">
      <c r="A55" s="41"/>
      <c r="B55" s="42"/>
      <c r="C55" s="35" t="s">
        <v>31</v>
      </c>
      <c r="D55" s="43"/>
      <c r="E55" s="43"/>
      <c r="F55" s="30" t="str">
        <f>IF(E18="","",E18)</f>
        <v>Vyplň údaj</v>
      </c>
      <c r="G55" s="43"/>
      <c r="H55" s="43"/>
      <c r="I55" s="35" t="s">
        <v>38</v>
      </c>
      <c r="J55" s="39" t="str">
        <f>E24</f>
        <v>Ing. Vojtěch Biolek, Ph.D.</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153</v>
      </c>
      <c r="D57" s="175"/>
      <c r="E57" s="175"/>
      <c r="F57" s="175"/>
      <c r="G57" s="175"/>
      <c r="H57" s="175"/>
      <c r="I57" s="175"/>
      <c r="J57" s="176" t="s">
        <v>154</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75</v>
      </c>
      <c r="D59" s="43"/>
      <c r="E59" s="43"/>
      <c r="F59" s="43"/>
      <c r="G59" s="43"/>
      <c r="H59" s="43"/>
      <c r="I59" s="43"/>
      <c r="J59" s="105">
        <f>J90</f>
        <v>0</v>
      </c>
      <c r="K59" s="43"/>
      <c r="L59" s="148"/>
      <c r="S59" s="41"/>
      <c r="T59" s="41"/>
      <c r="U59" s="41"/>
      <c r="V59" s="41"/>
      <c r="W59" s="41"/>
      <c r="X59" s="41"/>
      <c r="Y59" s="41"/>
      <c r="Z59" s="41"/>
      <c r="AA59" s="41"/>
      <c r="AB59" s="41"/>
      <c r="AC59" s="41"/>
      <c r="AD59" s="41"/>
      <c r="AE59" s="41"/>
      <c r="AU59" s="20" t="s">
        <v>155</v>
      </c>
    </row>
    <row r="60" s="9" customFormat="1" ht="24.96" customHeight="1">
      <c r="A60" s="9"/>
      <c r="B60" s="178"/>
      <c r="C60" s="179"/>
      <c r="D60" s="180" t="s">
        <v>1628</v>
      </c>
      <c r="E60" s="181"/>
      <c r="F60" s="181"/>
      <c r="G60" s="181"/>
      <c r="H60" s="181"/>
      <c r="I60" s="181"/>
      <c r="J60" s="182">
        <f>J91</f>
        <v>0</v>
      </c>
      <c r="K60" s="179"/>
      <c r="L60" s="183"/>
      <c r="S60" s="9"/>
      <c r="T60" s="9"/>
      <c r="U60" s="9"/>
      <c r="V60" s="9"/>
      <c r="W60" s="9"/>
      <c r="X60" s="9"/>
      <c r="Y60" s="9"/>
      <c r="Z60" s="9"/>
      <c r="AA60" s="9"/>
      <c r="AB60" s="9"/>
      <c r="AC60" s="9"/>
      <c r="AD60" s="9"/>
      <c r="AE60" s="9"/>
    </row>
    <row r="61" s="9" customFormat="1" ht="24.96" customHeight="1">
      <c r="A61" s="9"/>
      <c r="B61" s="178"/>
      <c r="C61" s="179"/>
      <c r="D61" s="180" t="s">
        <v>1629</v>
      </c>
      <c r="E61" s="181"/>
      <c r="F61" s="181"/>
      <c r="G61" s="181"/>
      <c r="H61" s="181"/>
      <c r="I61" s="181"/>
      <c r="J61" s="182">
        <f>J164</f>
        <v>0</v>
      </c>
      <c r="K61" s="179"/>
      <c r="L61" s="183"/>
      <c r="S61" s="9"/>
      <c r="T61" s="9"/>
      <c r="U61" s="9"/>
      <c r="V61" s="9"/>
      <c r="W61" s="9"/>
      <c r="X61" s="9"/>
      <c r="Y61" s="9"/>
      <c r="Z61" s="9"/>
      <c r="AA61" s="9"/>
      <c r="AB61" s="9"/>
      <c r="AC61" s="9"/>
      <c r="AD61" s="9"/>
      <c r="AE61" s="9"/>
    </row>
    <row r="62" s="10" customFormat="1" ht="19.92" customHeight="1">
      <c r="A62" s="10"/>
      <c r="B62" s="184"/>
      <c r="C62" s="128"/>
      <c r="D62" s="185" t="s">
        <v>1630</v>
      </c>
      <c r="E62" s="186"/>
      <c r="F62" s="186"/>
      <c r="G62" s="186"/>
      <c r="H62" s="186"/>
      <c r="I62" s="186"/>
      <c r="J62" s="187">
        <f>J165</f>
        <v>0</v>
      </c>
      <c r="K62" s="128"/>
      <c r="L62" s="188"/>
      <c r="S62" s="10"/>
      <c r="T62" s="10"/>
      <c r="U62" s="10"/>
      <c r="V62" s="10"/>
      <c r="W62" s="10"/>
      <c r="X62" s="10"/>
      <c r="Y62" s="10"/>
      <c r="Z62" s="10"/>
      <c r="AA62" s="10"/>
      <c r="AB62" s="10"/>
      <c r="AC62" s="10"/>
      <c r="AD62" s="10"/>
      <c r="AE62" s="10"/>
    </row>
    <row r="63" s="10" customFormat="1" ht="19.92" customHeight="1">
      <c r="A63" s="10"/>
      <c r="B63" s="184"/>
      <c r="C63" s="128"/>
      <c r="D63" s="185" t="s">
        <v>1631</v>
      </c>
      <c r="E63" s="186"/>
      <c r="F63" s="186"/>
      <c r="G63" s="186"/>
      <c r="H63" s="186"/>
      <c r="I63" s="186"/>
      <c r="J63" s="187">
        <f>J260</f>
        <v>0</v>
      </c>
      <c r="K63" s="128"/>
      <c r="L63" s="188"/>
      <c r="S63" s="10"/>
      <c r="T63" s="10"/>
      <c r="U63" s="10"/>
      <c r="V63" s="10"/>
      <c r="W63" s="10"/>
      <c r="X63" s="10"/>
      <c r="Y63" s="10"/>
      <c r="Z63" s="10"/>
      <c r="AA63" s="10"/>
      <c r="AB63" s="10"/>
      <c r="AC63" s="10"/>
      <c r="AD63" s="10"/>
      <c r="AE63" s="10"/>
    </row>
    <row r="64" s="9" customFormat="1" ht="24.96" customHeight="1">
      <c r="A64" s="9"/>
      <c r="B64" s="178"/>
      <c r="C64" s="179"/>
      <c r="D64" s="180" t="s">
        <v>1632</v>
      </c>
      <c r="E64" s="181"/>
      <c r="F64" s="181"/>
      <c r="G64" s="181"/>
      <c r="H64" s="181"/>
      <c r="I64" s="181"/>
      <c r="J64" s="182">
        <f>J346</f>
        <v>0</v>
      </c>
      <c r="K64" s="179"/>
      <c r="L64" s="183"/>
      <c r="S64" s="9"/>
      <c r="T64" s="9"/>
      <c r="U64" s="9"/>
      <c r="V64" s="9"/>
      <c r="W64" s="9"/>
      <c r="X64" s="9"/>
      <c r="Y64" s="9"/>
      <c r="Z64" s="9"/>
      <c r="AA64" s="9"/>
      <c r="AB64" s="9"/>
      <c r="AC64" s="9"/>
      <c r="AD64" s="9"/>
      <c r="AE64" s="9"/>
    </row>
    <row r="65" s="9" customFormat="1" ht="24.96" customHeight="1">
      <c r="A65" s="9"/>
      <c r="B65" s="178"/>
      <c r="C65" s="179"/>
      <c r="D65" s="180" t="s">
        <v>1633</v>
      </c>
      <c r="E65" s="181"/>
      <c r="F65" s="181"/>
      <c r="G65" s="181"/>
      <c r="H65" s="181"/>
      <c r="I65" s="181"/>
      <c r="J65" s="182">
        <f>J440</f>
        <v>0</v>
      </c>
      <c r="K65" s="179"/>
      <c r="L65" s="183"/>
      <c r="S65" s="9"/>
      <c r="T65" s="9"/>
      <c r="U65" s="9"/>
      <c r="V65" s="9"/>
      <c r="W65" s="9"/>
      <c r="X65" s="9"/>
      <c r="Y65" s="9"/>
      <c r="Z65" s="9"/>
      <c r="AA65" s="9"/>
      <c r="AB65" s="9"/>
      <c r="AC65" s="9"/>
      <c r="AD65" s="9"/>
      <c r="AE65" s="9"/>
    </row>
    <row r="66" s="10" customFormat="1" ht="19.92" customHeight="1">
      <c r="A66" s="10"/>
      <c r="B66" s="184"/>
      <c r="C66" s="128"/>
      <c r="D66" s="185" t="s">
        <v>1634</v>
      </c>
      <c r="E66" s="186"/>
      <c r="F66" s="186"/>
      <c r="G66" s="186"/>
      <c r="H66" s="186"/>
      <c r="I66" s="186"/>
      <c r="J66" s="187">
        <f>J441</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1635</v>
      </c>
      <c r="E67" s="186"/>
      <c r="F67" s="186"/>
      <c r="G67" s="186"/>
      <c r="H67" s="186"/>
      <c r="I67" s="186"/>
      <c r="J67" s="187">
        <f>J529</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1636</v>
      </c>
      <c r="E68" s="186"/>
      <c r="F68" s="186"/>
      <c r="G68" s="186"/>
      <c r="H68" s="186"/>
      <c r="I68" s="186"/>
      <c r="J68" s="187">
        <f>J569</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1637</v>
      </c>
      <c r="E69" s="186"/>
      <c r="F69" s="186"/>
      <c r="G69" s="186"/>
      <c r="H69" s="186"/>
      <c r="I69" s="186"/>
      <c r="J69" s="187">
        <f>J609</f>
        <v>0</v>
      </c>
      <c r="K69" s="128"/>
      <c r="L69" s="188"/>
      <c r="S69" s="10"/>
      <c r="T69" s="10"/>
      <c r="U69" s="10"/>
      <c r="V69" s="10"/>
      <c r="W69" s="10"/>
      <c r="X69" s="10"/>
      <c r="Y69" s="10"/>
      <c r="Z69" s="10"/>
      <c r="AA69" s="10"/>
      <c r="AB69" s="10"/>
      <c r="AC69" s="10"/>
      <c r="AD69" s="10"/>
      <c r="AE69" s="10"/>
    </row>
    <row r="70" s="9" customFormat="1" ht="24.96" customHeight="1">
      <c r="A70" s="9"/>
      <c r="B70" s="178"/>
      <c r="C70" s="179"/>
      <c r="D70" s="180" t="s">
        <v>1638</v>
      </c>
      <c r="E70" s="181"/>
      <c r="F70" s="181"/>
      <c r="G70" s="181"/>
      <c r="H70" s="181"/>
      <c r="I70" s="181"/>
      <c r="J70" s="182">
        <f>J656</f>
        <v>0</v>
      </c>
      <c r="K70" s="179"/>
      <c r="L70" s="183"/>
      <c r="S70" s="9"/>
      <c r="T70" s="9"/>
      <c r="U70" s="9"/>
      <c r="V70" s="9"/>
      <c r="W70" s="9"/>
      <c r="X70" s="9"/>
      <c r="Y70" s="9"/>
      <c r="Z70" s="9"/>
      <c r="AA70" s="9"/>
      <c r="AB70" s="9"/>
      <c r="AC70" s="9"/>
      <c r="AD70" s="9"/>
      <c r="AE70" s="9"/>
    </row>
    <row r="71" s="2" customFormat="1" ht="21.84" customHeight="1">
      <c r="A71" s="41"/>
      <c r="B71" s="42"/>
      <c r="C71" s="43"/>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6.96" customHeight="1">
      <c r="A72" s="41"/>
      <c r="B72" s="62"/>
      <c r="C72" s="63"/>
      <c r="D72" s="63"/>
      <c r="E72" s="63"/>
      <c r="F72" s="63"/>
      <c r="G72" s="63"/>
      <c r="H72" s="63"/>
      <c r="I72" s="63"/>
      <c r="J72" s="63"/>
      <c r="K72" s="63"/>
      <c r="L72" s="148"/>
      <c r="S72" s="41"/>
      <c r="T72" s="41"/>
      <c r="U72" s="41"/>
      <c r="V72" s="41"/>
      <c r="W72" s="41"/>
      <c r="X72" s="41"/>
      <c r="Y72" s="41"/>
      <c r="Z72" s="41"/>
      <c r="AA72" s="41"/>
      <c r="AB72" s="41"/>
      <c r="AC72" s="41"/>
      <c r="AD72" s="41"/>
      <c r="AE72" s="41"/>
    </row>
    <row r="76" s="2" customFormat="1" ht="6.96" customHeight="1">
      <c r="A76" s="41"/>
      <c r="B76" s="64"/>
      <c r="C76" s="65"/>
      <c r="D76" s="65"/>
      <c r="E76" s="65"/>
      <c r="F76" s="65"/>
      <c r="G76" s="65"/>
      <c r="H76" s="65"/>
      <c r="I76" s="65"/>
      <c r="J76" s="65"/>
      <c r="K76" s="65"/>
      <c r="L76" s="148"/>
      <c r="S76" s="41"/>
      <c r="T76" s="41"/>
      <c r="U76" s="41"/>
      <c r="V76" s="41"/>
      <c r="W76" s="41"/>
      <c r="X76" s="41"/>
      <c r="Y76" s="41"/>
      <c r="Z76" s="41"/>
      <c r="AA76" s="41"/>
      <c r="AB76" s="41"/>
      <c r="AC76" s="41"/>
      <c r="AD76" s="41"/>
      <c r="AE76" s="41"/>
    </row>
    <row r="77" s="2" customFormat="1" ht="24.96" customHeight="1">
      <c r="A77" s="41"/>
      <c r="B77" s="42"/>
      <c r="C77" s="26" t="s">
        <v>164</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2" customHeight="1">
      <c r="A79" s="41"/>
      <c r="B79" s="42"/>
      <c r="C79" s="35" t="s">
        <v>16</v>
      </c>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6.5" customHeight="1">
      <c r="A80" s="41"/>
      <c r="B80" s="42"/>
      <c r="C80" s="43"/>
      <c r="D80" s="43"/>
      <c r="E80" s="173" t="str">
        <f>E7</f>
        <v>Revitalizace parku Marie Restituty II. etapa - část B</v>
      </c>
      <c r="F80" s="35"/>
      <c r="G80" s="35"/>
      <c r="H80" s="35"/>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141</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72" t="str">
        <f>E9</f>
        <v>SO 801 - Terénní a vegetační úpravy</v>
      </c>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F12</f>
        <v>Brno-Husovice, park Marie Restituty</v>
      </c>
      <c r="G84" s="43"/>
      <c r="H84" s="43"/>
      <c r="I84" s="35" t="s">
        <v>23</v>
      </c>
      <c r="J84" s="75" t="str">
        <f>IF(J12="","",J12)</f>
        <v>19. 11. 2025</v>
      </c>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5.15" customHeight="1">
      <c r="A86" s="41"/>
      <c r="B86" s="42"/>
      <c r="C86" s="35" t="s">
        <v>25</v>
      </c>
      <c r="D86" s="43"/>
      <c r="E86" s="43"/>
      <c r="F86" s="30" t="str">
        <f>E15</f>
        <v>ÚMČ Brno - sever</v>
      </c>
      <c r="G86" s="43"/>
      <c r="H86" s="43"/>
      <c r="I86" s="35" t="s">
        <v>33</v>
      </c>
      <c r="J86" s="39" t="str">
        <f>E21</f>
        <v>Eva Wagnerová</v>
      </c>
      <c r="K86" s="43"/>
      <c r="L86" s="148"/>
      <c r="S86" s="41"/>
      <c r="T86" s="41"/>
      <c r="U86" s="41"/>
      <c r="V86" s="41"/>
      <c r="W86" s="41"/>
      <c r="X86" s="41"/>
      <c r="Y86" s="41"/>
      <c r="Z86" s="41"/>
      <c r="AA86" s="41"/>
      <c r="AB86" s="41"/>
      <c r="AC86" s="41"/>
      <c r="AD86" s="41"/>
      <c r="AE86" s="41"/>
    </row>
    <row r="87" s="2" customFormat="1" ht="25.65" customHeight="1">
      <c r="A87" s="41"/>
      <c r="B87" s="42"/>
      <c r="C87" s="35" t="s">
        <v>31</v>
      </c>
      <c r="D87" s="43"/>
      <c r="E87" s="43"/>
      <c r="F87" s="30" t="str">
        <f>IF(E18="","",E18)</f>
        <v>Vyplň údaj</v>
      </c>
      <c r="G87" s="43"/>
      <c r="H87" s="43"/>
      <c r="I87" s="35" t="s">
        <v>38</v>
      </c>
      <c r="J87" s="39" t="str">
        <f>E24</f>
        <v>Ing. Vojtěch Biolek, Ph.D.</v>
      </c>
      <c r="K87" s="43"/>
      <c r="L87" s="148"/>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11" customFormat="1" ht="29.28" customHeight="1">
      <c r="A89" s="189"/>
      <c r="B89" s="190"/>
      <c r="C89" s="191" t="s">
        <v>165</v>
      </c>
      <c r="D89" s="192" t="s">
        <v>62</v>
      </c>
      <c r="E89" s="192" t="s">
        <v>58</v>
      </c>
      <c r="F89" s="192" t="s">
        <v>59</v>
      </c>
      <c r="G89" s="192" t="s">
        <v>166</v>
      </c>
      <c r="H89" s="192" t="s">
        <v>167</v>
      </c>
      <c r="I89" s="192" t="s">
        <v>168</v>
      </c>
      <c r="J89" s="192" t="s">
        <v>154</v>
      </c>
      <c r="K89" s="193" t="s">
        <v>169</v>
      </c>
      <c r="L89" s="194"/>
      <c r="M89" s="95" t="s">
        <v>19</v>
      </c>
      <c r="N89" s="96" t="s">
        <v>47</v>
      </c>
      <c r="O89" s="96" t="s">
        <v>170</v>
      </c>
      <c r="P89" s="96" t="s">
        <v>171</v>
      </c>
      <c r="Q89" s="96" t="s">
        <v>172</v>
      </c>
      <c r="R89" s="96" t="s">
        <v>173</v>
      </c>
      <c r="S89" s="96" t="s">
        <v>174</v>
      </c>
      <c r="T89" s="97" t="s">
        <v>175</v>
      </c>
      <c r="U89" s="189"/>
      <c r="V89" s="189"/>
      <c r="W89" s="189"/>
      <c r="X89" s="189"/>
      <c r="Y89" s="189"/>
      <c r="Z89" s="189"/>
      <c r="AA89" s="189"/>
      <c r="AB89" s="189"/>
      <c r="AC89" s="189"/>
      <c r="AD89" s="189"/>
      <c r="AE89" s="189"/>
    </row>
    <row r="90" s="2" customFormat="1" ht="22.8" customHeight="1">
      <c r="A90" s="41"/>
      <c r="B90" s="42"/>
      <c r="C90" s="102" t="s">
        <v>176</v>
      </c>
      <c r="D90" s="43"/>
      <c r="E90" s="43"/>
      <c r="F90" s="43"/>
      <c r="G90" s="43"/>
      <c r="H90" s="43"/>
      <c r="I90" s="43"/>
      <c r="J90" s="195">
        <f>BK90</f>
        <v>0</v>
      </c>
      <c r="K90" s="43"/>
      <c r="L90" s="47"/>
      <c r="M90" s="98"/>
      <c r="N90" s="196"/>
      <c r="O90" s="99"/>
      <c r="P90" s="197">
        <f>P91+P164+P346+P440+P656</f>
        <v>0</v>
      </c>
      <c r="Q90" s="99"/>
      <c r="R90" s="197">
        <f>R91+R164+R346+R440+R656</f>
        <v>18.2826396</v>
      </c>
      <c r="S90" s="99"/>
      <c r="T90" s="198">
        <f>T91+T164+T346+T440+T656</f>
        <v>0</v>
      </c>
      <c r="U90" s="41"/>
      <c r="V90" s="41"/>
      <c r="W90" s="41"/>
      <c r="X90" s="41"/>
      <c r="Y90" s="41"/>
      <c r="Z90" s="41"/>
      <c r="AA90" s="41"/>
      <c r="AB90" s="41"/>
      <c r="AC90" s="41"/>
      <c r="AD90" s="41"/>
      <c r="AE90" s="41"/>
      <c r="AT90" s="20" t="s">
        <v>76</v>
      </c>
      <c r="AU90" s="20" t="s">
        <v>155</v>
      </c>
      <c r="BK90" s="199">
        <f>BK91+BK164+BK346+BK440+BK656</f>
        <v>0</v>
      </c>
    </row>
    <row r="91" s="12" customFormat="1" ht="25.92" customHeight="1">
      <c r="A91" s="12"/>
      <c r="B91" s="200"/>
      <c r="C91" s="201"/>
      <c r="D91" s="202" t="s">
        <v>76</v>
      </c>
      <c r="E91" s="203" t="s">
        <v>85</v>
      </c>
      <c r="F91" s="203" t="s">
        <v>1639</v>
      </c>
      <c r="G91" s="201"/>
      <c r="H91" s="201"/>
      <c r="I91" s="204"/>
      <c r="J91" s="205">
        <f>BK91</f>
        <v>0</v>
      </c>
      <c r="K91" s="201"/>
      <c r="L91" s="206"/>
      <c r="M91" s="207"/>
      <c r="N91" s="208"/>
      <c r="O91" s="208"/>
      <c r="P91" s="209">
        <f>SUM(P92:P163)</f>
        <v>0</v>
      </c>
      <c r="Q91" s="208"/>
      <c r="R91" s="209">
        <f>SUM(R92:R163)</f>
        <v>1.5466080000000002</v>
      </c>
      <c r="S91" s="208"/>
      <c r="T91" s="210">
        <f>SUM(T92:T163)</f>
        <v>0</v>
      </c>
      <c r="U91" s="12"/>
      <c r="V91" s="12"/>
      <c r="W91" s="12"/>
      <c r="X91" s="12"/>
      <c r="Y91" s="12"/>
      <c r="Z91" s="12"/>
      <c r="AA91" s="12"/>
      <c r="AB91" s="12"/>
      <c r="AC91" s="12"/>
      <c r="AD91" s="12"/>
      <c r="AE91" s="12"/>
      <c r="AR91" s="211" t="s">
        <v>186</v>
      </c>
      <c r="AT91" s="212" t="s">
        <v>76</v>
      </c>
      <c r="AU91" s="212" t="s">
        <v>77</v>
      </c>
      <c r="AY91" s="211" t="s">
        <v>179</v>
      </c>
      <c r="BK91" s="213">
        <f>SUM(BK92:BK163)</f>
        <v>0</v>
      </c>
    </row>
    <row r="92" s="2" customFormat="1" ht="21.75" customHeight="1">
      <c r="A92" s="41"/>
      <c r="B92" s="42"/>
      <c r="C92" s="216" t="s">
        <v>85</v>
      </c>
      <c r="D92" s="216" t="s">
        <v>181</v>
      </c>
      <c r="E92" s="217" t="s">
        <v>1640</v>
      </c>
      <c r="F92" s="218" t="s">
        <v>1641</v>
      </c>
      <c r="G92" s="219" t="s">
        <v>273</v>
      </c>
      <c r="H92" s="220">
        <v>15</v>
      </c>
      <c r="I92" s="221"/>
      <c r="J92" s="222">
        <f>ROUND(I92*H92,2)</f>
        <v>0</v>
      </c>
      <c r="K92" s="218" t="s">
        <v>185</v>
      </c>
      <c r="L92" s="47"/>
      <c r="M92" s="223" t="s">
        <v>19</v>
      </c>
      <c r="N92" s="224" t="s">
        <v>48</v>
      </c>
      <c r="O92" s="87"/>
      <c r="P92" s="225">
        <f>O92*H92</f>
        <v>0</v>
      </c>
      <c r="Q92" s="225">
        <v>0</v>
      </c>
      <c r="R92" s="225">
        <f>Q92*H92</f>
        <v>0</v>
      </c>
      <c r="S92" s="225">
        <v>0</v>
      </c>
      <c r="T92" s="226">
        <f>S92*H92</f>
        <v>0</v>
      </c>
      <c r="U92" s="41"/>
      <c r="V92" s="41"/>
      <c r="W92" s="41"/>
      <c r="X92" s="41"/>
      <c r="Y92" s="41"/>
      <c r="Z92" s="41"/>
      <c r="AA92" s="41"/>
      <c r="AB92" s="41"/>
      <c r="AC92" s="41"/>
      <c r="AD92" s="41"/>
      <c r="AE92" s="41"/>
      <c r="AR92" s="227" t="s">
        <v>186</v>
      </c>
      <c r="AT92" s="227" t="s">
        <v>181</v>
      </c>
      <c r="AU92" s="227" t="s">
        <v>85</v>
      </c>
      <c r="AY92" s="20" t="s">
        <v>179</v>
      </c>
      <c r="BE92" s="228">
        <f>IF(N92="základní",J92,0)</f>
        <v>0</v>
      </c>
      <c r="BF92" s="228">
        <f>IF(N92="snížená",J92,0)</f>
        <v>0</v>
      </c>
      <c r="BG92" s="228">
        <f>IF(N92="zákl. přenesená",J92,0)</f>
        <v>0</v>
      </c>
      <c r="BH92" s="228">
        <f>IF(N92="sníž. přenesená",J92,0)</f>
        <v>0</v>
      </c>
      <c r="BI92" s="228">
        <f>IF(N92="nulová",J92,0)</f>
        <v>0</v>
      </c>
      <c r="BJ92" s="20" t="s">
        <v>85</v>
      </c>
      <c r="BK92" s="228">
        <f>ROUND(I92*H92,2)</f>
        <v>0</v>
      </c>
      <c r="BL92" s="20" t="s">
        <v>186</v>
      </c>
      <c r="BM92" s="227" t="s">
        <v>1642</v>
      </c>
    </row>
    <row r="93" s="2" customFormat="1">
      <c r="A93" s="41"/>
      <c r="B93" s="42"/>
      <c r="C93" s="43"/>
      <c r="D93" s="229" t="s">
        <v>188</v>
      </c>
      <c r="E93" s="43"/>
      <c r="F93" s="230" t="s">
        <v>1643</v>
      </c>
      <c r="G93" s="43"/>
      <c r="H93" s="43"/>
      <c r="I93" s="231"/>
      <c r="J93" s="43"/>
      <c r="K93" s="43"/>
      <c r="L93" s="47"/>
      <c r="M93" s="232"/>
      <c r="N93" s="233"/>
      <c r="O93" s="87"/>
      <c r="P93" s="87"/>
      <c r="Q93" s="87"/>
      <c r="R93" s="87"/>
      <c r="S93" s="87"/>
      <c r="T93" s="88"/>
      <c r="U93" s="41"/>
      <c r="V93" s="41"/>
      <c r="W93" s="41"/>
      <c r="X93" s="41"/>
      <c r="Y93" s="41"/>
      <c r="Z93" s="41"/>
      <c r="AA93" s="41"/>
      <c r="AB93" s="41"/>
      <c r="AC93" s="41"/>
      <c r="AD93" s="41"/>
      <c r="AE93" s="41"/>
      <c r="AT93" s="20" t="s">
        <v>188</v>
      </c>
      <c r="AU93" s="20" t="s">
        <v>85</v>
      </c>
    </row>
    <row r="94" s="13" customFormat="1">
      <c r="A94" s="13"/>
      <c r="B94" s="234"/>
      <c r="C94" s="235"/>
      <c r="D94" s="236" t="s">
        <v>190</v>
      </c>
      <c r="E94" s="237" t="s">
        <v>19</v>
      </c>
      <c r="F94" s="238" t="s">
        <v>1644</v>
      </c>
      <c r="G94" s="235"/>
      <c r="H94" s="237" t="s">
        <v>19</v>
      </c>
      <c r="I94" s="239"/>
      <c r="J94" s="235"/>
      <c r="K94" s="235"/>
      <c r="L94" s="240"/>
      <c r="M94" s="241"/>
      <c r="N94" s="242"/>
      <c r="O94" s="242"/>
      <c r="P94" s="242"/>
      <c r="Q94" s="242"/>
      <c r="R94" s="242"/>
      <c r="S94" s="242"/>
      <c r="T94" s="243"/>
      <c r="U94" s="13"/>
      <c r="V94" s="13"/>
      <c r="W94" s="13"/>
      <c r="X94" s="13"/>
      <c r="Y94" s="13"/>
      <c r="Z94" s="13"/>
      <c r="AA94" s="13"/>
      <c r="AB94" s="13"/>
      <c r="AC94" s="13"/>
      <c r="AD94" s="13"/>
      <c r="AE94" s="13"/>
      <c r="AT94" s="244" t="s">
        <v>190</v>
      </c>
      <c r="AU94" s="244" t="s">
        <v>85</v>
      </c>
      <c r="AV94" s="13" t="s">
        <v>85</v>
      </c>
      <c r="AW94" s="13" t="s">
        <v>37</v>
      </c>
      <c r="AX94" s="13" t="s">
        <v>77</v>
      </c>
      <c r="AY94" s="244" t="s">
        <v>179</v>
      </c>
    </row>
    <row r="95" s="14" customFormat="1">
      <c r="A95" s="14"/>
      <c r="B95" s="245"/>
      <c r="C95" s="246"/>
      <c r="D95" s="236" t="s">
        <v>190</v>
      </c>
      <c r="E95" s="247" t="s">
        <v>19</v>
      </c>
      <c r="F95" s="248" t="s">
        <v>282</v>
      </c>
      <c r="G95" s="246"/>
      <c r="H95" s="249">
        <v>15</v>
      </c>
      <c r="I95" s="250"/>
      <c r="J95" s="246"/>
      <c r="K95" s="246"/>
      <c r="L95" s="251"/>
      <c r="M95" s="252"/>
      <c r="N95" s="253"/>
      <c r="O95" s="253"/>
      <c r="P95" s="253"/>
      <c r="Q95" s="253"/>
      <c r="R95" s="253"/>
      <c r="S95" s="253"/>
      <c r="T95" s="254"/>
      <c r="U95" s="14"/>
      <c r="V95" s="14"/>
      <c r="W95" s="14"/>
      <c r="X95" s="14"/>
      <c r="Y95" s="14"/>
      <c r="Z95" s="14"/>
      <c r="AA95" s="14"/>
      <c r="AB95" s="14"/>
      <c r="AC95" s="14"/>
      <c r="AD95" s="14"/>
      <c r="AE95" s="14"/>
      <c r="AT95" s="255" t="s">
        <v>190</v>
      </c>
      <c r="AU95" s="255" t="s">
        <v>85</v>
      </c>
      <c r="AV95" s="14" t="s">
        <v>87</v>
      </c>
      <c r="AW95" s="14" t="s">
        <v>37</v>
      </c>
      <c r="AX95" s="14" t="s">
        <v>77</v>
      </c>
      <c r="AY95" s="255" t="s">
        <v>179</v>
      </c>
    </row>
    <row r="96" s="15" customFormat="1">
      <c r="A96" s="15"/>
      <c r="B96" s="256"/>
      <c r="C96" s="257"/>
      <c r="D96" s="236" t="s">
        <v>190</v>
      </c>
      <c r="E96" s="258" t="s">
        <v>1613</v>
      </c>
      <c r="F96" s="259" t="s">
        <v>193</v>
      </c>
      <c r="G96" s="257"/>
      <c r="H96" s="260">
        <v>15</v>
      </c>
      <c r="I96" s="261"/>
      <c r="J96" s="257"/>
      <c r="K96" s="257"/>
      <c r="L96" s="262"/>
      <c r="M96" s="263"/>
      <c r="N96" s="264"/>
      <c r="O96" s="264"/>
      <c r="P96" s="264"/>
      <c r="Q96" s="264"/>
      <c r="R96" s="264"/>
      <c r="S96" s="264"/>
      <c r="T96" s="265"/>
      <c r="U96" s="15"/>
      <c r="V96" s="15"/>
      <c r="W96" s="15"/>
      <c r="X96" s="15"/>
      <c r="Y96" s="15"/>
      <c r="Z96" s="15"/>
      <c r="AA96" s="15"/>
      <c r="AB96" s="15"/>
      <c r="AC96" s="15"/>
      <c r="AD96" s="15"/>
      <c r="AE96" s="15"/>
      <c r="AT96" s="266" t="s">
        <v>190</v>
      </c>
      <c r="AU96" s="266" t="s">
        <v>85</v>
      </c>
      <c r="AV96" s="15" t="s">
        <v>194</v>
      </c>
      <c r="AW96" s="15" t="s">
        <v>37</v>
      </c>
      <c r="AX96" s="15" t="s">
        <v>77</v>
      </c>
      <c r="AY96" s="266" t="s">
        <v>179</v>
      </c>
    </row>
    <row r="97" s="16" customFormat="1">
      <c r="A97" s="16"/>
      <c r="B97" s="267"/>
      <c r="C97" s="268"/>
      <c r="D97" s="236" t="s">
        <v>190</v>
      </c>
      <c r="E97" s="269" t="s">
        <v>19</v>
      </c>
      <c r="F97" s="270" t="s">
        <v>195</v>
      </c>
      <c r="G97" s="268"/>
      <c r="H97" s="271">
        <v>15</v>
      </c>
      <c r="I97" s="272"/>
      <c r="J97" s="268"/>
      <c r="K97" s="268"/>
      <c r="L97" s="273"/>
      <c r="M97" s="274"/>
      <c r="N97" s="275"/>
      <c r="O97" s="275"/>
      <c r="P97" s="275"/>
      <c r="Q97" s="275"/>
      <c r="R97" s="275"/>
      <c r="S97" s="275"/>
      <c r="T97" s="276"/>
      <c r="U97" s="16"/>
      <c r="V97" s="16"/>
      <c r="W97" s="16"/>
      <c r="X97" s="16"/>
      <c r="Y97" s="16"/>
      <c r="Z97" s="16"/>
      <c r="AA97" s="16"/>
      <c r="AB97" s="16"/>
      <c r="AC97" s="16"/>
      <c r="AD97" s="16"/>
      <c r="AE97" s="16"/>
      <c r="AT97" s="277" t="s">
        <v>190</v>
      </c>
      <c r="AU97" s="277" t="s">
        <v>85</v>
      </c>
      <c r="AV97" s="16" t="s">
        <v>186</v>
      </c>
      <c r="AW97" s="16" t="s">
        <v>37</v>
      </c>
      <c r="AX97" s="16" t="s">
        <v>85</v>
      </c>
      <c r="AY97" s="277" t="s">
        <v>179</v>
      </c>
    </row>
    <row r="98" s="2" customFormat="1" ht="24.15" customHeight="1">
      <c r="A98" s="41"/>
      <c r="B98" s="42"/>
      <c r="C98" s="216" t="s">
        <v>87</v>
      </c>
      <c r="D98" s="216" t="s">
        <v>181</v>
      </c>
      <c r="E98" s="217" t="s">
        <v>1645</v>
      </c>
      <c r="F98" s="218" t="s">
        <v>1646</v>
      </c>
      <c r="G98" s="219" t="s">
        <v>273</v>
      </c>
      <c r="H98" s="220">
        <v>15</v>
      </c>
      <c r="I98" s="221"/>
      <c r="J98" s="222">
        <f>ROUND(I98*H98,2)</f>
        <v>0</v>
      </c>
      <c r="K98" s="218" t="s">
        <v>185</v>
      </c>
      <c r="L98" s="47"/>
      <c r="M98" s="223" t="s">
        <v>19</v>
      </c>
      <c r="N98" s="224" t="s">
        <v>48</v>
      </c>
      <c r="O98" s="87"/>
      <c r="P98" s="225">
        <f>O98*H98</f>
        <v>0</v>
      </c>
      <c r="Q98" s="225">
        <v>0</v>
      </c>
      <c r="R98" s="225">
        <f>Q98*H98</f>
        <v>0</v>
      </c>
      <c r="S98" s="225">
        <v>0</v>
      </c>
      <c r="T98" s="226">
        <f>S98*H98</f>
        <v>0</v>
      </c>
      <c r="U98" s="41"/>
      <c r="V98" s="41"/>
      <c r="W98" s="41"/>
      <c r="X98" s="41"/>
      <c r="Y98" s="41"/>
      <c r="Z98" s="41"/>
      <c r="AA98" s="41"/>
      <c r="AB98" s="41"/>
      <c r="AC98" s="41"/>
      <c r="AD98" s="41"/>
      <c r="AE98" s="41"/>
      <c r="AR98" s="227" t="s">
        <v>186</v>
      </c>
      <c r="AT98" s="227" t="s">
        <v>181</v>
      </c>
      <c r="AU98" s="227" t="s">
        <v>85</v>
      </c>
      <c r="AY98" s="20" t="s">
        <v>179</v>
      </c>
      <c r="BE98" s="228">
        <f>IF(N98="základní",J98,0)</f>
        <v>0</v>
      </c>
      <c r="BF98" s="228">
        <f>IF(N98="snížená",J98,0)</f>
        <v>0</v>
      </c>
      <c r="BG98" s="228">
        <f>IF(N98="zákl. přenesená",J98,0)</f>
        <v>0</v>
      </c>
      <c r="BH98" s="228">
        <f>IF(N98="sníž. přenesená",J98,0)</f>
        <v>0</v>
      </c>
      <c r="BI98" s="228">
        <f>IF(N98="nulová",J98,0)</f>
        <v>0</v>
      </c>
      <c r="BJ98" s="20" t="s">
        <v>85</v>
      </c>
      <c r="BK98" s="228">
        <f>ROUND(I98*H98,2)</f>
        <v>0</v>
      </c>
      <c r="BL98" s="20" t="s">
        <v>186</v>
      </c>
      <c r="BM98" s="227" t="s">
        <v>1647</v>
      </c>
    </row>
    <row r="99" s="2" customFormat="1">
      <c r="A99" s="41"/>
      <c r="B99" s="42"/>
      <c r="C99" s="43"/>
      <c r="D99" s="229" t="s">
        <v>188</v>
      </c>
      <c r="E99" s="43"/>
      <c r="F99" s="230" t="s">
        <v>1648</v>
      </c>
      <c r="G99" s="43"/>
      <c r="H99" s="43"/>
      <c r="I99" s="231"/>
      <c r="J99" s="43"/>
      <c r="K99" s="43"/>
      <c r="L99" s="47"/>
      <c r="M99" s="232"/>
      <c r="N99" s="233"/>
      <c r="O99" s="87"/>
      <c r="P99" s="87"/>
      <c r="Q99" s="87"/>
      <c r="R99" s="87"/>
      <c r="S99" s="87"/>
      <c r="T99" s="88"/>
      <c r="U99" s="41"/>
      <c r="V99" s="41"/>
      <c r="W99" s="41"/>
      <c r="X99" s="41"/>
      <c r="Y99" s="41"/>
      <c r="Z99" s="41"/>
      <c r="AA99" s="41"/>
      <c r="AB99" s="41"/>
      <c r="AC99" s="41"/>
      <c r="AD99" s="41"/>
      <c r="AE99" s="41"/>
      <c r="AT99" s="20" t="s">
        <v>188</v>
      </c>
      <c r="AU99" s="20" t="s">
        <v>85</v>
      </c>
    </row>
    <row r="100" s="2" customFormat="1" ht="24.15" customHeight="1">
      <c r="A100" s="41"/>
      <c r="B100" s="42"/>
      <c r="C100" s="216" t="s">
        <v>194</v>
      </c>
      <c r="D100" s="216" t="s">
        <v>181</v>
      </c>
      <c r="E100" s="217" t="s">
        <v>1649</v>
      </c>
      <c r="F100" s="218" t="s">
        <v>1650</v>
      </c>
      <c r="G100" s="219" t="s">
        <v>273</v>
      </c>
      <c r="H100" s="220">
        <v>15</v>
      </c>
      <c r="I100" s="221"/>
      <c r="J100" s="222">
        <f>ROUND(I100*H100,2)</f>
        <v>0</v>
      </c>
      <c r="K100" s="218" t="s">
        <v>185</v>
      </c>
      <c r="L100" s="47"/>
      <c r="M100" s="223" t="s">
        <v>19</v>
      </c>
      <c r="N100" s="224" t="s">
        <v>48</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186</v>
      </c>
      <c r="AT100" s="227" t="s">
        <v>181</v>
      </c>
      <c r="AU100" s="227" t="s">
        <v>85</v>
      </c>
      <c r="AY100" s="20" t="s">
        <v>179</v>
      </c>
      <c r="BE100" s="228">
        <f>IF(N100="základní",J100,0)</f>
        <v>0</v>
      </c>
      <c r="BF100" s="228">
        <f>IF(N100="snížená",J100,0)</f>
        <v>0</v>
      </c>
      <c r="BG100" s="228">
        <f>IF(N100="zákl. přenesená",J100,0)</f>
        <v>0</v>
      </c>
      <c r="BH100" s="228">
        <f>IF(N100="sníž. přenesená",J100,0)</f>
        <v>0</v>
      </c>
      <c r="BI100" s="228">
        <f>IF(N100="nulová",J100,0)</f>
        <v>0</v>
      </c>
      <c r="BJ100" s="20" t="s">
        <v>85</v>
      </c>
      <c r="BK100" s="228">
        <f>ROUND(I100*H100,2)</f>
        <v>0</v>
      </c>
      <c r="BL100" s="20" t="s">
        <v>186</v>
      </c>
      <c r="BM100" s="227" t="s">
        <v>1651</v>
      </c>
    </row>
    <row r="101" s="2" customFormat="1">
      <c r="A101" s="41"/>
      <c r="B101" s="42"/>
      <c r="C101" s="43"/>
      <c r="D101" s="229" t="s">
        <v>188</v>
      </c>
      <c r="E101" s="43"/>
      <c r="F101" s="230" t="s">
        <v>1652</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188</v>
      </c>
      <c r="AU101" s="20" t="s">
        <v>85</v>
      </c>
    </row>
    <row r="102" s="2" customFormat="1" ht="16.5" customHeight="1">
      <c r="A102" s="41"/>
      <c r="B102" s="42"/>
      <c r="C102" s="279" t="s">
        <v>186</v>
      </c>
      <c r="D102" s="279" t="s">
        <v>553</v>
      </c>
      <c r="E102" s="280" t="s">
        <v>1653</v>
      </c>
      <c r="F102" s="281" t="s">
        <v>1654</v>
      </c>
      <c r="G102" s="282" t="s">
        <v>1580</v>
      </c>
      <c r="H102" s="283">
        <v>2</v>
      </c>
      <c r="I102" s="284"/>
      <c r="J102" s="285">
        <f>ROUND(I102*H102,2)</f>
        <v>0</v>
      </c>
      <c r="K102" s="281" t="s">
        <v>274</v>
      </c>
      <c r="L102" s="286"/>
      <c r="M102" s="287" t="s">
        <v>19</v>
      </c>
      <c r="N102" s="288" t="s">
        <v>48</v>
      </c>
      <c r="O102" s="87"/>
      <c r="P102" s="225">
        <f>O102*H102</f>
        <v>0</v>
      </c>
      <c r="Q102" s="225">
        <v>0.050000000000000003</v>
      </c>
      <c r="R102" s="225">
        <f>Q102*H102</f>
        <v>0.10000000000000001</v>
      </c>
      <c r="S102" s="225">
        <v>0</v>
      </c>
      <c r="T102" s="226">
        <f>S102*H102</f>
        <v>0</v>
      </c>
      <c r="U102" s="41"/>
      <c r="V102" s="41"/>
      <c r="W102" s="41"/>
      <c r="X102" s="41"/>
      <c r="Y102" s="41"/>
      <c r="Z102" s="41"/>
      <c r="AA102" s="41"/>
      <c r="AB102" s="41"/>
      <c r="AC102" s="41"/>
      <c r="AD102" s="41"/>
      <c r="AE102" s="41"/>
      <c r="AR102" s="227" t="s">
        <v>235</v>
      </c>
      <c r="AT102" s="227" t="s">
        <v>553</v>
      </c>
      <c r="AU102" s="227" t="s">
        <v>85</v>
      </c>
      <c r="AY102" s="20" t="s">
        <v>179</v>
      </c>
      <c r="BE102" s="228">
        <f>IF(N102="základní",J102,0)</f>
        <v>0</v>
      </c>
      <c r="BF102" s="228">
        <f>IF(N102="snížená",J102,0)</f>
        <v>0</v>
      </c>
      <c r="BG102" s="228">
        <f>IF(N102="zákl. přenesená",J102,0)</f>
        <v>0</v>
      </c>
      <c r="BH102" s="228">
        <f>IF(N102="sníž. přenesená",J102,0)</f>
        <v>0</v>
      </c>
      <c r="BI102" s="228">
        <f>IF(N102="nulová",J102,0)</f>
        <v>0</v>
      </c>
      <c r="BJ102" s="20" t="s">
        <v>85</v>
      </c>
      <c r="BK102" s="228">
        <f>ROUND(I102*H102,2)</f>
        <v>0</v>
      </c>
      <c r="BL102" s="20" t="s">
        <v>186</v>
      </c>
      <c r="BM102" s="227" t="s">
        <v>1655</v>
      </c>
    </row>
    <row r="103" s="2" customFormat="1" ht="16.5" customHeight="1">
      <c r="A103" s="41"/>
      <c r="B103" s="42"/>
      <c r="C103" s="279" t="s">
        <v>215</v>
      </c>
      <c r="D103" s="279" t="s">
        <v>553</v>
      </c>
      <c r="E103" s="280" t="s">
        <v>1656</v>
      </c>
      <c r="F103" s="281" t="s">
        <v>1657</v>
      </c>
      <c r="G103" s="282" t="s">
        <v>1580</v>
      </c>
      <c r="H103" s="283">
        <v>5</v>
      </c>
      <c r="I103" s="284"/>
      <c r="J103" s="285">
        <f>ROUND(I103*H103,2)</f>
        <v>0</v>
      </c>
      <c r="K103" s="281" t="s">
        <v>274</v>
      </c>
      <c r="L103" s="286"/>
      <c r="M103" s="287" t="s">
        <v>19</v>
      </c>
      <c r="N103" s="288" t="s">
        <v>48</v>
      </c>
      <c r="O103" s="87"/>
      <c r="P103" s="225">
        <f>O103*H103</f>
        <v>0</v>
      </c>
      <c r="Q103" s="225">
        <v>0.050000000000000003</v>
      </c>
      <c r="R103" s="225">
        <f>Q103*H103</f>
        <v>0.25</v>
      </c>
      <c r="S103" s="225">
        <v>0</v>
      </c>
      <c r="T103" s="226">
        <f>S103*H103</f>
        <v>0</v>
      </c>
      <c r="U103" s="41"/>
      <c r="V103" s="41"/>
      <c r="W103" s="41"/>
      <c r="X103" s="41"/>
      <c r="Y103" s="41"/>
      <c r="Z103" s="41"/>
      <c r="AA103" s="41"/>
      <c r="AB103" s="41"/>
      <c r="AC103" s="41"/>
      <c r="AD103" s="41"/>
      <c r="AE103" s="41"/>
      <c r="AR103" s="227" t="s">
        <v>235</v>
      </c>
      <c r="AT103" s="227" t="s">
        <v>553</v>
      </c>
      <c r="AU103" s="227" t="s">
        <v>85</v>
      </c>
      <c r="AY103" s="20" t="s">
        <v>179</v>
      </c>
      <c r="BE103" s="228">
        <f>IF(N103="základní",J103,0)</f>
        <v>0</v>
      </c>
      <c r="BF103" s="228">
        <f>IF(N103="snížená",J103,0)</f>
        <v>0</v>
      </c>
      <c r="BG103" s="228">
        <f>IF(N103="zákl. přenesená",J103,0)</f>
        <v>0</v>
      </c>
      <c r="BH103" s="228">
        <f>IF(N103="sníž. přenesená",J103,0)</f>
        <v>0</v>
      </c>
      <c r="BI103" s="228">
        <f>IF(N103="nulová",J103,0)</f>
        <v>0</v>
      </c>
      <c r="BJ103" s="20" t="s">
        <v>85</v>
      </c>
      <c r="BK103" s="228">
        <f>ROUND(I103*H103,2)</f>
        <v>0</v>
      </c>
      <c r="BL103" s="20" t="s">
        <v>186</v>
      </c>
      <c r="BM103" s="227" t="s">
        <v>1658</v>
      </c>
    </row>
    <row r="104" s="2" customFormat="1" ht="16.5" customHeight="1">
      <c r="A104" s="41"/>
      <c r="B104" s="42"/>
      <c r="C104" s="279" t="s">
        <v>220</v>
      </c>
      <c r="D104" s="279" t="s">
        <v>553</v>
      </c>
      <c r="E104" s="280" t="s">
        <v>1659</v>
      </c>
      <c r="F104" s="281" t="s">
        <v>1660</v>
      </c>
      <c r="G104" s="282" t="s">
        <v>1580</v>
      </c>
      <c r="H104" s="283">
        <v>6</v>
      </c>
      <c r="I104" s="284"/>
      <c r="J104" s="285">
        <f>ROUND(I104*H104,2)</f>
        <v>0</v>
      </c>
      <c r="K104" s="281" t="s">
        <v>274</v>
      </c>
      <c r="L104" s="286"/>
      <c r="M104" s="287" t="s">
        <v>19</v>
      </c>
      <c r="N104" s="288" t="s">
        <v>48</v>
      </c>
      <c r="O104" s="87"/>
      <c r="P104" s="225">
        <f>O104*H104</f>
        <v>0</v>
      </c>
      <c r="Q104" s="225">
        <v>0.050000000000000003</v>
      </c>
      <c r="R104" s="225">
        <f>Q104*H104</f>
        <v>0.30000000000000004</v>
      </c>
      <c r="S104" s="225">
        <v>0</v>
      </c>
      <c r="T104" s="226">
        <f>S104*H104</f>
        <v>0</v>
      </c>
      <c r="U104" s="41"/>
      <c r="V104" s="41"/>
      <c r="W104" s="41"/>
      <c r="X104" s="41"/>
      <c r="Y104" s="41"/>
      <c r="Z104" s="41"/>
      <c r="AA104" s="41"/>
      <c r="AB104" s="41"/>
      <c r="AC104" s="41"/>
      <c r="AD104" s="41"/>
      <c r="AE104" s="41"/>
      <c r="AR104" s="227" t="s">
        <v>235</v>
      </c>
      <c r="AT104" s="227" t="s">
        <v>553</v>
      </c>
      <c r="AU104" s="227" t="s">
        <v>85</v>
      </c>
      <c r="AY104" s="20" t="s">
        <v>179</v>
      </c>
      <c r="BE104" s="228">
        <f>IF(N104="základní",J104,0)</f>
        <v>0</v>
      </c>
      <c r="BF104" s="228">
        <f>IF(N104="snížená",J104,0)</f>
        <v>0</v>
      </c>
      <c r="BG104" s="228">
        <f>IF(N104="zákl. přenesená",J104,0)</f>
        <v>0</v>
      </c>
      <c r="BH104" s="228">
        <f>IF(N104="sníž. přenesená",J104,0)</f>
        <v>0</v>
      </c>
      <c r="BI104" s="228">
        <f>IF(N104="nulová",J104,0)</f>
        <v>0</v>
      </c>
      <c r="BJ104" s="20" t="s">
        <v>85</v>
      </c>
      <c r="BK104" s="228">
        <f>ROUND(I104*H104,2)</f>
        <v>0</v>
      </c>
      <c r="BL104" s="20" t="s">
        <v>186</v>
      </c>
      <c r="BM104" s="227" t="s">
        <v>1661</v>
      </c>
    </row>
    <row r="105" s="2" customFormat="1" ht="16.5" customHeight="1">
      <c r="A105" s="41"/>
      <c r="B105" s="42"/>
      <c r="C105" s="279" t="s">
        <v>228</v>
      </c>
      <c r="D105" s="279" t="s">
        <v>553</v>
      </c>
      <c r="E105" s="280" t="s">
        <v>1662</v>
      </c>
      <c r="F105" s="281" t="s">
        <v>1663</v>
      </c>
      <c r="G105" s="282" t="s">
        <v>1580</v>
      </c>
      <c r="H105" s="283">
        <v>2</v>
      </c>
      <c r="I105" s="284"/>
      <c r="J105" s="285">
        <f>ROUND(I105*H105,2)</f>
        <v>0</v>
      </c>
      <c r="K105" s="281" t="s">
        <v>274</v>
      </c>
      <c r="L105" s="286"/>
      <c r="M105" s="287" t="s">
        <v>19</v>
      </c>
      <c r="N105" s="288" t="s">
        <v>48</v>
      </c>
      <c r="O105" s="87"/>
      <c r="P105" s="225">
        <f>O105*H105</f>
        <v>0</v>
      </c>
      <c r="Q105" s="225">
        <v>0.050000000000000003</v>
      </c>
      <c r="R105" s="225">
        <f>Q105*H105</f>
        <v>0.10000000000000001</v>
      </c>
      <c r="S105" s="225">
        <v>0</v>
      </c>
      <c r="T105" s="226">
        <f>S105*H105</f>
        <v>0</v>
      </c>
      <c r="U105" s="41"/>
      <c r="V105" s="41"/>
      <c r="W105" s="41"/>
      <c r="X105" s="41"/>
      <c r="Y105" s="41"/>
      <c r="Z105" s="41"/>
      <c r="AA105" s="41"/>
      <c r="AB105" s="41"/>
      <c r="AC105" s="41"/>
      <c r="AD105" s="41"/>
      <c r="AE105" s="41"/>
      <c r="AR105" s="227" t="s">
        <v>235</v>
      </c>
      <c r="AT105" s="227" t="s">
        <v>553</v>
      </c>
      <c r="AU105" s="227" t="s">
        <v>85</v>
      </c>
      <c r="AY105" s="20" t="s">
        <v>179</v>
      </c>
      <c r="BE105" s="228">
        <f>IF(N105="základní",J105,0)</f>
        <v>0</v>
      </c>
      <c r="BF105" s="228">
        <f>IF(N105="snížená",J105,0)</f>
        <v>0</v>
      </c>
      <c r="BG105" s="228">
        <f>IF(N105="zákl. přenesená",J105,0)</f>
        <v>0</v>
      </c>
      <c r="BH105" s="228">
        <f>IF(N105="sníž. přenesená",J105,0)</f>
        <v>0</v>
      </c>
      <c r="BI105" s="228">
        <f>IF(N105="nulová",J105,0)</f>
        <v>0</v>
      </c>
      <c r="BJ105" s="20" t="s">
        <v>85</v>
      </c>
      <c r="BK105" s="228">
        <f>ROUND(I105*H105,2)</f>
        <v>0</v>
      </c>
      <c r="BL105" s="20" t="s">
        <v>186</v>
      </c>
      <c r="BM105" s="227" t="s">
        <v>1664</v>
      </c>
    </row>
    <row r="106" s="2" customFormat="1" ht="24.15" customHeight="1">
      <c r="A106" s="41"/>
      <c r="B106" s="42"/>
      <c r="C106" s="216" t="s">
        <v>235</v>
      </c>
      <c r="D106" s="216" t="s">
        <v>181</v>
      </c>
      <c r="E106" s="217" t="s">
        <v>1665</v>
      </c>
      <c r="F106" s="218" t="s">
        <v>1666</v>
      </c>
      <c r="G106" s="219" t="s">
        <v>333</v>
      </c>
      <c r="H106" s="220">
        <v>0.053999999999999999</v>
      </c>
      <c r="I106" s="221"/>
      <c r="J106" s="222">
        <f>ROUND(I106*H106,2)</f>
        <v>0</v>
      </c>
      <c r="K106" s="218" t="s">
        <v>185</v>
      </c>
      <c r="L106" s="47"/>
      <c r="M106" s="223" t="s">
        <v>19</v>
      </c>
      <c r="N106" s="224" t="s">
        <v>48</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186</v>
      </c>
      <c r="AT106" s="227" t="s">
        <v>181</v>
      </c>
      <c r="AU106" s="227" t="s">
        <v>85</v>
      </c>
      <c r="AY106" s="20" t="s">
        <v>179</v>
      </c>
      <c r="BE106" s="228">
        <f>IF(N106="základní",J106,0)</f>
        <v>0</v>
      </c>
      <c r="BF106" s="228">
        <f>IF(N106="snížená",J106,0)</f>
        <v>0</v>
      </c>
      <c r="BG106" s="228">
        <f>IF(N106="zákl. přenesená",J106,0)</f>
        <v>0</v>
      </c>
      <c r="BH106" s="228">
        <f>IF(N106="sníž. přenesená",J106,0)</f>
        <v>0</v>
      </c>
      <c r="BI106" s="228">
        <f>IF(N106="nulová",J106,0)</f>
        <v>0</v>
      </c>
      <c r="BJ106" s="20" t="s">
        <v>85</v>
      </c>
      <c r="BK106" s="228">
        <f>ROUND(I106*H106,2)</f>
        <v>0</v>
      </c>
      <c r="BL106" s="20" t="s">
        <v>186</v>
      </c>
      <c r="BM106" s="227" t="s">
        <v>1667</v>
      </c>
    </row>
    <row r="107" s="2" customFormat="1">
      <c r="A107" s="41"/>
      <c r="B107" s="42"/>
      <c r="C107" s="43"/>
      <c r="D107" s="229" t="s">
        <v>188</v>
      </c>
      <c r="E107" s="43"/>
      <c r="F107" s="230" t="s">
        <v>1668</v>
      </c>
      <c r="G107" s="43"/>
      <c r="H107" s="43"/>
      <c r="I107" s="231"/>
      <c r="J107" s="43"/>
      <c r="K107" s="43"/>
      <c r="L107" s="47"/>
      <c r="M107" s="232"/>
      <c r="N107" s="233"/>
      <c r="O107" s="87"/>
      <c r="P107" s="87"/>
      <c r="Q107" s="87"/>
      <c r="R107" s="87"/>
      <c r="S107" s="87"/>
      <c r="T107" s="88"/>
      <c r="U107" s="41"/>
      <c r="V107" s="41"/>
      <c r="W107" s="41"/>
      <c r="X107" s="41"/>
      <c r="Y107" s="41"/>
      <c r="Z107" s="41"/>
      <c r="AA107" s="41"/>
      <c r="AB107" s="41"/>
      <c r="AC107" s="41"/>
      <c r="AD107" s="41"/>
      <c r="AE107" s="41"/>
      <c r="AT107" s="20" t="s">
        <v>188</v>
      </c>
      <c r="AU107" s="20" t="s">
        <v>85</v>
      </c>
    </row>
    <row r="108" s="13" customFormat="1">
      <c r="A108" s="13"/>
      <c r="B108" s="234"/>
      <c r="C108" s="235"/>
      <c r="D108" s="236" t="s">
        <v>190</v>
      </c>
      <c r="E108" s="237" t="s">
        <v>19</v>
      </c>
      <c r="F108" s="238" t="s">
        <v>1669</v>
      </c>
      <c r="G108" s="235"/>
      <c r="H108" s="237" t="s">
        <v>19</v>
      </c>
      <c r="I108" s="239"/>
      <c r="J108" s="235"/>
      <c r="K108" s="235"/>
      <c r="L108" s="240"/>
      <c r="M108" s="241"/>
      <c r="N108" s="242"/>
      <c r="O108" s="242"/>
      <c r="P108" s="242"/>
      <c r="Q108" s="242"/>
      <c r="R108" s="242"/>
      <c r="S108" s="242"/>
      <c r="T108" s="243"/>
      <c r="U108" s="13"/>
      <c r="V108" s="13"/>
      <c r="W108" s="13"/>
      <c r="X108" s="13"/>
      <c r="Y108" s="13"/>
      <c r="Z108" s="13"/>
      <c r="AA108" s="13"/>
      <c r="AB108" s="13"/>
      <c r="AC108" s="13"/>
      <c r="AD108" s="13"/>
      <c r="AE108" s="13"/>
      <c r="AT108" s="244" t="s">
        <v>190</v>
      </c>
      <c r="AU108" s="244" t="s">
        <v>85</v>
      </c>
      <c r="AV108" s="13" t="s">
        <v>85</v>
      </c>
      <c r="AW108" s="13" t="s">
        <v>37</v>
      </c>
      <c r="AX108" s="13" t="s">
        <v>77</v>
      </c>
      <c r="AY108" s="244" t="s">
        <v>179</v>
      </c>
    </row>
    <row r="109" s="14" customFormat="1">
      <c r="A109" s="14"/>
      <c r="B109" s="245"/>
      <c r="C109" s="246"/>
      <c r="D109" s="236" t="s">
        <v>190</v>
      </c>
      <c r="E109" s="247" t="s">
        <v>19</v>
      </c>
      <c r="F109" s="248" t="s">
        <v>1670</v>
      </c>
      <c r="G109" s="246"/>
      <c r="H109" s="249">
        <v>54</v>
      </c>
      <c r="I109" s="250"/>
      <c r="J109" s="246"/>
      <c r="K109" s="246"/>
      <c r="L109" s="251"/>
      <c r="M109" s="252"/>
      <c r="N109" s="253"/>
      <c r="O109" s="253"/>
      <c r="P109" s="253"/>
      <c r="Q109" s="253"/>
      <c r="R109" s="253"/>
      <c r="S109" s="253"/>
      <c r="T109" s="254"/>
      <c r="U109" s="14"/>
      <c r="V109" s="14"/>
      <c r="W109" s="14"/>
      <c r="X109" s="14"/>
      <c r="Y109" s="14"/>
      <c r="Z109" s="14"/>
      <c r="AA109" s="14"/>
      <c r="AB109" s="14"/>
      <c r="AC109" s="14"/>
      <c r="AD109" s="14"/>
      <c r="AE109" s="14"/>
      <c r="AT109" s="255" t="s">
        <v>190</v>
      </c>
      <c r="AU109" s="255" t="s">
        <v>85</v>
      </c>
      <c r="AV109" s="14" t="s">
        <v>87</v>
      </c>
      <c r="AW109" s="14" t="s">
        <v>37</v>
      </c>
      <c r="AX109" s="14" t="s">
        <v>77</v>
      </c>
      <c r="AY109" s="255" t="s">
        <v>179</v>
      </c>
    </row>
    <row r="110" s="16" customFormat="1">
      <c r="A110" s="16"/>
      <c r="B110" s="267"/>
      <c r="C110" s="268"/>
      <c r="D110" s="236" t="s">
        <v>190</v>
      </c>
      <c r="E110" s="269" t="s">
        <v>19</v>
      </c>
      <c r="F110" s="270" t="s">
        <v>195</v>
      </c>
      <c r="G110" s="268"/>
      <c r="H110" s="271">
        <v>54</v>
      </c>
      <c r="I110" s="272"/>
      <c r="J110" s="268"/>
      <c r="K110" s="268"/>
      <c r="L110" s="273"/>
      <c r="M110" s="274"/>
      <c r="N110" s="275"/>
      <c r="O110" s="275"/>
      <c r="P110" s="275"/>
      <c r="Q110" s="275"/>
      <c r="R110" s="275"/>
      <c r="S110" s="275"/>
      <c r="T110" s="276"/>
      <c r="U110" s="16"/>
      <c r="V110" s="16"/>
      <c r="W110" s="16"/>
      <c r="X110" s="16"/>
      <c r="Y110" s="16"/>
      <c r="Z110" s="16"/>
      <c r="AA110" s="16"/>
      <c r="AB110" s="16"/>
      <c r="AC110" s="16"/>
      <c r="AD110" s="16"/>
      <c r="AE110" s="16"/>
      <c r="AT110" s="277" t="s">
        <v>190</v>
      </c>
      <c r="AU110" s="277" t="s">
        <v>85</v>
      </c>
      <c r="AV110" s="16" t="s">
        <v>186</v>
      </c>
      <c r="AW110" s="16" t="s">
        <v>37</v>
      </c>
      <c r="AX110" s="16" t="s">
        <v>85</v>
      </c>
      <c r="AY110" s="277" t="s">
        <v>179</v>
      </c>
    </row>
    <row r="111" s="14" customFormat="1">
      <c r="A111" s="14"/>
      <c r="B111" s="245"/>
      <c r="C111" s="246"/>
      <c r="D111" s="236" t="s">
        <v>190</v>
      </c>
      <c r="E111" s="246"/>
      <c r="F111" s="248" t="s">
        <v>1671</v>
      </c>
      <c r="G111" s="246"/>
      <c r="H111" s="249">
        <v>0.053999999999999999</v>
      </c>
      <c r="I111" s="250"/>
      <c r="J111" s="246"/>
      <c r="K111" s="246"/>
      <c r="L111" s="251"/>
      <c r="M111" s="252"/>
      <c r="N111" s="253"/>
      <c r="O111" s="253"/>
      <c r="P111" s="253"/>
      <c r="Q111" s="253"/>
      <c r="R111" s="253"/>
      <c r="S111" s="253"/>
      <c r="T111" s="254"/>
      <c r="U111" s="14"/>
      <c r="V111" s="14"/>
      <c r="W111" s="14"/>
      <c r="X111" s="14"/>
      <c r="Y111" s="14"/>
      <c r="Z111" s="14"/>
      <c r="AA111" s="14"/>
      <c r="AB111" s="14"/>
      <c r="AC111" s="14"/>
      <c r="AD111" s="14"/>
      <c r="AE111" s="14"/>
      <c r="AT111" s="255" t="s">
        <v>190</v>
      </c>
      <c r="AU111" s="255" t="s">
        <v>85</v>
      </c>
      <c r="AV111" s="14" t="s">
        <v>87</v>
      </c>
      <c r="AW111" s="14" t="s">
        <v>4</v>
      </c>
      <c r="AX111" s="14" t="s">
        <v>85</v>
      </c>
      <c r="AY111" s="255" t="s">
        <v>179</v>
      </c>
    </row>
    <row r="112" s="2" customFormat="1" ht="16.5" customHeight="1">
      <c r="A112" s="41"/>
      <c r="B112" s="42"/>
      <c r="C112" s="279" t="s">
        <v>242</v>
      </c>
      <c r="D112" s="279" t="s">
        <v>553</v>
      </c>
      <c r="E112" s="280" t="s">
        <v>1672</v>
      </c>
      <c r="F112" s="281" t="s">
        <v>1673</v>
      </c>
      <c r="G112" s="282" t="s">
        <v>1154</v>
      </c>
      <c r="H112" s="283">
        <v>45</v>
      </c>
      <c r="I112" s="284"/>
      <c r="J112" s="285">
        <f>ROUND(I112*H112,2)</f>
        <v>0</v>
      </c>
      <c r="K112" s="281" t="s">
        <v>274</v>
      </c>
      <c r="L112" s="286"/>
      <c r="M112" s="287" t="s">
        <v>19</v>
      </c>
      <c r="N112" s="288" t="s">
        <v>48</v>
      </c>
      <c r="O112" s="87"/>
      <c r="P112" s="225">
        <f>O112*H112</f>
        <v>0</v>
      </c>
      <c r="Q112" s="225">
        <v>0.001</v>
      </c>
      <c r="R112" s="225">
        <f>Q112*H112</f>
        <v>0.044999999999999998</v>
      </c>
      <c r="S112" s="225">
        <v>0</v>
      </c>
      <c r="T112" s="226">
        <f>S112*H112</f>
        <v>0</v>
      </c>
      <c r="U112" s="41"/>
      <c r="V112" s="41"/>
      <c r="W112" s="41"/>
      <c r="X112" s="41"/>
      <c r="Y112" s="41"/>
      <c r="Z112" s="41"/>
      <c r="AA112" s="41"/>
      <c r="AB112" s="41"/>
      <c r="AC112" s="41"/>
      <c r="AD112" s="41"/>
      <c r="AE112" s="41"/>
      <c r="AR112" s="227" t="s">
        <v>235</v>
      </c>
      <c r="AT112" s="227" t="s">
        <v>553</v>
      </c>
      <c r="AU112" s="227" t="s">
        <v>85</v>
      </c>
      <c r="AY112" s="20" t="s">
        <v>179</v>
      </c>
      <c r="BE112" s="228">
        <f>IF(N112="základní",J112,0)</f>
        <v>0</v>
      </c>
      <c r="BF112" s="228">
        <f>IF(N112="snížená",J112,0)</f>
        <v>0</v>
      </c>
      <c r="BG112" s="228">
        <f>IF(N112="zákl. přenesená",J112,0)</f>
        <v>0</v>
      </c>
      <c r="BH112" s="228">
        <f>IF(N112="sníž. přenesená",J112,0)</f>
        <v>0</v>
      </c>
      <c r="BI112" s="228">
        <f>IF(N112="nulová",J112,0)</f>
        <v>0</v>
      </c>
      <c r="BJ112" s="20" t="s">
        <v>85</v>
      </c>
      <c r="BK112" s="228">
        <f>ROUND(I112*H112,2)</f>
        <v>0</v>
      </c>
      <c r="BL112" s="20" t="s">
        <v>186</v>
      </c>
      <c r="BM112" s="227" t="s">
        <v>1674</v>
      </c>
    </row>
    <row r="113" s="13" customFormat="1">
      <c r="A113" s="13"/>
      <c r="B113" s="234"/>
      <c r="C113" s="235"/>
      <c r="D113" s="236" t="s">
        <v>190</v>
      </c>
      <c r="E113" s="237" t="s">
        <v>19</v>
      </c>
      <c r="F113" s="238" t="s">
        <v>1675</v>
      </c>
      <c r="G113" s="235"/>
      <c r="H113" s="237" t="s">
        <v>19</v>
      </c>
      <c r="I113" s="239"/>
      <c r="J113" s="235"/>
      <c r="K113" s="235"/>
      <c r="L113" s="240"/>
      <c r="M113" s="241"/>
      <c r="N113" s="242"/>
      <c r="O113" s="242"/>
      <c r="P113" s="242"/>
      <c r="Q113" s="242"/>
      <c r="R113" s="242"/>
      <c r="S113" s="242"/>
      <c r="T113" s="243"/>
      <c r="U113" s="13"/>
      <c r="V113" s="13"/>
      <c r="W113" s="13"/>
      <c r="X113" s="13"/>
      <c r="Y113" s="13"/>
      <c r="Z113" s="13"/>
      <c r="AA113" s="13"/>
      <c r="AB113" s="13"/>
      <c r="AC113" s="13"/>
      <c r="AD113" s="13"/>
      <c r="AE113" s="13"/>
      <c r="AT113" s="244" t="s">
        <v>190</v>
      </c>
      <c r="AU113" s="244" t="s">
        <v>85</v>
      </c>
      <c r="AV113" s="13" t="s">
        <v>85</v>
      </c>
      <c r="AW113" s="13" t="s">
        <v>37</v>
      </c>
      <c r="AX113" s="13" t="s">
        <v>77</v>
      </c>
      <c r="AY113" s="244" t="s">
        <v>179</v>
      </c>
    </row>
    <row r="114" s="14" customFormat="1">
      <c r="A114" s="14"/>
      <c r="B114" s="245"/>
      <c r="C114" s="246"/>
      <c r="D114" s="236" t="s">
        <v>190</v>
      </c>
      <c r="E114" s="247" t="s">
        <v>19</v>
      </c>
      <c r="F114" s="248" t="s">
        <v>1676</v>
      </c>
      <c r="G114" s="246"/>
      <c r="H114" s="249">
        <v>45</v>
      </c>
      <c r="I114" s="250"/>
      <c r="J114" s="246"/>
      <c r="K114" s="246"/>
      <c r="L114" s="251"/>
      <c r="M114" s="252"/>
      <c r="N114" s="253"/>
      <c r="O114" s="253"/>
      <c r="P114" s="253"/>
      <c r="Q114" s="253"/>
      <c r="R114" s="253"/>
      <c r="S114" s="253"/>
      <c r="T114" s="254"/>
      <c r="U114" s="14"/>
      <c r="V114" s="14"/>
      <c r="W114" s="14"/>
      <c r="X114" s="14"/>
      <c r="Y114" s="14"/>
      <c r="Z114" s="14"/>
      <c r="AA114" s="14"/>
      <c r="AB114" s="14"/>
      <c r="AC114" s="14"/>
      <c r="AD114" s="14"/>
      <c r="AE114" s="14"/>
      <c r="AT114" s="255" t="s">
        <v>190</v>
      </c>
      <c r="AU114" s="255" t="s">
        <v>85</v>
      </c>
      <c r="AV114" s="14" t="s">
        <v>87</v>
      </c>
      <c r="AW114" s="14" t="s">
        <v>37</v>
      </c>
      <c r="AX114" s="14" t="s">
        <v>77</v>
      </c>
      <c r="AY114" s="255" t="s">
        <v>179</v>
      </c>
    </row>
    <row r="115" s="16" customFormat="1">
      <c r="A115" s="16"/>
      <c r="B115" s="267"/>
      <c r="C115" s="268"/>
      <c r="D115" s="236" t="s">
        <v>190</v>
      </c>
      <c r="E115" s="269" t="s">
        <v>19</v>
      </c>
      <c r="F115" s="270" t="s">
        <v>195</v>
      </c>
      <c r="G115" s="268"/>
      <c r="H115" s="271">
        <v>45</v>
      </c>
      <c r="I115" s="272"/>
      <c r="J115" s="268"/>
      <c r="K115" s="268"/>
      <c r="L115" s="273"/>
      <c r="M115" s="274"/>
      <c r="N115" s="275"/>
      <c r="O115" s="275"/>
      <c r="P115" s="275"/>
      <c r="Q115" s="275"/>
      <c r="R115" s="275"/>
      <c r="S115" s="275"/>
      <c r="T115" s="276"/>
      <c r="U115" s="16"/>
      <c r="V115" s="16"/>
      <c r="W115" s="16"/>
      <c r="X115" s="16"/>
      <c r="Y115" s="16"/>
      <c r="Z115" s="16"/>
      <c r="AA115" s="16"/>
      <c r="AB115" s="16"/>
      <c r="AC115" s="16"/>
      <c r="AD115" s="16"/>
      <c r="AE115" s="16"/>
      <c r="AT115" s="277" t="s">
        <v>190</v>
      </c>
      <c r="AU115" s="277" t="s">
        <v>85</v>
      </c>
      <c r="AV115" s="16" t="s">
        <v>186</v>
      </c>
      <c r="AW115" s="16" t="s">
        <v>37</v>
      </c>
      <c r="AX115" s="16" t="s">
        <v>85</v>
      </c>
      <c r="AY115" s="277" t="s">
        <v>179</v>
      </c>
    </row>
    <row r="116" s="2" customFormat="1" ht="16.5" customHeight="1">
      <c r="A116" s="41"/>
      <c r="B116" s="42"/>
      <c r="C116" s="279" t="s">
        <v>248</v>
      </c>
      <c r="D116" s="279" t="s">
        <v>553</v>
      </c>
      <c r="E116" s="280" t="s">
        <v>1677</v>
      </c>
      <c r="F116" s="281" t="s">
        <v>1678</v>
      </c>
      <c r="G116" s="282" t="s">
        <v>1154</v>
      </c>
      <c r="H116" s="283">
        <v>1.5</v>
      </c>
      <c r="I116" s="284"/>
      <c r="J116" s="285">
        <f>ROUND(I116*H116,2)</f>
        <v>0</v>
      </c>
      <c r="K116" s="281" t="s">
        <v>274</v>
      </c>
      <c r="L116" s="286"/>
      <c r="M116" s="287" t="s">
        <v>19</v>
      </c>
      <c r="N116" s="288" t="s">
        <v>48</v>
      </c>
      <c r="O116" s="87"/>
      <c r="P116" s="225">
        <f>O116*H116</f>
        <v>0</v>
      </c>
      <c r="Q116" s="225">
        <v>0.001</v>
      </c>
      <c r="R116" s="225">
        <f>Q116*H116</f>
        <v>0.0015</v>
      </c>
      <c r="S116" s="225">
        <v>0</v>
      </c>
      <c r="T116" s="226">
        <f>S116*H116</f>
        <v>0</v>
      </c>
      <c r="U116" s="41"/>
      <c r="V116" s="41"/>
      <c r="W116" s="41"/>
      <c r="X116" s="41"/>
      <c r="Y116" s="41"/>
      <c r="Z116" s="41"/>
      <c r="AA116" s="41"/>
      <c r="AB116" s="41"/>
      <c r="AC116" s="41"/>
      <c r="AD116" s="41"/>
      <c r="AE116" s="41"/>
      <c r="AR116" s="227" t="s">
        <v>235</v>
      </c>
      <c r="AT116" s="227" t="s">
        <v>553</v>
      </c>
      <c r="AU116" s="227" t="s">
        <v>85</v>
      </c>
      <c r="AY116" s="20" t="s">
        <v>179</v>
      </c>
      <c r="BE116" s="228">
        <f>IF(N116="základní",J116,0)</f>
        <v>0</v>
      </c>
      <c r="BF116" s="228">
        <f>IF(N116="snížená",J116,0)</f>
        <v>0</v>
      </c>
      <c r="BG116" s="228">
        <f>IF(N116="zákl. přenesená",J116,0)</f>
        <v>0</v>
      </c>
      <c r="BH116" s="228">
        <f>IF(N116="sníž. přenesená",J116,0)</f>
        <v>0</v>
      </c>
      <c r="BI116" s="228">
        <f>IF(N116="nulová",J116,0)</f>
        <v>0</v>
      </c>
      <c r="BJ116" s="20" t="s">
        <v>85</v>
      </c>
      <c r="BK116" s="228">
        <f>ROUND(I116*H116,2)</f>
        <v>0</v>
      </c>
      <c r="BL116" s="20" t="s">
        <v>186</v>
      </c>
      <c r="BM116" s="227" t="s">
        <v>1679</v>
      </c>
    </row>
    <row r="117" s="13" customFormat="1">
      <c r="A117" s="13"/>
      <c r="B117" s="234"/>
      <c r="C117" s="235"/>
      <c r="D117" s="236" t="s">
        <v>190</v>
      </c>
      <c r="E117" s="237" t="s">
        <v>19</v>
      </c>
      <c r="F117" s="238" t="s">
        <v>1680</v>
      </c>
      <c r="G117" s="235"/>
      <c r="H117" s="237" t="s">
        <v>19</v>
      </c>
      <c r="I117" s="239"/>
      <c r="J117" s="235"/>
      <c r="K117" s="235"/>
      <c r="L117" s="240"/>
      <c r="M117" s="241"/>
      <c r="N117" s="242"/>
      <c r="O117" s="242"/>
      <c r="P117" s="242"/>
      <c r="Q117" s="242"/>
      <c r="R117" s="242"/>
      <c r="S117" s="242"/>
      <c r="T117" s="243"/>
      <c r="U117" s="13"/>
      <c r="V117" s="13"/>
      <c r="W117" s="13"/>
      <c r="X117" s="13"/>
      <c r="Y117" s="13"/>
      <c r="Z117" s="13"/>
      <c r="AA117" s="13"/>
      <c r="AB117" s="13"/>
      <c r="AC117" s="13"/>
      <c r="AD117" s="13"/>
      <c r="AE117" s="13"/>
      <c r="AT117" s="244" t="s">
        <v>190</v>
      </c>
      <c r="AU117" s="244" t="s">
        <v>85</v>
      </c>
      <c r="AV117" s="13" t="s">
        <v>85</v>
      </c>
      <c r="AW117" s="13" t="s">
        <v>37</v>
      </c>
      <c r="AX117" s="13" t="s">
        <v>77</v>
      </c>
      <c r="AY117" s="244" t="s">
        <v>179</v>
      </c>
    </row>
    <row r="118" s="14" customFormat="1">
      <c r="A118" s="14"/>
      <c r="B118" s="245"/>
      <c r="C118" s="246"/>
      <c r="D118" s="236" t="s">
        <v>190</v>
      </c>
      <c r="E118" s="247" t="s">
        <v>19</v>
      </c>
      <c r="F118" s="248" t="s">
        <v>1681</v>
      </c>
      <c r="G118" s="246"/>
      <c r="H118" s="249">
        <v>1.5</v>
      </c>
      <c r="I118" s="250"/>
      <c r="J118" s="246"/>
      <c r="K118" s="246"/>
      <c r="L118" s="251"/>
      <c r="M118" s="252"/>
      <c r="N118" s="253"/>
      <c r="O118" s="253"/>
      <c r="P118" s="253"/>
      <c r="Q118" s="253"/>
      <c r="R118" s="253"/>
      <c r="S118" s="253"/>
      <c r="T118" s="254"/>
      <c r="U118" s="14"/>
      <c r="V118" s="14"/>
      <c r="W118" s="14"/>
      <c r="X118" s="14"/>
      <c r="Y118" s="14"/>
      <c r="Z118" s="14"/>
      <c r="AA118" s="14"/>
      <c r="AB118" s="14"/>
      <c r="AC118" s="14"/>
      <c r="AD118" s="14"/>
      <c r="AE118" s="14"/>
      <c r="AT118" s="255" t="s">
        <v>190</v>
      </c>
      <c r="AU118" s="255" t="s">
        <v>85</v>
      </c>
      <c r="AV118" s="14" t="s">
        <v>87</v>
      </c>
      <c r="AW118" s="14" t="s">
        <v>37</v>
      </c>
      <c r="AX118" s="14" t="s">
        <v>77</v>
      </c>
      <c r="AY118" s="255" t="s">
        <v>179</v>
      </c>
    </row>
    <row r="119" s="16" customFormat="1">
      <c r="A119" s="16"/>
      <c r="B119" s="267"/>
      <c r="C119" s="268"/>
      <c r="D119" s="236" t="s">
        <v>190</v>
      </c>
      <c r="E119" s="269" t="s">
        <v>19</v>
      </c>
      <c r="F119" s="270" t="s">
        <v>195</v>
      </c>
      <c r="G119" s="268"/>
      <c r="H119" s="271">
        <v>1.5</v>
      </c>
      <c r="I119" s="272"/>
      <c r="J119" s="268"/>
      <c r="K119" s="268"/>
      <c r="L119" s="273"/>
      <c r="M119" s="274"/>
      <c r="N119" s="275"/>
      <c r="O119" s="275"/>
      <c r="P119" s="275"/>
      <c r="Q119" s="275"/>
      <c r="R119" s="275"/>
      <c r="S119" s="275"/>
      <c r="T119" s="276"/>
      <c r="U119" s="16"/>
      <c r="V119" s="16"/>
      <c r="W119" s="16"/>
      <c r="X119" s="16"/>
      <c r="Y119" s="16"/>
      <c r="Z119" s="16"/>
      <c r="AA119" s="16"/>
      <c r="AB119" s="16"/>
      <c r="AC119" s="16"/>
      <c r="AD119" s="16"/>
      <c r="AE119" s="16"/>
      <c r="AT119" s="277" t="s">
        <v>190</v>
      </c>
      <c r="AU119" s="277" t="s">
        <v>85</v>
      </c>
      <c r="AV119" s="16" t="s">
        <v>186</v>
      </c>
      <c r="AW119" s="16" t="s">
        <v>37</v>
      </c>
      <c r="AX119" s="16" t="s">
        <v>85</v>
      </c>
      <c r="AY119" s="277" t="s">
        <v>179</v>
      </c>
    </row>
    <row r="120" s="2" customFormat="1" ht="16.5" customHeight="1">
      <c r="A120" s="41"/>
      <c r="B120" s="42"/>
      <c r="C120" s="279" t="s">
        <v>256</v>
      </c>
      <c r="D120" s="279" t="s">
        <v>553</v>
      </c>
      <c r="E120" s="280" t="s">
        <v>1682</v>
      </c>
      <c r="F120" s="281" t="s">
        <v>1683</v>
      </c>
      <c r="G120" s="282" t="s">
        <v>1154</v>
      </c>
      <c r="H120" s="283">
        <v>7.5</v>
      </c>
      <c r="I120" s="284"/>
      <c r="J120" s="285">
        <f>ROUND(I120*H120,2)</f>
        <v>0</v>
      </c>
      <c r="K120" s="281" t="s">
        <v>274</v>
      </c>
      <c r="L120" s="286"/>
      <c r="M120" s="287" t="s">
        <v>19</v>
      </c>
      <c r="N120" s="288" t="s">
        <v>48</v>
      </c>
      <c r="O120" s="87"/>
      <c r="P120" s="225">
        <f>O120*H120</f>
        <v>0</v>
      </c>
      <c r="Q120" s="225">
        <v>0.001</v>
      </c>
      <c r="R120" s="225">
        <f>Q120*H120</f>
        <v>0.0074999999999999997</v>
      </c>
      <c r="S120" s="225">
        <v>0</v>
      </c>
      <c r="T120" s="226">
        <f>S120*H120</f>
        <v>0</v>
      </c>
      <c r="U120" s="41"/>
      <c r="V120" s="41"/>
      <c r="W120" s="41"/>
      <c r="X120" s="41"/>
      <c r="Y120" s="41"/>
      <c r="Z120" s="41"/>
      <c r="AA120" s="41"/>
      <c r="AB120" s="41"/>
      <c r="AC120" s="41"/>
      <c r="AD120" s="41"/>
      <c r="AE120" s="41"/>
      <c r="AR120" s="227" t="s">
        <v>235</v>
      </c>
      <c r="AT120" s="227" t="s">
        <v>553</v>
      </c>
      <c r="AU120" s="227" t="s">
        <v>85</v>
      </c>
      <c r="AY120" s="20" t="s">
        <v>179</v>
      </c>
      <c r="BE120" s="228">
        <f>IF(N120="základní",J120,0)</f>
        <v>0</v>
      </c>
      <c r="BF120" s="228">
        <f>IF(N120="snížená",J120,0)</f>
        <v>0</v>
      </c>
      <c r="BG120" s="228">
        <f>IF(N120="zákl. přenesená",J120,0)</f>
        <v>0</v>
      </c>
      <c r="BH120" s="228">
        <f>IF(N120="sníž. přenesená",J120,0)</f>
        <v>0</v>
      </c>
      <c r="BI120" s="228">
        <f>IF(N120="nulová",J120,0)</f>
        <v>0</v>
      </c>
      <c r="BJ120" s="20" t="s">
        <v>85</v>
      </c>
      <c r="BK120" s="228">
        <f>ROUND(I120*H120,2)</f>
        <v>0</v>
      </c>
      <c r="BL120" s="20" t="s">
        <v>186</v>
      </c>
      <c r="BM120" s="227" t="s">
        <v>1684</v>
      </c>
    </row>
    <row r="121" s="13" customFormat="1">
      <c r="A121" s="13"/>
      <c r="B121" s="234"/>
      <c r="C121" s="235"/>
      <c r="D121" s="236" t="s">
        <v>190</v>
      </c>
      <c r="E121" s="237" t="s">
        <v>19</v>
      </c>
      <c r="F121" s="238" t="s">
        <v>1685</v>
      </c>
      <c r="G121" s="235"/>
      <c r="H121" s="237" t="s">
        <v>19</v>
      </c>
      <c r="I121" s="239"/>
      <c r="J121" s="235"/>
      <c r="K121" s="235"/>
      <c r="L121" s="240"/>
      <c r="M121" s="241"/>
      <c r="N121" s="242"/>
      <c r="O121" s="242"/>
      <c r="P121" s="242"/>
      <c r="Q121" s="242"/>
      <c r="R121" s="242"/>
      <c r="S121" s="242"/>
      <c r="T121" s="243"/>
      <c r="U121" s="13"/>
      <c r="V121" s="13"/>
      <c r="W121" s="13"/>
      <c r="X121" s="13"/>
      <c r="Y121" s="13"/>
      <c r="Z121" s="13"/>
      <c r="AA121" s="13"/>
      <c r="AB121" s="13"/>
      <c r="AC121" s="13"/>
      <c r="AD121" s="13"/>
      <c r="AE121" s="13"/>
      <c r="AT121" s="244" t="s">
        <v>190</v>
      </c>
      <c r="AU121" s="244" t="s">
        <v>85</v>
      </c>
      <c r="AV121" s="13" t="s">
        <v>85</v>
      </c>
      <c r="AW121" s="13" t="s">
        <v>37</v>
      </c>
      <c r="AX121" s="13" t="s">
        <v>77</v>
      </c>
      <c r="AY121" s="244" t="s">
        <v>179</v>
      </c>
    </row>
    <row r="122" s="14" customFormat="1">
      <c r="A122" s="14"/>
      <c r="B122" s="245"/>
      <c r="C122" s="246"/>
      <c r="D122" s="236" t="s">
        <v>190</v>
      </c>
      <c r="E122" s="247" t="s">
        <v>19</v>
      </c>
      <c r="F122" s="248" t="s">
        <v>1686</v>
      </c>
      <c r="G122" s="246"/>
      <c r="H122" s="249">
        <v>7.5</v>
      </c>
      <c r="I122" s="250"/>
      <c r="J122" s="246"/>
      <c r="K122" s="246"/>
      <c r="L122" s="251"/>
      <c r="M122" s="252"/>
      <c r="N122" s="253"/>
      <c r="O122" s="253"/>
      <c r="P122" s="253"/>
      <c r="Q122" s="253"/>
      <c r="R122" s="253"/>
      <c r="S122" s="253"/>
      <c r="T122" s="254"/>
      <c r="U122" s="14"/>
      <c r="V122" s="14"/>
      <c r="W122" s="14"/>
      <c r="X122" s="14"/>
      <c r="Y122" s="14"/>
      <c r="Z122" s="14"/>
      <c r="AA122" s="14"/>
      <c r="AB122" s="14"/>
      <c r="AC122" s="14"/>
      <c r="AD122" s="14"/>
      <c r="AE122" s="14"/>
      <c r="AT122" s="255" t="s">
        <v>190</v>
      </c>
      <c r="AU122" s="255" t="s">
        <v>85</v>
      </c>
      <c r="AV122" s="14" t="s">
        <v>87</v>
      </c>
      <c r="AW122" s="14" t="s">
        <v>37</v>
      </c>
      <c r="AX122" s="14" t="s">
        <v>77</v>
      </c>
      <c r="AY122" s="255" t="s">
        <v>179</v>
      </c>
    </row>
    <row r="123" s="16" customFormat="1">
      <c r="A123" s="16"/>
      <c r="B123" s="267"/>
      <c r="C123" s="268"/>
      <c r="D123" s="236" t="s">
        <v>190</v>
      </c>
      <c r="E123" s="269" t="s">
        <v>19</v>
      </c>
      <c r="F123" s="270" t="s">
        <v>195</v>
      </c>
      <c r="G123" s="268"/>
      <c r="H123" s="271">
        <v>7.5</v>
      </c>
      <c r="I123" s="272"/>
      <c r="J123" s="268"/>
      <c r="K123" s="268"/>
      <c r="L123" s="273"/>
      <c r="M123" s="274"/>
      <c r="N123" s="275"/>
      <c r="O123" s="275"/>
      <c r="P123" s="275"/>
      <c r="Q123" s="275"/>
      <c r="R123" s="275"/>
      <c r="S123" s="275"/>
      <c r="T123" s="276"/>
      <c r="U123" s="16"/>
      <c r="V123" s="16"/>
      <c r="W123" s="16"/>
      <c r="X123" s="16"/>
      <c r="Y123" s="16"/>
      <c r="Z123" s="16"/>
      <c r="AA123" s="16"/>
      <c r="AB123" s="16"/>
      <c r="AC123" s="16"/>
      <c r="AD123" s="16"/>
      <c r="AE123" s="16"/>
      <c r="AT123" s="277" t="s">
        <v>190</v>
      </c>
      <c r="AU123" s="277" t="s">
        <v>85</v>
      </c>
      <c r="AV123" s="16" t="s">
        <v>186</v>
      </c>
      <c r="AW123" s="16" t="s">
        <v>37</v>
      </c>
      <c r="AX123" s="16" t="s">
        <v>85</v>
      </c>
      <c r="AY123" s="277" t="s">
        <v>179</v>
      </c>
    </row>
    <row r="124" s="2" customFormat="1" ht="16.5" customHeight="1">
      <c r="A124" s="41"/>
      <c r="B124" s="42"/>
      <c r="C124" s="216" t="s">
        <v>8</v>
      </c>
      <c r="D124" s="216" t="s">
        <v>181</v>
      </c>
      <c r="E124" s="217" t="s">
        <v>1687</v>
      </c>
      <c r="F124" s="218" t="s">
        <v>1688</v>
      </c>
      <c r="G124" s="219" t="s">
        <v>273</v>
      </c>
      <c r="H124" s="220">
        <v>15</v>
      </c>
      <c r="I124" s="221"/>
      <c r="J124" s="222">
        <f>ROUND(I124*H124,2)</f>
        <v>0</v>
      </c>
      <c r="K124" s="218" t="s">
        <v>185</v>
      </c>
      <c r="L124" s="47"/>
      <c r="M124" s="223" t="s">
        <v>19</v>
      </c>
      <c r="N124" s="224" t="s">
        <v>48</v>
      </c>
      <c r="O124" s="87"/>
      <c r="P124" s="225">
        <f>O124*H124</f>
        <v>0</v>
      </c>
      <c r="Q124" s="225">
        <v>6.0000000000000002E-05</v>
      </c>
      <c r="R124" s="225">
        <f>Q124*H124</f>
        <v>0.00089999999999999998</v>
      </c>
      <c r="S124" s="225">
        <v>0</v>
      </c>
      <c r="T124" s="226">
        <f>S124*H124</f>
        <v>0</v>
      </c>
      <c r="U124" s="41"/>
      <c r="V124" s="41"/>
      <c r="W124" s="41"/>
      <c r="X124" s="41"/>
      <c r="Y124" s="41"/>
      <c r="Z124" s="41"/>
      <c r="AA124" s="41"/>
      <c r="AB124" s="41"/>
      <c r="AC124" s="41"/>
      <c r="AD124" s="41"/>
      <c r="AE124" s="41"/>
      <c r="AR124" s="227" t="s">
        <v>186</v>
      </c>
      <c r="AT124" s="227" t="s">
        <v>181</v>
      </c>
      <c r="AU124" s="227" t="s">
        <v>85</v>
      </c>
      <c r="AY124" s="20" t="s">
        <v>179</v>
      </c>
      <c r="BE124" s="228">
        <f>IF(N124="základní",J124,0)</f>
        <v>0</v>
      </c>
      <c r="BF124" s="228">
        <f>IF(N124="snížená",J124,0)</f>
        <v>0</v>
      </c>
      <c r="BG124" s="228">
        <f>IF(N124="zákl. přenesená",J124,0)</f>
        <v>0</v>
      </c>
      <c r="BH124" s="228">
        <f>IF(N124="sníž. přenesená",J124,0)</f>
        <v>0</v>
      </c>
      <c r="BI124" s="228">
        <f>IF(N124="nulová",J124,0)</f>
        <v>0</v>
      </c>
      <c r="BJ124" s="20" t="s">
        <v>85</v>
      </c>
      <c r="BK124" s="228">
        <f>ROUND(I124*H124,2)</f>
        <v>0</v>
      </c>
      <c r="BL124" s="20" t="s">
        <v>186</v>
      </c>
      <c r="BM124" s="227" t="s">
        <v>1689</v>
      </c>
    </row>
    <row r="125" s="2" customFormat="1">
      <c r="A125" s="41"/>
      <c r="B125" s="42"/>
      <c r="C125" s="43"/>
      <c r="D125" s="229" t="s">
        <v>188</v>
      </c>
      <c r="E125" s="43"/>
      <c r="F125" s="230" t="s">
        <v>1690</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188</v>
      </c>
      <c r="AU125" s="20" t="s">
        <v>85</v>
      </c>
    </row>
    <row r="126" s="13" customFormat="1">
      <c r="A126" s="13"/>
      <c r="B126" s="234"/>
      <c r="C126" s="235"/>
      <c r="D126" s="236" t="s">
        <v>190</v>
      </c>
      <c r="E126" s="237" t="s">
        <v>19</v>
      </c>
      <c r="F126" s="238" t="s">
        <v>1691</v>
      </c>
      <c r="G126" s="235"/>
      <c r="H126" s="237" t="s">
        <v>19</v>
      </c>
      <c r="I126" s="239"/>
      <c r="J126" s="235"/>
      <c r="K126" s="235"/>
      <c r="L126" s="240"/>
      <c r="M126" s="241"/>
      <c r="N126" s="242"/>
      <c r="O126" s="242"/>
      <c r="P126" s="242"/>
      <c r="Q126" s="242"/>
      <c r="R126" s="242"/>
      <c r="S126" s="242"/>
      <c r="T126" s="243"/>
      <c r="U126" s="13"/>
      <c r="V126" s="13"/>
      <c r="W126" s="13"/>
      <c r="X126" s="13"/>
      <c r="Y126" s="13"/>
      <c r="Z126" s="13"/>
      <c r="AA126" s="13"/>
      <c r="AB126" s="13"/>
      <c r="AC126" s="13"/>
      <c r="AD126" s="13"/>
      <c r="AE126" s="13"/>
      <c r="AT126" s="244" t="s">
        <v>190</v>
      </c>
      <c r="AU126" s="244" t="s">
        <v>85</v>
      </c>
      <c r="AV126" s="13" t="s">
        <v>85</v>
      </c>
      <c r="AW126" s="13" t="s">
        <v>37</v>
      </c>
      <c r="AX126" s="13" t="s">
        <v>77</v>
      </c>
      <c r="AY126" s="244" t="s">
        <v>179</v>
      </c>
    </row>
    <row r="127" s="14" customFormat="1">
      <c r="A127" s="14"/>
      <c r="B127" s="245"/>
      <c r="C127" s="246"/>
      <c r="D127" s="236" t="s">
        <v>190</v>
      </c>
      <c r="E127" s="247" t="s">
        <v>19</v>
      </c>
      <c r="F127" s="248" t="s">
        <v>1613</v>
      </c>
      <c r="G127" s="246"/>
      <c r="H127" s="249">
        <v>15</v>
      </c>
      <c r="I127" s="250"/>
      <c r="J127" s="246"/>
      <c r="K127" s="246"/>
      <c r="L127" s="251"/>
      <c r="M127" s="252"/>
      <c r="N127" s="253"/>
      <c r="O127" s="253"/>
      <c r="P127" s="253"/>
      <c r="Q127" s="253"/>
      <c r="R127" s="253"/>
      <c r="S127" s="253"/>
      <c r="T127" s="254"/>
      <c r="U127" s="14"/>
      <c r="V127" s="14"/>
      <c r="W127" s="14"/>
      <c r="X127" s="14"/>
      <c r="Y127" s="14"/>
      <c r="Z127" s="14"/>
      <c r="AA127" s="14"/>
      <c r="AB127" s="14"/>
      <c r="AC127" s="14"/>
      <c r="AD127" s="14"/>
      <c r="AE127" s="14"/>
      <c r="AT127" s="255" t="s">
        <v>190</v>
      </c>
      <c r="AU127" s="255" t="s">
        <v>85</v>
      </c>
      <c r="AV127" s="14" t="s">
        <v>87</v>
      </c>
      <c r="AW127" s="14" t="s">
        <v>37</v>
      </c>
      <c r="AX127" s="14" t="s">
        <v>77</v>
      </c>
      <c r="AY127" s="255" t="s">
        <v>179</v>
      </c>
    </row>
    <row r="128" s="16" customFormat="1">
      <c r="A128" s="16"/>
      <c r="B128" s="267"/>
      <c r="C128" s="268"/>
      <c r="D128" s="236" t="s">
        <v>190</v>
      </c>
      <c r="E128" s="269" t="s">
        <v>19</v>
      </c>
      <c r="F128" s="270" t="s">
        <v>195</v>
      </c>
      <c r="G128" s="268"/>
      <c r="H128" s="271">
        <v>15</v>
      </c>
      <c r="I128" s="272"/>
      <c r="J128" s="268"/>
      <c r="K128" s="268"/>
      <c r="L128" s="273"/>
      <c r="M128" s="274"/>
      <c r="N128" s="275"/>
      <c r="O128" s="275"/>
      <c r="P128" s="275"/>
      <c r="Q128" s="275"/>
      <c r="R128" s="275"/>
      <c r="S128" s="275"/>
      <c r="T128" s="276"/>
      <c r="U128" s="16"/>
      <c r="V128" s="16"/>
      <c r="W128" s="16"/>
      <c r="X128" s="16"/>
      <c r="Y128" s="16"/>
      <c r="Z128" s="16"/>
      <c r="AA128" s="16"/>
      <c r="AB128" s="16"/>
      <c r="AC128" s="16"/>
      <c r="AD128" s="16"/>
      <c r="AE128" s="16"/>
      <c r="AT128" s="277" t="s">
        <v>190</v>
      </c>
      <c r="AU128" s="277" t="s">
        <v>85</v>
      </c>
      <c r="AV128" s="16" t="s">
        <v>186</v>
      </c>
      <c r="AW128" s="16" t="s">
        <v>37</v>
      </c>
      <c r="AX128" s="16" t="s">
        <v>85</v>
      </c>
      <c r="AY128" s="277" t="s">
        <v>179</v>
      </c>
    </row>
    <row r="129" s="2" customFormat="1" ht="16.5" customHeight="1">
      <c r="A129" s="41"/>
      <c r="B129" s="42"/>
      <c r="C129" s="279" t="s">
        <v>270</v>
      </c>
      <c r="D129" s="279" t="s">
        <v>553</v>
      </c>
      <c r="E129" s="280" t="s">
        <v>1692</v>
      </c>
      <c r="F129" s="281" t="s">
        <v>1693</v>
      </c>
      <c r="G129" s="282" t="s">
        <v>273</v>
      </c>
      <c r="H129" s="283">
        <v>45</v>
      </c>
      <c r="I129" s="284"/>
      <c r="J129" s="285">
        <f>ROUND(I129*H129,2)</f>
        <v>0</v>
      </c>
      <c r="K129" s="281" t="s">
        <v>185</v>
      </c>
      <c r="L129" s="286"/>
      <c r="M129" s="287" t="s">
        <v>19</v>
      </c>
      <c r="N129" s="288" t="s">
        <v>48</v>
      </c>
      <c r="O129" s="87"/>
      <c r="P129" s="225">
        <f>O129*H129</f>
        <v>0</v>
      </c>
      <c r="Q129" s="225">
        <v>0.0070899999999999999</v>
      </c>
      <c r="R129" s="225">
        <f>Q129*H129</f>
        <v>0.31905</v>
      </c>
      <c r="S129" s="225">
        <v>0</v>
      </c>
      <c r="T129" s="226">
        <f>S129*H129</f>
        <v>0</v>
      </c>
      <c r="U129" s="41"/>
      <c r="V129" s="41"/>
      <c r="W129" s="41"/>
      <c r="X129" s="41"/>
      <c r="Y129" s="41"/>
      <c r="Z129" s="41"/>
      <c r="AA129" s="41"/>
      <c r="AB129" s="41"/>
      <c r="AC129" s="41"/>
      <c r="AD129" s="41"/>
      <c r="AE129" s="41"/>
      <c r="AR129" s="227" t="s">
        <v>235</v>
      </c>
      <c r="AT129" s="227" t="s">
        <v>553</v>
      </c>
      <c r="AU129" s="227" t="s">
        <v>85</v>
      </c>
      <c r="AY129" s="20" t="s">
        <v>179</v>
      </c>
      <c r="BE129" s="228">
        <f>IF(N129="základní",J129,0)</f>
        <v>0</v>
      </c>
      <c r="BF129" s="228">
        <f>IF(N129="snížená",J129,0)</f>
        <v>0</v>
      </c>
      <c r="BG129" s="228">
        <f>IF(N129="zákl. přenesená",J129,0)</f>
        <v>0</v>
      </c>
      <c r="BH129" s="228">
        <f>IF(N129="sníž. přenesená",J129,0)</f>
        <v>0</v>
      </c>
      <c r="BI129" s="228">
        <f>IF(N129="nulová",J129,0)</f>
        <v>0</v>
      </c>
      <c r="BJ129" s="20" t="s">
        <v>85</v>
      </c>
      <c r="BK129" s="228">
        <f>ROUND(I129*H129,2)</f>
        <v>0</v>
      </c>
      <c r="BL129" s="20" t="s">
        <v>186</v>
      </c>
      <c r="BM129" s="227" t="s">
        <v>1694</v>
      </c>
    </row>
    <row r="130" s="14" customFormat="1">
      <c r="A130" s="14"/>
      <c r="B130" s="245"/>
      <c r="C130" s="246"/>
      <c r="D130" s="236" t="s">
        <v>190</v>
      </c>
      <c r="E130" s="246"/>
      <c r="F130" s="248" t="s">
        <v>1695</v>
      </c>
      <c r="G130" s="246"/>
      <c r="H130" s="249">
        <v>45</v>
      </c>
      <c r="I130" s="250"/>
      <c r="J130" s="246"/>
      <c r="K130" s="246"/>
      <c r="L130" s="251"/>
      <c r="M130" s="252"/>
      <c r="N130" s="253"/>
      <c r="O130" s="253"/>
      <c r="P130" s="253"/>
      <c r="Q130" s="253"/>
      <c r="R130" s="253"/>
      <c r="S130" s="253"/>
      <c r="T130" s="254"/>
      <c r="U130" s="14"/>
      <c r="V130" s="14"/>
      <c r="W130" s="14"/>
      <c r="X130" s="14"/>
      <c r="Y130" s="14"/>
      <c r="Z130" s="14"/>
      <c r="AA130" s="14"/>
      <c r="AB130" s="14"/>
      <c r="AC130" s="14"/>
      <c r="AD130" s="14"/>
      <c r="AE130" s="14"/>
      <c r="AT130" s="255" t="s">
        <v>190</v>
      </c>
      <c r="AU130" s="255" t="s">
        <v>85</v>
      </c>
      <c r="AV130" s="14" t="s">
        <v>87</v>
      </c>
      <c r="AW130" s="14" t="s">
        <v>4</v>
      </c>
      <c r="AX130" s="14" t="s">
        <v>85</v>
      </c>
      <c r="AY130" s="255" t="s">
        <v>179</v>
      </c>
    </row>
    <row r="131" s="2" customFormat="1" ht="16.5" customHeight="1">
      <c r="A131" s="41"/>
      <c r="B131" s="42"/>
      <c r="C131" s="279" t="s">
        <v>136</v>
      </c>
      <c r="D131" s="279" t="s">
        <v>553</v>
      </c>
      <c r="E131" s="280" t="s">
        <v>1696</v>
      </c>
      <c r="F131" s="281" t="s">
        <v>1697</v>
      </c>
      <c r="G131" s="282" t="s">
        <v>273</v>
      </c>
      <c r="H131" s="283">
        <v>15</v>
      </c>
      <c r="I131" s="284"/>
      <c r="J131" s="285">
        <f>ROUND(I131*H131,2)</f>
        <v>0</v>
      </c>
      <c r="K131" s="281" t="s">
        <v>274</v>
      </c>
      <c r="L131" s="286"/>
      <c r="M131" s="287" t="s">
        <v>19</v>
      </c>
      <c r="N131" s="288" t="s">
        <v>48</v>
      </c>
      <c r="O131" s="87"/>
      <c r="P131" s="225">
        <f>O131*H131</f>
        <v>0</v>
      </c>
      <c r="Q131" s="225">
        <v>0.0070899999999999999</v>
      </c>
      <c r="R131" s="225">
        <f>Q131*H131</f>
        <v>0.10635</v>
      </c>
      <c r="S131" s="225">
        <v>0</v>
      </c>
      <c r="T131" s="226">
        <f>S131*H131</f>
        <v>0</v>
      </c>
      <c r="U131" s="41"/>
      <c r="V131" s="41"/>
      <c r="W131" s="41"/>
      <c r="X131" s="41"/>
      <c r="Y131" s="41"/>
      <c r="Z131" s="41"/>
      <c r="AA131" s="41"/>
      <c r="AB131" s="41"/>
      <c r="AC131" s="41"/>
      <c r="AD131" s="41"/>
      <c r="AE131" s="41"/>
      <c r="AR131" s="227" t="s">
        <v>235</v>
      </c>
      <c r="AT131" s="227" t="s">
        <v>553</v>
      </c>
      <c r="AU131" s="227" t="s">
        <v>85</v>
      </c>
      <c r="AY131" s="20" t="s">
        <v>179</v>
      </c>
      <c r="BE131" s="228">
        <f>IF(N131="základní",J131,0)</f>
        <v>0</v>
      </c>
      <c r="BF131" s="228">
        <f>IF(N131="snížená",J131,0)</f>
        <v>0</v>
      </c>
      <c r="BG131" s="228">
        <f>IF(N131="zákl. přenesená",J131,0)</f>
        <v>0</v>
      </c>
      <c r="BH131" s="228">
        <f>IF(N131="sníž. přenesená",J131,0)</f>
        <v>0</v>
      </c>
      <c r="BI131" s="228">
        <f>IF(N131="nulová",J131,0)</f>
        <v>0</v>
      </c>
      <c r="BJ131" s="20" t="s">
        <v>85</v>
      </c>
      <c r="BK131" s="228">
        <f>ROUND(I131*H131,2)</f>
        <v>0</v>
      </c>
      <c r="BL131" s="20" t="s">
        <v>186</v>
      </c>
      <c r="BM131" s="227" t="s">
        <v>1698</v>
      </c>
    </row>
    <row r="132" s="2" customFormat="1" ht="21.75" customHeight="1">
      <c r="A132" s="41"/>
      <c r="B132" s="42"/>
      <c r="C132" s="216" t="s">
        <v>282</v>
      </c>
      <c r="D132" s="216" t="s">
        <v>181</v>
      </c>
      <c r="E132" s="217" t="s">
        <v>1699</v>
      </c>
      <c r="F132" s="218" t="s">
        <v>1700</v>
      </c>
      <c r="G132" s="219" t="s">
        <v>273</v>
      </c>
      <c r="H132" s="220">
        <v>15</v>
      </c>
      <c r="I132" s="221"/>
      <c r="J132" s="222">
        <f>ROUND(I132*H132,2)</f>
        <v>0</v>
      </c>
      <c r="K132" s="218" t="s">
        <v>185</v>
      </c>
      <c r="L132" s="47"/>
      <c r="M132" s="223" t="s">
        <v>19</v>
      </c>
      <c r="N132" s="224" t="s">
        <v>48</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186</v>
      </c>
      <c r="AT132" s="227" t="s">
        <v>181</v>
      </c>
      <c r="AU132" s="227" t="s">
        <v>85</v>
      </c>
      <c r="AY132" s="20" t="s">
        <v>179</v>
      </c>
      <c r="BE132" s="228">
        <f>IF(N132="základní",J132,0)</f>
        <v>0</v>
      </c>
      <c r="BF132" s="228">
        <f>IF(N132="snížená",J132,0)</f>
        <v>0</v>
      </c>
      <c r="BG132" s="228">
        <f>IF(N132="zákl. přenesená",J132,0)</f>
        <v>0</v>
      </c>
      <c r="BH132" s="228">
        <f>IF(N132="sníž. přenesená",J132,0)</f>
        <v>0</v>
      </c>
      <c r="BI132" s="228">
        <f>IF(N132="nulová",J132,0)</f>
        <v>0</v>
      </c>
      <c r="BJ132" s="20" t="s">
        <v>85</v>
      </c>
      <c r="BK132" s="228">
        <f>ROUND(I132*H132,2)</f>
        <v>0</v>
      </c>
      <c r="BL132" s="20" t="s">
        <v>186</v>
      </c>
      <c r="BM132" s="227" t="s">
        <v>1701</v>
      </c>
    </row>
    <row r="133" s="2" customFormat="1">
      <c r="A133" s="41"/>
      <c r="B133" s="42"/>
      <c r="C133" s="43"/>
      <c r="D133" s="229" t="s">
        <v>188</v>
      </c>
      <c r="E133" s="43"/>
      <c r="F133" s="230" t="s">
        <v>1702</v>
      </c>
      <c r="G133" s="43"/>
      <c r="H133" s="43"/>
      <c r="I133" s="231"/>
      <c r="J133" s="43"/>
      <c r="K133" s="43"/>
      <c r="L133" s="47"/>
      <c r="M133" s="232"/>
      <c r="N133" s="233"/>
      <c r="O133" s="87"/>
      <c r="P133" s="87"/>
      <c r="Q133" s="87"/>
      <c r="R133" s="87"/>
      <c r="S133" s="87"/>
      <c r="T133" s="88"/>
      <c r="U133" s="41"/>
      <c r="V133" s="41"/>
      <c r="W133" s="41"/>
      <c r="X133" s="41"/>
      <c r="Y133" s="41"/>
      <c r="Z133" s="41"/>
      <c r="AA133" s="41"/>
      <c r="AB133" s="41"/>
      <c r="AC133" s="41"/>
      <c r="AD133" s="41"/>
      <c r="AE133" s="41"/>
      <c r="AT133" s="20" t="s">
        <v>188</v>
      </c>
      <c r="AU133" s="20" t="s">
        <v>85</v>
      </c>
    </row>
    <row r="134" s="2" customFormat="1">
      <c r="A134" s="41"/>
      <c r="B134" s="42"/>
      <c r="C134" s="43"/>
      <c r="D134" s="236" t="s">
        <v>276</v>
      </c>
      <c r="E134" s="43"/>
      <c r="F134" s="278" t="s">
        <v>1703</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276</v>
      </c>
      <c r="AU134" s="20" t="s">
        <v>85</v>
      </c>
    </row>
    <row r="135" s="2" customFormat="1" ht="16.5" customHeight="1">
      <c r="A135" s="41"/>
      <c r="B135" s="42"/>
      <c r="C135" s="216" t="s">
        <v>287</v>
      </c>
      <c r="D135" s="216" t="s">
        <v>181</v>
      </c>
      <c r="E135" s="217" t="s">
        <v>1704</v>
      </c>
      <c r="F135" s="218" t="s">
        <v>1705</v>
      </c>
      <c r="G135" s="219" t="s">
        <v>273</v>
      </c>
      <c r="H135" s="220">
        <v>15</v>
      </c>
      <c r="I135" s="221"/>
      <c r="J135" s="222">
        <f>ROUND(I135*H135,2)</f>
        <v>0</v>
      </c>
      <c r="K135" s="218" t="s">
        <v>274</v>
      </c>
      <c r="L135" s="47"/>
      <c r="M135" s="223" t="s">
        <v>19</v>
      </c>
      <c r="N135" s="224" t="s">
        <v>48</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186</v>
      </c>
      <c r="AT135" s="227" t="s">
        <v>181</v>
      </c>
      <c r="AU135" s="227" t="s">
        <v>85</v>
      </c>
      <c r="AY135" s="20" t="s">
        <v>179</v>
      </c>
      <c r="BE135" s="228">
        <f>IF(N135="základní",J135,0)</f>
        <v>0</v>
      </c>
      <c r="BF135" s="228">
        <f>IF(N135="snížená",J135,0)</f>
        <v>0</v>
      </c>
      <c r="BG135" s="228">
        <f>IF(N135="zákl. přenesená",J135,0)</f>
        <v>0</v>
      </c>
      <c r="BH135" s="228">
        <f>IF(N135="sníž. přenesená",J135,0)</f>
        <v>0</v>
      </c>
      <c r="BI135" s="228">
        <f>IF(N135="nulová",J135,0)</f>
        <v>0</v>
      </c>
      <c r="BJ135" s="20" t="s">
        <v>85</v>
      </c>
      <c r="BK135" s="228">
        <f>ROUND(I135*H135,2)</f>
        <v>0</v>
      </c>
      <c r="BL135" s="20" t="s">
        <v>186</v>
      </c>
      <c r="BM135" s="227" t="s">
        <v>1706</v>
      </c>
    </row>
    <row r="136" s="2" customFormat="1" ht="16.5" customHeight="1">
      <c r="A136" s="41"/>
      <c r="B136" s="42"/>
      <c r="C136" s="216" t="s">
        <v>292</v>
      </c>
      <c r="D136" s="216" t="s">
        <v>181</v>
      </c>
      <c r="E136" s="217" t="s">
        <v>1707</v>
      </c>
      <c r="F136" s="218" t="s">
        <v>1708</v>
      </c>
      <c r="G136" s="219" t="s">
        <v>184</v>
      </c>
      <c r="H136" s="220">
        <v>12.6</v>
      </c>
      <c r="I136" s="221"/>
      <c r="J136" s="222">
        <f>ROUND(I136*H136,2)</f>
        <v>0</v>
      </c>
      <c r="K136" s="218" t="s">
        <v>185</v>
      </c>
      <c r="L136" s="47"/>
      <c r="M136" s="223" t="s">
        <v>19</v>
      </c>
      <c r="N136" s="224" t="s">
        <v>48</v>
      </c>
      <c r="O136" s="87"/>
      <c r="P136" s="225">
        <f>O136*H136</f>
        <v>0</v>
      </c>
      <c r="Q136" s="225">
        <v>3.0000000000000001E-05</v>
      </c>
      <c r="R136" s="225">
        <f>Q136*H136</f>
        <v>0.00037799999999999997</v>
      </c>
      <c r="S136" s="225">
        <v>0</v>
      </c>
      <c r="T136" s="226">
        <f>S136*H136</f>
        <v>0</v>
      </c>
      <c r="U136" s="41"/>
      <c r="V136" s="41"/>
      <c r="W136" s="41"/>
      <c r="X136" s="41"/>
      <c r="Y136" s="41"/>
      <c r="Z136" s="41"/>
      <c r="AA136" s="41"/>
      <c r="AB136" s="41"/>
      <c r="AC136" s="41"/>
      <c r="AD136" s="41"/>
      <c r="AE136" s="41"/>
      <c r="AR136" s="227" t="s">
        <v>186</v>
      </c>
      <c r="AT136" s="227" t="s">
        <v>181</v>
      </c>
      <c r="AU136" s="227" t="s">
        <v>85</v>
      </c>
      <c r="AY136" s="20" t="s">
        <v>179</v>
      </c>
      <c r="BE136" s="228">
        <f>IF(N136="základní",J136,0)</f>
        <v>0</v>
      </c>
      <c r="BF136" s="228">
        <f>IF(N136="snížená",J136,0)</f>
        <v>0</v>
      </c>
      <c r="BG136" s="228">
        <f>IF(N136="zákl. přenesená",J136,0)</f>
        <v>0</v>
      </c>
      <c r="BH136" s="228">
        <f>IF(N136="sníž. přenesená",J136,0)</f>
        <v>0</v>
      </c>
      <c r="BI136" s="228">
        <f>IF(N136="nulová",J136,0)</f>
        <v>0</v>
      </c>
      <c r="BJ136" s="20" t="s">
        <v>85</v>
      </c>
      <c r="BK136" s="228">
        <f>ROUND(I136*H136,2)</f>
        <v>0</v>
      </c>
      <c r="BL136" s="20" t="s">
        <v>186</v>
      </c>
      <c r="BM136" s="227" t="s">
        <v>1709</v>
      </c>
    </row>
    <row r="137" s="2" customFormat="1">
      <c r="A137" s="41"/>
      <c r="B137" s="42"/>
      <c r="C137" s="43"/>
      <c r="D137" s="229" t="s">
        <v>188</v>
      </c>
      <c r="E137" s="43"/>
      <c r="F137" s="230" t="s">
        <v>1710</v>
      </c>
      <c r="G137" s="43"/>
      <c r="H137" s="43"/>
      <c r="I137" s="231"/>
      <c r="J137" s="43"/>
      <c r="K137" s="43"/>
      <c r="L137" s="47"/>
      <c r="M137" s="232"/>
      <c r="N137" s="233"/>
      <c r="O137" s="87"/>
      <c r="P137" s="87"/>
      <c r="Q137" s="87"/>
      <c r="R137" s="87"/>
      <c r="S137" s="87"/>
      <c r="T137" s="88"/>
      <c r="U137" s="41"/>
      <c r="V137" s="41"/>
      <c r="W137" s="41"/>
      <c r="X137" s="41"/>
      <c r="Y137" s="41"/>
      <c r="Z137" s="41"/>
      <c r="AA137" s="41"/>
      <c r="AB137" s="41"/>
      <c r="AC137" s="41"/>
      <c r="AD137" s="41"/>
      <c r="AE137" s="41"/>
      <c r="AT137" s="20" t="s">
        <v>188</v>
      </c>
      <c r="AU137" s="20" t="s">
        <v>85</v>
      </c>
    </row>
    <row r="138" s="13" customFormat="1">
      <c r="A138" s="13"/>
      <c r="B138" s="234"/>
      <c r="C138" s="235"/>
      <c r="D138" s="236" t="s">
        <v>190</v>
      </c>
      <c r="E138" s="237" t="s">
        <v>19</v>
      </c>
      <c r="F138" s="238" t="s">
        <v>1711</v>
      </c>
      <c r="G138" s="235"/>
      <c r="H138" s="237" t="s">
        <v>19</v>
      </c>
      <c r="I138" s="239"/>
      <c r="J138" s="235"/>
      <c r="K138" s="235"/>
      <c r="L138" s="240"/>
      <c r="M138" s="241"/>
      <c r="N138" s="242"/>
      <c r="O138" s="242"/>
      <c r="P138" s="242"/>
      <c r="Q138" s="242"/>
      <c r="R138" s="242"/>
      <c r="S138" s="242"/>
      <c r="T138" s="243"/>
      <c r="U138" s="13"/>
      <c r="V138" s="13"/>
      <c r="W138" s="13"/>
      <c r="X138" s="13"/>
      <c r="Y138" s="13"/>
      <c r="Z138" s="13"/>
      <c r="AA138" s="13"/>
      <c r="AB138" s="13"/>
      <c r="AC138" s="13"/>
      <c r="AD138" s="13"/>
      <c r="AE138" s="13"/>
      <c r="AT138" s="244" t="s">
        <v>190</v>
      </c>
      <c r="AU138" s="244" t="s">
        <v>85</v>
      </c>
      <c r="AV138" s="13" t="s">
        <v>85</v>
      </c>
      <c r="AW138" s="13" t="s">
        <v>37</v>
      </c>
      <c r="AX138" s="13" t="s">
        <v>77</v>
      </c>
      <c r="AY138" s="244" t="s">
        <v>179</v>
      </c>
    </row>
    <row r="139" s="14" customFormat="1">
      <c r="A139" s="14"/>
      <c r="B139" s="245"/>
      <c r="C139" s="246"/>
      <c r="D139" s="236" t="s">
        <v>190</v>
      </c>
      <c r="E139" s="247" t="s">
        <v>19</v>
      </c>
      <c r="F139" s="248" t="s">
        <v>1712</v>
      </c>
      <c r="G139" s="246"/>
      <c r="H139" s="249">
        <v>12.6</v>
      </c>
      <c r="I139" s="250"/>
      <c r="J139" s="246"/>
      <c r="K139" s="246"/>
      <c r="L139" s="251"/>
      <c r="M139" s="252"/>
      <c r="N139" s="253"/>
      <c r="O139" s="253"/>
      <c r="P139" s="253"/>
      <c r="Q139" s="253"/>
      <c r="R139" s="253"/>
      <c r="S139" s="253"/>
      <c r="T139" s="254"/>
      <c r="U139" s="14"/>
      <c r="V139" s="14"/>
      <c r="W139" s="14"/>
      <c r="X139" s="14"/>
      <c r="Y139" s="14"/>
      <c r="Z139" s="14"/>
      <c r="AA139" s="14"/>
      <c r="AB139" s="14"/>
      <c r="AC139" s="14"/>
      <c r="AD139" s="14"/>
      <c r="AE139" s="14"/>
      <c r="AT139" s="255" t="s">
        <v>190</v>
      </c>
      <c r="AU139" s="255" t="s">
        <v>85</v>
      </c>
      <c r="AV139" s="14" t="s">
        <v>87</v>
      </c>
      <c r="AW139" s="14" t="s">
        <v>37</v>
      </c>
      <c r="AX139" s="14" t="s">
        <v>77</v>
      </c>
      <c r="AY139" s="255" t="s">
        <v>179</v>
      </c>
    </row>
    <row r="140" s="16" customFormat="1">
      <c r="A140" s="16"/>
      <c r="B140" s="267"/>
      <c r="C140" s="268"/>
      <c r="D140" s="236" t="s">
        <v>190</v>
      </c>
      <c r="E140" s="269" t="s">
        <v>19</v>
      </c>
      <c r="F140" s="270" t="s">
        <v>195</v>
      </c>
      <c r="G140" s="268"/>
      <c r="H140" s="271">
        <v>12.6</v>
      </c>
      <c r="I140" s="272"/>
      <c r="J140" s="268"/>
      <c r="K140" s="268"/>
      <c r="L140" s="273"/>
      <c r="M140" s="274"/>
      <c r="N140" s="275"/>
      <c r="O140" s="275"/>
      <c r="P140" s="275"/>
      <c r="Q140" s="275"/>
      <c r="R140" s="275"/>
      <c r="S140" s="275"/>
      <c r="T140" s="276"/>
      <c r="U140" s="16"/>
      <c r="V140" s="16"/>
      <c r="W140" s="16"/>
      <c r="X140" s="16"/>
      <c r="Y140" s="16"/>
      <c r="Z140" s="16"/>
      <c r="AA140" s="16"/>
      <c r="AB140" s="16"/>
      <c r="AC140" s="16"/>
      <c r="AD140" s="16"/>
      <c r="AE140" s="16"/>
      <c r="AT140" s="277" t="s">
        <v>190</v>
      </c>
      <c r="AU140" s="277" t="s">
        <v>85</v>
      </c>
      <c r="AV140" s="16" t="s">
        <v>186</v>
      </c>
      <c r="AW140" s="16" t="s">
        <v>37</v>
      </c>
      <c r="AX140" s="16" t="s">
        <v>85</v>
      </c>
      <c r="AY140" s="277" t="s">
        <v>179</v>
      </c>
    </row>
    <row r="141" s="2" customFormat="1" ht="16.5" customHeight="1">
      <c r="A141" s="41"/>
      <c r="B141" s="42"/>
      <c r="C141" s="279" t="s">
        <v>297</v>
      </c>
      <c r="D141" s="279" t="s">
        <v>553</v>
      </c>
      <c r="E141" s="280" t="s">
        <v>1713</v>
      </c>
      <c r="F141" s="281" t="s">
        <v>1714</v>
      </c>
      <c r="G141" s="282" t="s">
        <v>184</v>
      </c>
      <c r="H141" s="283">
        <v>13.859999999999999</v>
      </c>
      <c r="I141" s="284"/>
      <c r="J141" s="285">
        <f>ROUND(I141*H141,2)</f>
        <v>0</v>
      </c>
      <c r="K141" s="281" t="s">
        <v>185</v>
      </c>
      <c r="L141" s="286"/>
      <c r="M141" s="287" t="s">
        <v>19</v>
      </c>
      <c r="N141" s="288" t="s">
        <v>48</v>
      </c>
      <c r="O141" s="87"/>
      <c r="P141" s="225">
        <f>O141*H141</f>
        <v>0</v>
      </c>
      <c r="Q141" s="225">
        <v>0.00050000000000000001</v>
      </c>
      <c r="R141" s="225">
        <f>Q141*H141</f>
        <v>0.0069299999999999995</v>
      </c>
      <c r="S141" s="225">
        <v>0</v>
      </c>
      <c r="T141" s="226">
        <f>S141*H141</f>
        <v>0</v>
      </c>
      <c r="U141" s="41"/>
      <c r="V141" s="41"/>
      <c r="W141" s="41"/>
      <c r="X141" s="41"/>
      <c r="Y141" s="41"/>
      <c r="Z141" s="41"/>
      <c r="AA141" s="41"/>
      <c r="AB141" s="41"/>
      <c r="AC141" s="41"/>
      <c r="AD141" s="41"/>
      <c r="AE141" s="41"/>
      <c r="AR141" s="227" t="s">
        <v>235</v>
      </c>
      <c r="AT141" s="227" t="s">
        <v>553</v>
      </c>
      <c r="AU141" s="227" t="s">
        <v>85</v>
      </c>
      <c r="AY141" s="20" t="s">
        <v>179</v>
      </c>
      <c r="BE141" s="228">
        <f>IF(N141="základní",J141,0)</f>
        <v>0</v>
      </c>
      <c r="BF141" s="228">
        <f>IF(N141="snížená",J141,0)</f>
        <v>0</v>
      </c>
      <c r="BG141" s="228">
        <f>IF(N141="zákl. přenesená",J141,0)</f>
        <v>0</v>
      </c>
      <c r="BH141" s="228">
        <f>IF(N141="sníž. přenesená",J141,0)</f>
        <v>0</v>
      </c>
      <c r="BI141" s="228">
        <f>IF(N141="nulová",J141,0)</f>
        <v>0</v>
      </c>
      <c r="BJ141" s="20" t="s">
        <v>85</v>
      </c>
      <c r="BK141" s="228">
        <f>ROUND(I141*H141,2)</f>
        <v>0</v>
      </c>
      <c r="BL141" s="20" t="s">
        <v>186</v>
      </c>
      <c r="BM141" s="227" t="s">
        <v>1715</v>
      </c>
    </row>
    <row r="142" s="14" customFormat="1">
      <c r="A142" s="14"/>
      <c r="B142" s="245"/>
      <c r="C142" s="246"/>
      <c r="D142" s="236" t="s">
        <v>190</v>
      </c>
      <c r="E142" s="246"/>
      <c r="F142" s="248" t="s">
        <v>1716</v>
      </c>
      <c r="G142" s="246"/>
      <c r="H142" s="249">
        <v>13.859999999999999</v>
      </c>
      <c r="I142" s="250"/>
      <c r="J142" s="246"/>
      <c r="K142" s="246"/>
      <c r="L142" s="251"/>
      <c r="M142" s="252"/>
      <c r="N142" s="253"/>
      <c r="O142" s="253"/>
      <c r="P142" s="253"/>
      <c r="Q142" s="253"/>
      <c r="R142" s="253"/>
      <c r="S142" s="253"/>
      <c r="T142" s="254"/>
      <c r="U142" s="14"/>
      <c r="V142" s="14"/>
      <c r="W142" s="14"/>
      <c r="X142" s="14"/>
      <c r="Y142" s="14"/>
      <c r="Z142" s="14"/>
      <c r="AA142" s="14"/>
      <c r="AB142" s="14"/>
      <c r="AC142" s="14"/>
      <c r="AD142" s="14"/>
      <c r="AE142" s="14"/>
      <c r="AT142" s="255" t="s">
        <v>190</v>
      </c>
      <c r="AU142" s="255" t="s">
        <v>85</v>
      </c>
      <c r="AV142" s="14" t="s">
        <v>87</v>
      </c>
      <c r="AW142" s="14" t="s">
        <v>4</v>
      </c>
      <c r="AX142" s="14" t="s">
        <v>85</v>
      </c>
      <c r="AY142" s="255" t="s">
        <v>179</v>
      </c>
    </row>
    <row r="143" s="2" customFormat="1" ht="16.5" customHeight="1">
      <c r="A143" s="41"/>
      <c r="B143" s="42"/>
      <c r="C143" s="216" t="s">
        <v>302</v>
      </c>
      <c r="D143" s="216" t="s">
        <v>181</v>
      </c>
      <c r="E143" s="217" t="s">
        <v>1717</v>
      </c>
      <c r="F143" s="218" t="s">
        <v>1718</v>
      </c>
      <c r="G143" s="219" t="s">
        <v>184</v>
      </c>
      <c r="H143" s="220">
        <v>15</v>
      </c>
      <c r="I143" s="221"/>
      <c r="J143" s="222">
        <f>ROUND(I143*H143,2)</f>
        <v>0</v>
      </c>
      <c r="K143" s="218" t="s">
        <v>185</v>
      </c>
      <c r="L143" s="47"/>
      <c r="M143" s="223" t="s">
        <v>19</v>
      </c>
      <c r="N143" s="224" t="s">
        <v>48</v>
      </c>
      <c r="O143" s="87"/>
      <c r="P143" s="225">
        <f>O143*H143</f>
        <v>0</v>
      </c>
      <c r="Q143" s="225">
        <v>0</v>
      </c>
      <c r="R143" s="225">
        <f>Q143*H143</f>
        <v>0</v>
      </c>
      <c r="S143" s="225">
        <v>0</v>
      </c>
      <c r="T143" s="226">
        <f>S143*H143</f>
        <v>0</v>
      </c>
      <c r="U143" s="41"/>
      <c r="V143" s="41"/>
      <c r="W143" s="41"/>
      <c r="X143" s="41"/>
      <c r="Y143" s="41"/>
      <c r="Z143" s="41"/>
      <c r="AA143" s="41"/>
      <c r="AB143" s="41"/>
      <c r="AC143" s="41"/>
      <c r="AD143" s="41"/>
      <c r="AE143" s="41"/>
      <c r="AR143" s="227" t="s">
        <v>186</v>
      </c>
      <c r="AT143" s="227" t="s">
        <v>181</v>
      </c>
      <c r="AU143" s="227" t="s">
        <v>85</v>
      </c>
      <c r="AY143" s="20" t="s">
        <v>179</v>
      </c>
      <c r="BE143" s="228">
        <f>IF(N143="základní",J143,0)</f>
        <v>0</v>
      </c>
      <c r="BF143" s="228">
        <f>IF(N143="snížená",J143,0)</f>
        <v>0</v>
      </c>
      <c r="BG143" s="228">
        <f>IF(N143="zákl. přenesená",J143,0)</f>
        <v>0</v>
      </c>
      <c r="BH143" s="228">
        <f>IF(N143="sníž. přenesená",J143,0)</f>
        <v>0</v>
      </c>
      <c r="BI143" s="228">
        <f>IF(N143="nulová",J143,0)</f>
        <v>0</v>
      </c>
      <c r="BJ143" s="20" t="s">
        <v>85</v>
      </c>
      <c r="BK143" s="228">
        <f>ROUND(I143*H143,2)</f>
        <v>0</v>
      </c>
      <c r="BL143" s="20" t="s">
        <v>186</v>
      </c>
      <c r="BM143" s="227" t="s">
        <v>1719</v>
      </c>
    </row>
    <row r="144" s="2" customFormat="1">
      <c r="A144" s="41"/>
      <c r="B144" s="42"/>
      <c r="C144" s="43"/>
      <c r="D144" s="229" t="s">
        <v>188</v>
      </c>
      <c r="E144" s="43"/>
      <c r="F144" s="230" t="s">
        <v>1720</v>
      </c>
      <c r="G144" s="43"/>
      <c r="H144" s="43"/>
      <c r="I144" s="231"/>
      <c r="J144" s="43"/>
      <c r="K144" s="43"/>
      <c r="L144" s="47"/>
      <c r="M144" s="232"/>
      <c r="N144" s="233"/>
      <c r="O144" s="87"/>
      <c r="P144" s="87"/>
      <c r="Q144" s="87"/>
      <c r="R144" s="87"/>
      <c r="S144" s="87"/>
      <c r="T144" s="88"/>
      <c r="U144" s="41"/>
      <c r="V144" s="41"/>
      <c r="W144" s="41"/>
      <c r="X144" s="41"/>
      <c r="Y144" s="41"/>
      <c r="Z144" s="41"/>
      <c r="AA144" s="41"/>
      <c r="AB144" s="41"/>
      <c r="AC144" s="41"/>
      <c r="AD144" s="41"/>
      <c r="AE144" s="41"/>
      <c r="AT144" s="20" t="s">
        <v>188</v>
      </c>
      <c r="AU144" s="20" t="s">
        <v>85</v>
      </c>
    </row>
    <row r="145" s="13" customFormat="1">
      <c r="A145" s="13"/>
      <c r="B145" s="234"/>
      <c r="C145" s="235"/>
      <c r="D145" s="236" t="s">
        <v>190</v>
      </c>
      <c r="E145" s="237" t="s">
        <v>19</v>
      </c>
      <c r="F145" s="238" t="s">
        <v>1721</v>
      </c>
      <c r="G145" s="235"/>
      <c r="H145" s="237" t="s">
        <v>19</v>
      </c>
      <c r="I145" s="239"/>
      <c r="J145" s="235"/>
      <c r="K145" s="235"/>
      <c r="L145" s="240"/>
      <c r="M145" s="241"/>
      <c r="N145" s="242"/>
      <c r="O145" s="242"/>
      <c r="P145" s="242"/>
      <c r="Q145" s="242"/>
      <c r="R145" s="242"/>
      <c r="S145" s="242"/>
      <c r="T145" s="243"/>
      <c r="U145" s="13"/>
      <c r="V145" s="13"/>
      <c r="W145" s="13"/>
      <c r="X145" s="13"/>
      <c r="Y145" s="13"/>
      <c r="Z145" s="13"/>
      <c r="AA145" s="13"/>
      <c r="AB145" s="13"/>
      <c r="AC145" s="13"/>
      <c r="AD145" s="13"/>
      <c r="AE145" s="13"/>
      <c r="AT145" s="244" t="s">
        <v>190</v>
      </c>
      <c r="AU145" s="244" t="s">
        <v>85</v>
      </c>
      <c r="AV145" s="13" t="s">
        <v>85</v>
      </c>
      <c r="AW145" s="13" t="s">
        <v>37</v>
      </c>
      <c r="AX145" s="13" t="s">
        <v>77</v>
      </c>
      <c r="AY145" s="244" t="s">
        <v>179</v>
      </c>
    </row>
    <row r="146" s="14" customFormat="1">
      <c r="A146" s="14"/>
      <c r="B146" s="245"/>
      <c r="C146" s="246"/>
      <c r="D146" s="236" t="s">
        <v>190</v>
      </c>
      <c r="E146" s="247" t="s">
        <v>19</v>
      </c>
      <c r="F146" s="248" t="s">
        <v>1722</v>
      </c>
      <c r="G146" s="246"/>
      <c r="H146" s="249">
        <v>15</v>
      </c>
      <c r="I146" s="250"/>
      <c r="J146" s="246"/>
      <c r="K146" s="246"/>
      <c r="L146" s="251"/>
      <c r="M146" s="252"/>
      <c r="N146" s="253"/>
      <c r="O146" s="253"/>
      <c r="P146" s="253"/>
      <c r="Q146" s="253"/>
      <c r="R146" s="253"/>
      <c r="S146" s="253"/>
      <c r="T146" s="254"/>
      <c r="U146" s="14"/>
      <c r="V146" s="14"/>
      <c r="W146" s="14"/>
      <c r="X146" s="14"/>
      <c r="Y146" s="14"/>
      <c r="Z146" s="14"/>
      <c r="AA146" s="14"/>
      <c r="AB146" s="14"/>
      <c r="AC146" s="14"/>
      <c r="AD146" s="14"/>
      <c r="AE146" s="14"/>
      <c r="AT146" s="255" t="s">
        <v>190</v>
      </c>
      <c r="AU146" s="255" t="s">
        <v>85</v>
      </c>
      <c r="AV146" s="14" t="s">
        <v>87</v>
      </c>
      <c r="AW146" s="14" t="s">
        <v>37</v>
      </c>
      <c r="AX146" s="14" t="s">
        <v>77</v>
      </c>
      <c r="AY146" s="255" t="s">
        <v>179</v>
      </c>
    </row>
    <row r="147" s="16" customFormat="1">
      <c r="A147" s="16"/>
      <c r="B147" s="267"/>
      <c r="C147" s="268"/>
      <c r="D147" s="236" t="s">
        <v>190</v>
      </c>
      <c r="E147" s="269" t="s">
        <v>19</v>
      </c>
      <c r="F147" s="270" t="s">
        <v>195</v>
      </c>
      <c r="G147" s="268"/>
      <c r="H147" s="271">
        <v>15</v>
      </c>
      <c r="I147" s="272"/>
      <c r="J147" s="268"/>
      <c r="K147" s="268"/>
      <c r="L147" s="273"/>
      <c r="M147" s="274"/>
      <c r="N147" s="275"/>
      <c r="O147" s="275"/>
      <c r="P147" s="275"/>
      <c r="Q147" s="275"/>
      <c r="R147" s="275"/>
      <c r="S147" s="275"/>
      <c r="T147" s="276"/>
      <c r="U147" s="16"/>
      <c r="V147" s="16"/>
      <c r="W147" s="16"/>
      <c r="X147" s="16"/>
      <c r="Y147" s="16"/>
      <c r="Z147" s="16"/>
      <c r="AA147" s="16"/>
      <c r="AB147" s="16"/>
      <c r="AC147" s="16"/>
      <c r="AD147" s="16"/>
      <c r="AE147" s="16"/>
      <c r="AT147" s="277" t="s">
        <v>190</v>
      </c>
      <c r="AU147" s="277" t="s">
        <v>85</v>
      </c>
      <c r="AV147" s="16" t="s">
        <v>186</v>
      </c>
      <c r="AW147" s="16" t="s">
        <v>37</v>
      </c>
      <c r="AX147" s="16" t="s">
        <v>85</v>
      </c>
      <c r="AY147" s="277" t="s">
        <v>179</v>
      </c>
    </row>
    <row r="148" s="2" customFormat="1" ht="16.5" customHeight="1">
      <c r="A148" s="41"/>
      <c r="B148" s="42"/>
      <c r="C148" s="279" t="s">
        <v>307</v>
      </c>
      <c r="D148" s="279" t="s">
        <v>553</v>
      </c>
      <c r="E148" s="280" t="s">
        <v>1723</v>
      </c>
      <c r="F148" s="281" t="s">
        <v>1724</v>
      </c>
      <c r="G148" s="282" t="s">
        <v>371</v>
      </c>
      <c r="H148" s="283">
        <v>1.5449999999999999</v>
      </c>
      <c r="I148" s="284"/>
      <c r="J148" s="285">
        <f>ROUND(I148*H148,2)</f>
        <v>0</v>
      </c>
      <c r="K148" s="281" t="s">
        <v>274</v>
      </c>
      <c r="L148" s="286"/>
      <c r="M148" s="287" t="s">
        <v>19</v>
      </c>
      <c r="N148" s="288" t="s">
        <v>48</v>
      </c>
      <c r="O148" s="87"/>
      <c r="P148" s="225">
        <f>O148*H148</f>
        <v>0</v>
      </c>
      <c r="Q148" s="225">
        <v>0.20000000000000001</v>
      </c>
      <c r="R148" s="225">
        <f>Q148*H148</f>
        <v>0.309</v>
      </c>
      <c r="S148" s="225">
        <v>0</v>
      </c>
      <c r="T148" s="226">
        <f>S148*H148</f>
        <v>0</v>
      </c>
      <c r="U148" s="41"/>
      <c r="V148" s="41"/>
      <c r="W148" s="41"/>
      <c r="X148" s="41"/>
      <c r="Y148" s="41"/>
      <c r="Z148" s="41"/>
      <c r="AA148" s="41"/>
      <c r="AB148" s="41"/>
      <c r="AC148" s="41"/>
      <c r="AD148" s="41"/>
      <c r="AE148" s="41"/>
      <c r="AR148" s="227" t="s">
        <v>235</v>
      </c>
      <c r="AT148" s="227" t="s">
        <v>553</v>
      </c>
      <c r="AU148" s="227" t="s">
        <v>85</v>
      </c>
      <c r="AY148" s="20" t="s">
        <v>179</v>
      </c>
      <c r="BE148" s="228">
        <f>IF(N148="základní",J148,0)</f>
        <v>0</v>
      </c>
      <c r="BF148" s="228">
        <f>IF(N148="snížená",J148,0)</f>
        <v>0</v>
      </c>
      <c r="BG148" s="228">
        <f>IF(N148="zákl. přenesená",J148,0)</f>
        <v>0</v>
      </c>
      <c r="BH148" s="228">
        <f>IF(N148="sníž. přenesená",J148,0)</f>
        <v>0</v>
      </c>
      <c r="BI148" s="228">
        <f>IF(N148="nulová",J148,0)</f>
        <v>0</v>
      </c>
      <c r="BJ148" s="20" t="s">
        <v>85</v>
      </c>
      <c r="BK148" s="228">
        <f>ROUND(I148*H148,2)</f>
        <v>0</v>
      </c>
      <c r="BL148" s="20" t="s">
        <v>186</v>
      </c>
      <c r="BM148" s="227" t="s">
        <v>1725</v>
      </c>
    </row>
    <row r="149" s="2" customFormat="1">
      <c r="A149" s="41"/>
      <c r="B149" s="42"/>
      <c r="C149" s="43"/>
      <c r="D149" s="236" t="s">
        <v>276</v>
      </c>
      <c r="E149" s="43"/>
      <c r="F149" s="278" t="s">
        <v>1726</v>
      </c>
      <c r="G149" s="43"/>
      <c r="H149" s="43"/>
      <c r="I149" s="231"/>
      <c r="J149" s="43"/>
      <c r="K149" s="43"/>
      <c r="L149" s="47"/>
      <c r="M149" s="232"/>
      <c r="N149" s="233"/>
      <c r="O149" s="87"/>
      <c r="P149" s="87"/>
      <c r="Q149" s="87"/>
      <c r="R149" s="87"/>
      <c r="S149" s="87"/>
      <c r="T149" s="88"/>
      <c r="U149" s="41"/>
      <c r="V149" s="41"/>
      <c r="W149" s="41"/>
      <c r="X149" s="41"/>
      <c r="Y149" s="41"/>
      <c r="Z149" s="41"/>
      <c r="AA149" s="41"/>
      <c r="AB149" s="41"/>
      <c r="AC149" s="41"/>
      <c r="AD149" s="41"/>
      <c r="AE149" s="41"/>
      <c r="AT149" s="20" t="s">
        <v>276</v>
      </c>
      <c r="AU149" s="20" t="s">
        <v>85</v>
      </c>
    </row>
    <row r="150" s="14" customFormat="1">
      <c r="A150" s="14"/>
      <c r="B150" s="245"/>
      <c r="C150" s="246"/>
      <c r="D150" s="236" t="s">
        <v>190</v>
      </c>
      <c r="E150" s="246"/>
      <c r="F150" s="248" t="s">
        <v>1727</v>
      </c>
      <c r="G150" s="246"/>
      <c r="H150" s="249">
        <v>1.5449999999999999</v>
      </c>
      <c r="I150" s="250"/>
      <c r="J150" s="246"/>
      <c r="K150" s="246"/>
      <c r="L150" s="251"/>
      <c r="M150" s="252"/>
      <c r="N150" s="253"/>
      <c r="O150" s="253"/>
      <c r="P150" s="253"/>
      <c r="Q150" s="253"/>
      <c r="R150" s="253"/>
      <c r="S150" s="253"/>
      <c r="T150" s="254"/>
      <c r="U150" s="14"/>
      <c r="V150" s="14"/>
      <c r="W150" s="14"/>
      <c r="X150" s="14"/>
      <c r="Y150" s="14"/>
      <c r="Z150" s="14"/>
      <c r="AA150" s="14"/>
      <c r="AB150" s="14"/>
      <c r="AC150" s="14"/>
      <c r="AD150" s="14"/>
      <c r="AE150" s="14"/>
      <c r="AT150" s="255" t="s">
        <v>190</v>
      </c>
      <c r="AU150" s="255" t="s">
        <v>85</v>
      </c>
      <c r="AV150" s="14" t="s">
        <v>87</v>
      </c>
      <c r="AW150" s="14" t="s">
        <v>4</v>
      </c>
      <c r="AX150" s="14" t="s">
        <v>85</v>
      </c>
      <c r="AY150" s="255" t="s">
        <v>179</v>
      </c>
    </row>
    <row r="151" s="2" customFormat="1" ht="16.5" customHeight="1">
      <c r="A151" s="41"/>
      <c r="B151" s="42"/>
      <c r="C151" s="216" t="s">
        <v>7</v>
      </c>
      <c r="D151" s="216" t="s">
        <v>181</v>
      </c>
      <c r="E151" s="217" t="s">
        <v>1728</v>
      </c>
      <c r="F151" s="218" t="s">
        <v>1729</v>
      </c>
      <c r="G151" s="219" t="s">
        <v>371</v>
      </c>
      <c r="H151" s="220">
        <v>1.2</v>
      </c>
      <c r="I151" s="221"/>
      <c r="J151" s="222">
        <f>ROUND(I151*H151,2)</f>
        <v>0</v>
      </c>
      <c r="K151" s="218" t="s">
        <v>185</v>
      </c>
      <c r="L151" s="47"/>
      <c r="M151" s="223" t="s">
        <v>19</v>
      </c>
      <c r="N151" s="224" t="s">
        <v>48</v>
      </c>
      <c r="O151" s="87"/>
      <c r="P151" s="225">
        <f>O151*H151</f>
        <v>0</v>
      </c>
      <c r="Q151" s="225">
        <v>0</v>
      </c>
      <c r="R151" s="225">
        <f>Q151*H151</f>
        <v>0</v>
      </c>
      <c r="S151" s="225">
        <v>0</v>
      </c>
      <c r="T151" s="226">
        <f>S151*H151</f>
        <v>0</v>
      </c>
      <c r="U151" s="41"/>
      <c r="V151" s="41"/>
      <c r="W151" s="41"/>
      <c r="X151" s="41"/>
      <c r="Y151" s="41"/>
      <c r="Z151" s="41"/>
      <c r="AA151" s="41"/>
      <c r="AB151" s="41"/>
      <c r="AC151" s="41"/>
      <c r="AD151" s="41"/>
      <c r="AE151" s="41"/>
      <c r="AR151" s="227" t="s">
        <v>186</v>
      </c>
      <c r="AT151" s="227" t="s">
        <v>181</v>
      </c>
      <c r="AU151" s="227" t="s">
        <v>85</v>
      </c>
      <c r="AY151" s="20" t="s">
        <v>179</v>
      </c>
      <c r="BE151" s="228">
        <f>IF(N151="základní",J151,0)</f>
        <v>0</v>
      </c>
      <c r="BF151" s="228">
        <f>IF(N151="snížená",J151,0)</f>
        <v>0</v>
      </c>
      <c r="BG151" s="228">
        <f>IF(N151="zákl. přenesená",J151,0)</f>
        <v>0</v>
      </c>
      <c r="BH151" s="228">
        <f>IF(N151="sníž. přenesená",J151,0)</f>
        <v>0</v>
      </c>
      <c r="BI151" s="228">
        <f>IF(N151="nulová",J151,0)</f>
        <v>0</v>
      </c>
      <c r="BJ151" s="20" t="s">
        <v>85</v>
      </c>
      <c r="BK151" s="228">
        <f>ROUND(I151*H151,2)</f>
        <v>0</v>
      </c>
      <c r="BL151" s="20" t="s">
        <v>186</v>
      </c>
      <c r="BM151" s="227" t="s">
        <v>1730</v>
      </c>
    </row>
    <row r="152" s="2" customFormat="1">
      <c r="A152" s="41"/>
      <c r="B152" s="42"/>
      <c r="C152" s="43"/>
      <c r="D152" s="229" t="s">
        <v>188</v>
      </c>
      <c r="E152" s="43"/>
      <c r="F152" s="230" t="s">
        <v>1731</v>
      </c>
      <c r="G152" s="43"/>
      <c r="H152" s="43"/>
      <c r="I152" s="231"/>
      <c r="J152" s="43"/>
      <c r="K152" s="43"/>
      <c r="L152" s="47"/>
      <c r="M152" s="232"/>
      <c r="N152" s="233"/>
      <c r="O152" s="87"/>
      <c r="P152" s="87"/>
      <c r="Q152" s="87"/>
      <c r="R152" s="87"/>
      <c r="S152" s="87"/>
      <c r="T152" s="88"/>
      <c r="U152" s="41"/>
      <c r="V152" s="41"/>
      <c r="W152" s="41"/>
      <c r="X152" s="41"/>
      <c r="Y152" s="41"/>
      <c r="Z152" s="41"/>
      <c r="AA152" s="41"/>
      <c r="AB152" s="41"/>
      <c r="AC152" s="41"/>
      <c r="AD152" s="41"/>
      <c r="AE152" s="41"/>
      <c r="AT152" s="20" t="s">
        <v>188</v>
      </c>
      <c r="AU152" s="20" t="s">
        <v>85</v>
      </c>
    </row>
    <row r="153" s="2" customFormat="1">
      <c r="A153" s="41"/>
      <c r="B153" s="42"/>
      <c r="C153" s="43"/>
      <c r="D153" s="236" t="s">
        <v>276</v>
      </c>
      <c r="E153" s="43"/>
      <c r="F153" s="278" t="s">
        <v>1732</v>
      </c>
      <c r="G153" s="43"/>
      <c r="H153" s="43"/>
      <c r="I153" s="231"/>
      <c r="J153" s="43"/>
      <c r="K153" s="43"/>
      <c r="L153" s="47"/>
      <c r="M153" s="232"/>
      <c r="N153" s="233"/>
      <c r="O153" s="87"/>
      <c r="P153" s="87"/>
      <c r="Q153" s="87"/>
      <c r="R153" s="87"/>
      <c r="S153" s="87"/>
      <c r="T153" s="88"/>
      <c r="U153" s="41"/>
      <c r="V153" s="41"/>
      <c r="W153" s="41"/>
      <c r="X153" s="41"/>
      <c r="Y153" s="41"/>
      <c r="Z153" s="41"/>
      <c r="AA153" s="41"/>
      <c r="AB153" s="41"/>
      <c r="AC153" s="41"/>
      <c r="AD153" s="41"/>
      <c r="AE153" s="41"/>
      <c r="AT153" s="20" t="s">
        <v>276</v>
      </c>
      <c r="AU153" s="20" t="s">
        <v>85</v>
      </c>
    </row>
    <row r="154" s="13" customFormat="1">
      <c r="A154" s="13"/>
      <c r="B154" s="234"/>
      <c r="C154" s="235"/>
      <c r="D154" s="236" t="s">
        <v>190</v>
      </c>
      <c r="E154" s="237" t="s">
        <v>19</v>
      </c>
      <c r="F154" s="238" t="s">
        <v>1733</v>
      </c>
      <c r="G154" s="235"/>
      <c r="H154" s="237" t="s">
        <v>19</v>
      </c>
      <c r="I154" s="239"/>
      <c r="J154" s="235"/>
      <c r="K154" s="235"/>
      <c r="L154" s="240"/>
      <c r="M154" s="241"/>
      <c r="N154" s="242"/>
      <c r="O154" s="242"/>
      <c r="P154" s="242"/>
      <c r="Q154" s="242"/>
      <c r="R154" s="242"/>
      <c r="S154" s="242"/>
      <c r="T154" s="243"/>
      <c r="U154" s="13"/>
      <c r="V154" s="13"/>
      <c r="W154" s="13"/>
      <c r="X154" s="13"/>
      <c r="Y154" s="13"/>
      <c r="Z154" s="13"/>
      <c r="AA154" s="13"/>
      <c r="AB154" s="13"/>
      <c r="AC154" s="13"/>
      <c r="AD154" s="13"/>
      <c r="AE154" s="13"/>
      <c r="AT154" s="244" t="s">
        <v>190</v>
      </c>
      <c r="AU154" s="244" t="s">
        <v>85</v>
      </c>
      <c r="AV154" s="13" t="s">
        <v>85</v>
      </c>
      <c r="AW154" s="13" t="s">
        <v>37</v>
      </c>
      <c r="AX154" s="13" t="s">
        <v>77</v>
      </c>
      <c r="AY154" s="244" t="s">
        <v>179</v>
      </c>
    </row>
    <row r="155" s="14" customFormat="1">
      <c r="A155" s="14"/>
      <c r="B155" s="245"/>
      <c r="C155" s="246"/>
      <c r="D155" s="236" t="s">
        <v>190</v>
      </c>
      <c r="E155" s="247" t="s">
        <v>19</v>
      </c>
      <c r="F155" s="248" t="s">
        <v>1734</v>
      </c>
      <c r="G155" s="246"/>
      <c r="H155" s="249">
        <v>1.2</v>
      </c>
      <c r="I155" s="250"/>
      <c r="J155" s="246"/>
      <c r="K155" s="246"/>
      <c r="L155" s="251"/>
      <c r="M155" s="252"/>
      <c r="N155" s="253"/>
      <c r="O155" s="253"/>
      <c r="P155" s="253"/>
      <c r="Q155" s="253"/>
      <c r="R155" s="253"/>
      <c r="S155" s="253"/>
      <c r="T155" s="254"/>
      <c r="U155" s="14"/>
      <c r="V155" s="14"/>
      <c r="W155" s="14"/>
      <c r="X155" s="14"/>
      <c r="Y155" s="14"/>
      <c r="Z155" s="14"/>
      <c r="AA155" s="14"/>
      <c r="AB155" s="14"/>
      <c r="AC155" s="14"/>
      <c r="AD155" s="14"/>
      <c r="AE155" s="14"/>
      <c r="AT155" s="255" t="s">
        <v>190</v>
      </c>
      <c r="AU155" s="255" t="s">
        <v>85</v>
      </c>
      <c r="AV155" s="14" t="s">
        <v>87</v>
      </c>
      <c r="AW155" s="14" t="s">
        <v>37</v>
      </c>
      <c r="AX155" s="14" t="s">
        <v>77</v>
      </c>
      <c r="AY155" s="255" t="s">
        <v>179</v>
      </c>
    </row>
    <row r="156" s="16" customFormat="1">
      <c r="A156" s="16"/>
      <c r="B156" s="267"/>
      <c r="C156" s="268"/>
      <c r="D156" s="236" t="s">
        <v>190</v>
      </c>
      <c r="E156" s="269" t="s">
        <v>19</v>
      </c>
      <c r="F156" s="270" t="s">
        <v>195</v>
      </c>
      <c r="G156" s="268"/>
      <c r="H156" s="271">
        <v>1.2</v>
      </c>
      <c r="I156" s="272"/>
      <c r="J156" s="268"/>
      <c r="K156" s="268"/>
      <c r="L156" s="273"/>
      <c r="M156" s="274"/>
      <c r="N156" s="275"/>
      <c r="O156" s="275"/>
      <c r="P156" s="275"/>
      <c r="Q156" s="275"/>
      <c r="R156" s="275"/>
      <c r="S156" s="275"/>
      <c r="T156" s="276"/>
      <c r="U156" s="16"/>
      <c r="V156" s="16"/>
      <c r="W156" s="16"/>
      <c r="X156" s="16"/>
      <c r="Y156" s="16"/>
      <c r="Z156" s="16"/>
      <c r="AA156" s="16"/>
      <c r="AB156" s="16"/>
      <c r="AC156" s="16"/>
      <c r="AD156" s="16"/>
      <c r="AE156" s="16"/>
      <c r="AT156" s="277" t="s">
        <v>190</v>
      </c>
      <c r="AU156" s="277" t="s">
        <v>85</v>
      </c>
      <c r="AV156" s="16" t="s">
        <v>186</v>
      </c>
      <c r="AW156" s="16" t="s">
        <v>37</v>
      </c>
      <c r="AX156" s="16" t="s">
        <v>85</v>
      </c>
      <c r="AY156" s="277" t="s">
        <v>179</v>
      </c>
    </row>
    <row r="157" s="2" customFormat="1" ht="16.5" customHeight="1">
      <c r="A157" s="41"/>
      <c r="B157" s="42"/>
      <c r="C157" s="216" t="s">
        <v>316</v>
      </c>
      <c r="D157" s="216" t="s">
        <v>181</v>
      </c>
      <c r="E157" s="217" t="s">
        <v>1735</v>
      </c>
      <c r="F157" s="218" t="s">
        <v>1736</v>
      </c>
      <c r="G157" s="219" t="s">
        <v>371</v>
      </c>
      <c r="H157" s="220">
        <v>1.2</v>
      </c>
      <c r="I157" s="221"/>
      <c r="J157" s="222">
        <f>ROUND(I157*H157,2)</f>
        <v>0</v>
      </c>
      <c r="K157" s="218" t="s">
        <v>185</v>
      </c>
      <c r="L157" s="47"/>
      <c r="M157" s="223" t="s">
        <v>19</v>
      </c>
      <c r="N157" s="224" t="s">
        <v>48</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186</v>
      </c>
      <c r="AT157" s="227" t="s">
        <v>181</v>
      </c>
      <c r="AU157" s="227" t="s">
        <v>85</v>
      </c>
      <c r="AY157" s="20" t="s">
        <v>179</v>
      </c>
      <c r="BE157" s="228">
        <f>IF(N157="základní",J157,0)</f>
        <v>0</v>
      </c>
      <c r="BF157" s="228">
        <f>IF(N157="snížená",J157,0)</f>
        <v>0</v>
      </c>
      <c r="BG157" s="228">
        <f>IF(N157="zákl. přenesená",J157,0)</f>
        <v>0</v>
      </c>
      <c r="BH157" s="228">
        <f>IF(N157="sníž. přenesená",J157,0)</f>
        <v>0</v>
      </c>
      <c r="BI157" s="228">
        <f>IF(N157="nulová",J157,0)</f>
        <v>0</v>
      </c>
      <c r="BJ157" s="20" t="s">
        <v>85</v>
      </c>
      <c r="BK157" s="228">
        <f>ROUND(I157*H157,2)</f>
        <v>0</v>
      </c>
      <c r="BL157" s="20" t="s">
        <v>186</v>
      </c>
      <c r="BM157" s="227" t="s">
        <v>1737</v>
      </c>
    </row>
    <row r="158" s="2" customFormat="1">
      <c r="A158" s="41"/>
      <c r="B158" s="42"/>
      <c r="C158" s="43"/>
      <c r="D158" s="229" t="s">
        <v>188</v>
      </c>
      <c r="E158" s="43"/>
      <c r="F158" s="230" t="s">
        <v>1738</v>
      </c>
      <c r="G158" s="43"/>
      <c r="H158" s="43"/>
      <c r="I158" s="231"/>
      <c r="J158" s="43"/>
      <c r="K158" s="43"/>
      <c r="L158" s="47"/>
      <c r="M158" s="232"/>
      <c r="N158" s="233"/>
      <c r="O158" s="87"/>
      <c r="P158" s="87"/>
      <c r="Q158" s="87"/>
      <c r="R158" s="87"/>
      <c r="S158" s="87"/>
      <c r="T158" s="88"/>
      <c r="U158" s="41"/>
      <c r="V158" s="41"/>
      <c r="W158" s="41"/>
      <c r="X158" s="41"/>
      <c r="Y158" s="41"/>
      <c r="Z158" s="41"/>
      <c r="AA158" s="41"/>
      <c r="AB158" s="41"/>
      <c r="AC158" s="41"/>
      <c r="AD158" s="41"/>
      <c r="AE158" s="41"/>
      <c r="AT158" s="20" t="s">
        <v>188</v>
      </c>
      <c r="AU158" s="20" t="s">
        <v>85</v>
      </c>
    </row>
    <row r="159" s="2" customFormat="1" ht="16.5" customHeight="1">
      <c r="A159" s="41"/>
      <c r="B159" s="42"/>
      <c r="C159" s="216" t="s">
        <v>321</v>
      </c>
      <c r="D159" s="216" t="s">
        <v>181</v>
      </c>
      <c r="E159" s="217" t="s">
        <v>1739</v>
      </c>
      <c r="F159" s="218" t="s">
        <v>1740</v>
      </c>
      <c r="G159" s="219" t="s">
        <v>371</v>
      </c>
      <c r="H159" s="220">
        <v>10.800000000000001</v>
      </c>
      <c r="I159" s="221"/>
      <c r="J159" s="222">
        <f>ROUND(I159*H159,2)</f>
        <v>0</v>
      </c>
      <c r="K159" s="218" t="s">
        <v>185</v>
      </c>
      <c r="L159" s="47"/>
      <c r="M159" s="223" t="s">
        <v>19</v>
      </c>
      <c r="N159" s="224" t="s">
        <v>48</v>
      </c>
      <c r="O159" s="87"/>
      <c r="P159" s="225">
        <f>O159*H159</f>
        <v>0</v>
      </c>
      <c r="Q159" s="225">
        <v>0</v>
      </c>
      <c r="R159" s="225">
        <f>Q159*H159</f>
        <v>0</v>
      </c>
      <c r="S159" s="225">
        <v>0</v>
      </c>
      <c r="T159" s="226">
        <f>S159*H159</f>
        <v>0</v>
      </c>
      <c r="U159" s="41"/>
      <c r="V159" s="41"/>
      <c r="W159" s="41"/>
      <c r="X159" s="41"/>
      <c r="Y159" s="41"/>
      <c r="Z159" s="41"/>
      <c r="AA159" s="41"/>
      <c r="AB159" s="41"/>
      <c r="AC159" s="41"/>
      <c r="AD159" s="41"/>
      <c r="AE159" s="41"/>
      <c r="AR159" s="227" t="s">
        <v>186</v>
      </c>
      <c r="AT159" s="227" t="s">
        <v>181</v>
      </c>
      <c r="AU159" s="227" t="s">
        <v>85</v>
      </c>
      <c r="AY159" s="20" t="s">
        <v>179</v>
      </c>
      <c r="BE159" s="228">
        <f>IF(N159="základní",J159,0)</f>
        <v>0</v>
      </c>
      <c r="BF159" s="228">
        <f>IF(N159="snížená",J159,0)</f>
        <v>0</v>
      </c>
      <c r="BG159" s="228">
        <f>IF(N159="zákl. přenesená",J159,0)</f>
        <v>0</v>
      </c>
      <c r="BH159" s="228">
        <f>IF(N159="sníž. přenesená",J159,0)</f>
        <v>0</v>
      </c>
      <c r="BI159" s="228">
        <f>IF(N159="nulová",J159,0)</f>
        <v>0</v>
      </c>
      <c r="BJ159" s="20" t="s">
        <v>85</v>
      </c>
      <c r="BK159" s="228">
        <f>ROUND(I159*H159,2)</f>
        <v>0</v>
      </c>
      <c r="BL159" s="20" t="s">
        <v>186</v>
      </c>
      <c r="BM159" s="227" t="s">
        <v>1741</v>
      </c>
    </row>
    <row r="160" s="2" customFormat="1">
      <c r="A160" s="41"/>
      <c r="B160" s="42"/>
      <c r="C160" s="43"/>
      <c r="D160" s="229" t="s">
        <v>188</v>
      </c>
      <c r="E160" s="43"/>
      <c r="F160" s="230" t="s">
        <v>1742</v>
      </c>
      <c r="G160" s="43"/>
      <c r="H160" s="43"/>
      <c r="I160" s="231"/>
      <c r="J160" s="43"/>
      <c r="K160" s="43"/>
      <c r="L160" s="47"/>
      <c r="M160" s="232"/>
      <c r="N160" s="233"/>
      <c r="O160" s="87"/>
      <c r="P160" s="87"/>
      <c r="Q160" s="87"/>
      <c r="R160" s="87"/>
      <c r="S160" s="87"/>
      <c r="T160" s="88"/>
      <c r="U160" s="41"/>
      <c r="V160" s="41"/>
      <c r="W160" s="41"/>
      <c r="X160" s="41"/>
      <c r="Y160" s="41"/>
      <c r="Z160" s="41"/>
      <c r="AA160" s="41"/>
      <c r="AB160" s="41"/>
      <c r="AC160" s="41"/>
      <c r="AD160" s="41"/>
      <c r="AE160" s="41"/>
      <c r="AT160" s="20" t="s">
        <v>188</v>
      </c>
      <c r="AU160" s="20" t="s">
        <v>85</v>
      </c>
    </row>
    <row r="161" s="14" customFormat="1">
      <c r="A161" s="14"/>
      <c r="B161" s="245"/>
      <c r="C161" s="246"/>
      <c r="D161" s="236" t="s">
        <v>190</v>
      </c>
      <c r="E161" s="246"/>
      <c r="F161" s="248" t="s">
        <v>1743</v>
      </c>
      <c r="G161" s="246"/>
      <c r="H161" s="249">
        <v>10.800000000000001</v>
      </c>
      <c r="I161" s="250"/>
      <c r="J161" s="246"/>
      <c r="K161" s="246"/>
      <c r="L161" s="251"/>
      <c r="M161" s="252"/>
      <c r="N161" s="253"/>
      <c r="O161" s="253"/>
      <c r="P161" s="253"/>
      <c r="Q161" s="253"/>
      <c r="R161" s="253"/>
      <c r="S161" s="253"/>
      <c r="T161" s="254"/>
      <c r="U161" s="14"/>
      <c r="V161" s="14"/>
      <c r="W161" s="14"/>
      <c r="X161" s="14"/>
      <c r="Y161" s="14"/>
      <c r="Z161" s="14"/>
      <c r="AA161" s="14"/>
      <c r="AB161" s="14"/>
      <c r="AC161" s="14"/>
      <c r="AD161" s="14"/>
      <c r="AE161" s="14"/>
      <c r="AT161" s="255" t="s">
        <v>190</v>
      </c>
      <c r="AU161" s="255" t="s">
        <v>85</v>
      </c>
      <c r="AV161" s="14" t="s">
        <v>87</v>
      </c>
      <c r="AW161" s="14" t="s">
        <v>4</v>
      </c>
      <c r="AX161" s="14" t="s">
        <v>85</v>
      </c>
      <c r="AY161" s="255" t="s">
        <v>179</v>
      </c>
    </row>
    <row r="162" s="2" customFormat="1" ht="21.75" customHeight="1">
      <c r="A162" s="41"/>
      <c r="B162" s="42"/>
      <c r="C162" s="216" t="s">
        <v>326</v>
      </c>
      <c r="D162" s="216" t="s">
        <v>181</v>
      </c>
      <c r="E162" s="217" t="s">
        <v>1744</v>
      </c>
      <c r="F162" s="218" t="s">
        <v>1745</v>
      </c>
      <c r="G162" s="219" t="s">
        <v>333</v>
      </c>
      <c r="H162" s="220">
        <v>1.5469999999999999</v>
      </c>
      <c r="I162" s="221"/>
      <c r="J162" s="222">
        <f>ROUND(I162*H162,2)</f>
        <v>0</v>
      </c>
      <c r="K162" s="218" t="s">
        <v>185</v>
      </c>
      <c r="L162" s="47"/>
      <c r="M162" s="223" t="s">
        <v>19</v>
      </c>
      <c r="N162" s="224" t="s">
        <v>48</v>
      </c>
      <c r="O162" s="87"/>
      <c r="P162" s="225">
        <f>O162*H162</f>
        <v>0</v>
      </c>
      <c r="Q162" s="225">
        <v>0</v>
      </c>
      <c r="R162" s="225">
        <f>Q162*H162</f>
        <v>0</v>
      </c>
      <c r="S162" s="225">
        <v>0</v>
      </c>
      <c r="T162" s="226">
        <f>S162*H162</f>
        <v>0</v>
      </c>
      <c r="U162" s="41"/>
      <c r="V162" s="41"/>
      <c r="W162" s="41"/>
      <c r="X162" s="41"/>
      <c r="Y162" s="41"/>
      <c r="Z162" s="41"/>
      <c r="AA162" s="41"/>
      <c r="AB162" s="41"/>
      <c r="AC162" s="41"/>
      <c r="AD162" s="41"/>
      <c r="AE162" s="41"/>
      <c r="AR162" s="227" t="s">
        <v>186</v>
      </c>
      <c r="AT162" s="227" t="s">
        <v>181</v>
      </c>
      <c r="AU162" s="227" t="s">
        <v>85</v>
      </c>
      <c r="AY162" s="20" t="s">
        <v>179</v>
      </c>
      <c r="BE162" s="228">
        <f>IF(N162="základní",J162,0)</f>
        <v>0</v>
      </c>
      <c r="BF162" s="228">
        <f>IF(N162="snížená",J162,0)</f>
        <v>0</v>
      </c>
      <c r="BG162" s="228">
        <f>IF(N162="zákl. přenesená",J162,0)</f>
        <v>0</v>
      </c>
      <c r="BH162" s="228">
        <f>IF(N162="sníž. přenesená",J162,0)</f>
        <v>0</v>
      </c>
      <c r="BI162" s="228">
        <f>IF(N162="nulová",J162,0)</f>
        <v>0</v>
      </c>
      <c r="BJ162" s="20" t="s">
        <v>85</v>
      </c>
      <c r="BK162" s="228">
        <f>ROUND(I162*H162,2)</f>
        <v>0</v>
      </c>
      <c r="BL162" s="20" t="s">
        <v>186</v>
      </c>
      <c r="BM162" s="227" t="s">
        <v>1746</v>
      </c>
    </row>
    <row r="163" s="2" customFormat="1">
      <c r="A163" s="41"/>
      <c r="B163" s="42"/>
      <c r="C163" s="43"/>
      <c r="D163" s="229" t="s">
        <v>188</v>
      </c>
      <c r="E163" s="43"/>
      <c r="F163" s="230" t="s">
        <v>1747</v>
      </c>
      <c r="G163" s="43"/>
      <c r="H163" s="43"/>
      <c r="I163" s="231"/>
      <c r="J163" s="43"/>
      <c r="K163" s="43"/>
      <c r="L163" s="47"/>
      <c r="M163" s="232"/>
      <c r="N163" s="233"/>
      <c r="O163" s="87"/>
      <c r="P163" s="87"/>
      <c r="Q163" s="87"/>
      <c r="R163" s="87"/>
      <c r="S163" s="87"/>
      <c r="T163" s="88"/>
      <c r="U163" s="41"/>
      <c r="V163" s="41"/>
      <c r="W163" s="41"/>
      <c r="X163" s="41"/>
      <c r="Y163" s="41"/>
      <c r="Z163" s="41"/>
      <c r="AA163" s="41"/>
      <c r="AB163" s="41"/>
      <c r="AC163" s="41"/>
      <c r="AD163" s="41"/>
      <c r="AE163" s="41"/>
      <c r="AT163" s="20" t="s">
        <v>188</v>
      </c>
      <c r="AU163" s="20" t="s">
        <v>85</v>
      </c>
    </row>
    <row r="164" s="12" customFormat="1" ht="25.92" customHeight="1">
      <c r="A164" s="12"/>
      <c r="B164" s="200"/>
      <c r="C164" s="201"/>
      <c r="D164" s="202" t="s">
        <v>76</v>
      </c>
      <c r="E164" s="203" t="s">
        <v>87</v>
      </c>
      <c r="F164" s="203" t="s">
        <v>1748</v>
      </c>
      <c r="G164" s="201"/>
      <c r="H164" s="201"/>
      <c r="I164" s="204"/>
      <c r="J164" s="205">
        <f>BK164</f>
        <v>0</v>
      </c>
      <c r="K164" s="201"/>
      <c r="L164" s="206"/>
      <c r="M164" s="207"/>
      <c r="N164" s="208"/>
      <c r="O164" s="208"/>
      <c r="P164" s="209">
        <f>P165+P260</f>
        <v>0</v>
      </c>
      <c r="Q164" s="208"/>
      <c r="R164" s="209">
        <f>R165+R260</f>
        <v>1.8851616</v>
      </c>
      <c r="S164" s="208"/>
      <c r="T164" s="210">
        <f>T165+T260</f>
        <v>0</v>
      </c>
      <c r="U164" s="12"/>
      <c r="V164" s="12"/>
      <c r="W164" s="12"/>
      <c r="X164" s="12"/>
      <c r="Y164" s="12"/>
      <c r="Z164" s="12"/>
      <c r="AA164" s="12"/>
      <c r="AB164" s="12"/>
      <c r="AC164" s="12"/>
      <c r="AD164" s="12"/>
      <c r="AE164" s="12"/>
      <c r="AR164" s="211" t="s">
        <v>186</v>
      </c>
      <c r="AT164" s="212" t="s">
        <v>76</v>
      </c>
      <c r="AU164" s="212" t="s">
        <v>77</v>
      </c>
      <c r="AY164" s="211" t="s">
        <v>179</v>
      </c>
      <c r="BK164" s="213">
        <f>BK165+BK260</f>
        <v>0</v>
      </c>
    </row>
    <row r="165" s="12" customFormat="1" ht="22.8" customHeight="1">
      <c r="A165" s="12"/>
      <c r="B165" s="200"/>
      <c r="C165" s="201"/>
      <c r="D165" s="202" t="s">
        <v>76</v>
      </c>
      <c r="E165" s="214" t="s">
        <v>1749</v>
      </c>
      <c r="F165" s="214" t="s">
        <v>1750</v>
      </c>
      <c r="G165" s="201"/>
      <c r="H165" s="201"/>
      <c r="I165" s="204"/>
      <c r="J165" s="215">
        <f>BK165</f>
        <v>0</v>
      </c>
      <c r="K165" s="201"/>
      <c r="L165" s="206"/>
      <c r="M165" s="207"/>
      <c r="N165" s="208"/>
      <c r="O165" s="208"/>
      <c r="P165" s="209">
        <f>SUM(P166:P259)</f>
        <v>0</v>
      </c>
      <c r="Q165" s="208"/>
      <c r="R165" s="209">
        <f>SUM(R166:R259)</f>
        <v>1.2576544000000001</v>
      </c>
      <c r="S165" s="208"/>
      <c r="T165" s="210">
        <f>SUM(T166:T259)</f>
        <v>0</v>
      </c>
      <c r="U165" s="12"/>
      <c r="V165" s="12"/>
      <c r="W165" s="12"/>
      <c r="X165" s="12"/>
      <c r="Y165" s="12"/>
      <c r="Z165" s="12"/>
      <c r="AA165" s="12"/>
      <c r="AB165" s="12"/>
      <c r="AC165" s="12"/>
      <c r="AD165" s="12"/>
      <c r="AE165" s="12"/>
      <c r="AR165" s="211" t="s">
        <v>186</v>
      </c>
      <c r="AT165" s="212" t="s">
        <v>76</v>
      </c>
      <c r="AU165" s="212" t="s">
        <v>85</v>
      </c>
      <c r="AY165" s="211" t="s">
        <v>179</v>
      </c>
      <c r="BK165" s="213">
        <f>SUM(BK166:BK259)</f>
        <v>0</v>
      </c>
    </row>
    <row r="166" s="2" customFormat="1" ht="21.75" customHeight="1">
      <c r="A166" s="41"/>
      <c r="B166" s="42"/>
      <c r="C166" s="216" t="s">
        <v>330</v>
      </c>
      <c r="D166" s="216" t="s">
        <v>181</v>
      </c>
      <c r="E166" s="217" t="s">
        <v>1640</v>
      </c>
      <c r="F166" s="218" t="s">
        <v>1641</v>
      </c>
      <c r="G166" s="219" t="s">
        <v>273</v>
      </c>
      <c r="H166" s="220">
        <v>2</v>
      </c>
      <c r="I166" s="221"/>
      <c r="J166" s="222">
        <f>ROUND(I166*H166,2)</f>
        <v>0</v>
      </c>
      <c r="K166" s="218" t="s">
        <v>185</v>
      </c>
      <c r="L166" s="47"/>
      <c r="M166" s="223" t="s">
        <v>19</v>
      </c>
      <c r="N166" s="224" t="s">
        <v>48</v>
      </c>
      <c r="O166" s="87"/>
      <c r="P166" s="225">
        <f>O166*H166</f>
        <v>0</v>
      </c>
      <c r="Q166" s="225">
        <v>0</v>
      </c>
      <c r="R166" s="225">
        <f>Q166*H166</f>
        <v>0</v>
      </c>
      <c r="S166" s="225">
        <v>0</v>
      </c>
      <c r="T166" s="226">
        <f>S166*H166</f>
        <v>0</v>
      </c>
      <c r="U166" s="41"/>
      <c r="V166" s="41"/>
      <c r="W166" s="41"/>
      <c r="X166" s="41"/>
      <c r="Y166" s="41"/>
      <c r="Z166" s="41"/>
      <c r="AA166" s="41"/>
      <c r="AB166" s="41"/>
      <c r="AC166" s="41"/>
      <c r="AD166" s="41"/>
      <c r="AE166" s="41"/>
      <c r="AR166" s="227" t="s">
        <v>186</v>
      </c>
      <c r="AT166" s="227" t="s">
        <v>181</v>
      </c>
      <c r="AU166" s="227" t="s">
        <v>87</v>
      </c>
      <c r="AY166" s="20" t="s">
        <v>179</v>
      </c>
      <c r="BE166" s="228">
        <f>IF(N166="základní",J166,0)</f>
        <v>0</v>
      </c>
      <c r="BF166" s="228">
        <f>IF(N166="snížená",J166,0)</f>
        <v>0</v>
      </c>
      <c r="BG166" s="228">
        <f>IF(N166="zákl. přenesená",J166,0)</f>
        <v>0</v>
      </c>
      <c r="BH166" s="228">
        <f>IF(N166="sníž. přenesená",J166,0)</f>
        <v>0</v>
      </c>
      <c r="BI166" s="228">
        <f>IF(N166="nulová",J166,0)</f>
        <v>0</v>
      </c>
      <c r="BJ166" s="20" t="s">
        <v>85</v>
      </c>
      <c r="BK166" s="228">
        <f>ROUND(I166*H166,2)</f>
        <v>0</v>
      </c>
      <c r="BL166" s="20" t="s">
        <v>186</v>
      </c>
      <c r="BM166" s="227" t="s">
        <v>1751</v>
      </c>
    </row>
    <row r="167" s="2" customFormat="1">
      <c r="A167" s="41"/>
      <c r="B167" s="42"/>
      <c r="C167" s="43"/>
      <c r="D167" s="229" t="s">
        <v>188</v>
      </c>
      <c r="E167" s="43"/>
      <c r="F167" s="230" t="s">
        <v>1643</v>
      </c>
      <c r="G167" s="43"/>
      <c r="H167" s="43"/>
      <c r="I167" s="231"/>
      <c r="J167" s="43"/>
      <c r="K167" s="43"/>
      <c r="L167" s="47"/>
      <c r="M167" s="232"/>
      <c r="N167" s="233"/>
      <c r="O167" s="87"/>
      <c r="P167" s="87"/>
      <c r="Q167" s="87"/>
      <c r="R167" s="87"/>
      <c r="S167" s="87"/>
      <c r="T167" s="88"/>
      <c r="U167" s="41"/>
      <c r="V167" s="41"/>
      <c r="W167" s="41"/>
      <c r="X167" s="41"/>
      <c r="Y167" s="41"/>
      <c r="Z167" s="41"/>
      <c r="AA167" s="41"/>
      <c r="AB167" s="41"/>
      <c r="AC167" s="41"/>
      <c r="AD167" s="41"/>
      <c r="AE167" s="41"/>
      <c r="AT167" s="20" t="s">
        <v>188</v>
      </c>
      <c r="AU167" s="20" t="s">
        <v>87</v>
      </c>
    </row>
    <row r="168" s="13" customFormat="1">
      <c r="A168" s="13"/>
      <c r="B168" s="234"/>
      <c r="C168" s="235"/>
      <c r="D168" s="236" t="s">
        <v>190</v>
      </c>
      <c r="E168" s="237" t="s">
        <v>19</v>
      </c>
      <c r="F168" s="238" t="s">
        <v>1644</v>
      </c>
      <c r="G168" s="235"/>
      <c r="H168" s="237" t="s">
        <v>19</v>
      </c>
      <c r="I168" s="239"/>
      <c r="J168" s="235"/>
      <c r="K168" s="235"/>
      <c r="L168" s="240"/>
      <c r="M168" s="241"/>
      <c r="N168" s="242"/>
      <c r="O168" s="242"/>
      <c r="P168" s="242"/>
      <c r="Q168" s="242"/>
      <c r="R168" s="242"/>
      <c r="S168" s="242"/>
      <c r="T168" s="243"/>
      <c r="U168" s="13"/>
      <c r="V168" s="13"/>
      <c r="W168" s="13"/>
      <c r="X168" s="13"/>
      <c r="Y168" s="13"/>
      <c r="Z168" s="13"/>
      <c r="AA168" s="13"/>
      <c r="AB168" s="13"/>
      <c r="AC168" s="13"/>
      <c r="AD168" s="13"/>
      <c r="AE168" s="13"/>
      <c r="AT168" s="244" t="s">
        <v>190</v>
      </c>
      <c r="AU168" s="244" t="s">
        <v>87</v>
      </c>
      <c r="AV168" s="13" t="s">
        <v>85</v>
      </c>
      <c r="AW168" s="13" t="s">
        <v>37</v>
      </c>
      <c r="AX168" s="13" t="s">
        <v>77</v>
      </c>
      <c r="AY168" s="244" t="s">
        <v>179</v>
      </c>
    </row>
    <row r="169" s="14" customFormat="1">
      <c r="A169" s="14"/>
      <c r="B169" s="245"/>
      <c r="C169" s="246"/>
      <c r="D169" s="236" t="s">
        <v>190</v>
      </c>
      <c r="E169" s="247" t="s">
        <v>19</v>
      </c>
      <c r="F169" s="248" t="s">
        <v>87</v>
      </c>
      <c r="G169" s="246"/>
      <c r="H169" s="249">
        <v>2</v>
      </c>
      <c r="I169" s="250"/>
      <c r="J169" s="246"/>
      <c r="K169" s="246"/>
      <c r="L169" s="251"/>
      <c r="M169" s="252"/>
      <c r="N169" s="253"/>
      <c r="O169" s="253"/>
      <c r="P169" s="253"/>
      <c r="Q169" s="253"/>
      <c r="R169" s="253"/>
      <c r="S169" s="253"/>
      <c r="T169" s="254"/>
      <c r="U169" s="14"/>
      <c r="V169" s="14"/>
      <c r="W169" s="14"/>
      <c r="X169" s="14"/>
      <c r="Y169" s="14"/>
      <c r="Z169" s="14"/>
      <c r="AA169" s="14"/>
      <c r="AB169" s="14"/>
      <c r="AC169" s="14"/>
      <c r="AD169" s="14"/>
      <c r="AE169" s="14"/>
      <c r="AT169" s="255" t="s">
        <v>190</v>
      </c>
      <c r="AU169" s="255" t="s">
        <v>87</v>
      </c>
      <c r="AV169" s="14" t="s">
        <v>87</v>
      </c>
      <c r="AW169" s="14" t="s">
        <v>37</v>
      </c>
      <c r="AX169" s="14" t="s">
        <v>77</v>
      </c>
      <c r="AY169" s="255" t="s">
        <v>179</v>
      </c>
    </row>
    <row r="170" s="15" customFormat="1">
      <c r="A170" s="15"/>
      <c r="B170" s="256"/>
      <c r="C170" s="257"/>
      <c r="D170" s="236" t="s">
        <v>190</v>
      </c>
      <c r="E170" s="258" t="s">
        <v>1614</v>
      </c>
      <c r="F170" s="259" t="s">
        <v>193</v>
      </c>
      <c r="G170" s="257"/>
      <c r="H170" s="260">
        <v>2</v>
      </c>
      <c r="I170" s="261"/>
      <c r="J170" s="257"/>
      <c r="K170" s="257"/>
      <c r="L170" s="262"/>
      <c r="M170" s="263"/>
      <c r="N170" s="264"/>
      <c r="O170" s="264"/>
      <c r="P170" s="264"/>
      <c r="Q170" s="264"/>
      <c r="R170" s="264"/>
      <c r="S170" s="264"/>
      <c r="T170" s="265"/>
      <c r="U170" s="15"/>
      <c r="V170" s="15"/>
      <c r="W170" s="15"/>
      <c r="X170" s="15"/>
      <c r="Y170" s="15"/>
      <c r="Z170" s="15"/>
      <c r="AA170" s="15"/>
      <c r="AB170" s="15"/>
      <c r="AC170" s="15"/>
      <c r="AD170" s="15"/>
      <c r="AE170" s="15"/>
      <c r="AT170" s="266" t="s">
        <v>190</v>
      </c>
      <c r="AU170" s="266" t="s">
        <v>87</v>
      </c>
      <c r="AV170" s="15" t="s">
        <v>194</v>
      </c>
      <c r="AW170" s="15" t="s">
        <v>37</v>
      </c>
      <c r="AX170" s="15" t="s">
        <v>77</v>
      </c>
      <c r="AY170" s="266" t="s">
        <v>179</v>
      </c>
    </row>
    <row r="171" s="16" customFormat="1">
      <c r="A171" s="16"/>
      <c r="B171" s="267"/>
      <c r="C171" s="268"/>
      <c r="D171" s="236" t="s">
        <v>190</v>
      </c>
      <c r="E171" s="269" t="s">
        <v>19</v>
      </c>
      <c r="F171" s="270" t="s">
        <v>195</v>
      </c>
      <c r="G171" s="268"/>
      <c r="H171" s="271">
        <v>2</v>
      </c>
      <c r="I171" s="272"/>
      <c r="J171" s="268"/>
      <c r="K171" s="268"/>
      <c r="L171" s="273"/>
      <c r="M171" s="274"/>
      <c r="N171" s="275"/>
      <c r="O171" s="275"/>
      <c r="P171" s="275"/>
      <c r="Q171" s="275"/>
      <c r="R171" s="275"/>
      <c r="S171" s="275"/>
      <c r="T171" s="276"/>
      <c r="U171" s="16"/>
      <c r="V171" s="16"/>
      <c r="W171" s="16"/>
      <c r="X171" s="16"/>
      <c r="Y171" s="16"/>
      <c r="Z171" s="16"/>
      <c r="AA171" s="16"/>
      <c r="AB171" s="16"/>
      <c r="AC171" s="16"/>
      <c r="AD171" s="16"/>
      <c r="AE171" s="16"/>
      <c r="AT171" s="277" t="s">
        <v>190</v>
      </c>
      <c r="AU171" s="277" t="s">
        <v>87</v>
      </c>
      <c r="AV171" s="16" t="s">
        <v>186</v>
      </c>
      <c r="AW171" s="16" t="s">
        <v>37</v>
      </c>
      <c r="AX171" s="16" t="s">
        <v>85</v>
      </c>
      <c r="AY171" s="277" t="s">
        <v>179</v>
      </c>
    </row>
    <row r="172" s="2" customFormat="1" ht="24.15" customHeight="1">
      <c r="A172" s="41"/>
      <c r="B172" s="42"/>
      <c r="C172" s="216" t="s">
        <v>129</v>
      </c>
      <c r="D172" s="216" t="s">
        <v>181</v>
      </c>
      <c r="E172" s="217" t="s">
        <v>1752</v>
      </c>
      <c r="F172" s="218" t="s">
        <v>1753</v>
      </c>
      <c r="G172" s="219" t="s">
        <v>273</v>
      </c>
      <c r="H172" s="220">
        <v>2</v>
      </c>
      <c r="I172" s="221"/>
      <c r="J172" s="222">
        <f>ROUND(I172*H172,2)</f>
        <v>0</v>
      </c>
      <c r="K172" s="218" t="s">
        <v>185</v>
      </c>
      <c r="L172" s="47"/>
      <c r="M172" s="223" t="s">
        <v>19</v>
      </c>
      <c r="N172" s="224" t="s">
        <v>48</v>
      </c>
      <c r="O172" s="87"/>
      <c r="P172" s="225">
        <f>O172*H172</f>
        <v>0</v>
      </c>
      <c r="Q172" s="225">
        <v>0</v>
      </c>
      <c r="R172" s="225">
        <f>Q172*H172</f>
        <v>0</v>
      </c>
      <c r="S172" s="225">
        <v>0</v>
      </c>
      <c r="T172" s="226">
        <f>S172*H172</f>
        <v>0</v>
      </c>
      <c r="U172" s="41"/>
      <c r="V172" s="41"/>
      <c r="W172" s="41"/>
      <c r="X172" s="41"/>
      <c r="Y172" s="41"/>
      <c r="Z172" s="41"/>
      <c r="AA172" s="41"/>
      <c r="AB172" s="41"/>
      <c r="AC172" s="41"/>
      <c r="AD172" s="41"/>
      <c r="AE172" s="41"/>
      <c r="AR172" s="227" t="s">
        <v>186</v>
      </c>
      <c r="AT172" s="227" t="s">
        <v>181</v>
      </c>
      <c r="AU172" s="227" t="s">
        <v>87</v>
      </c>
      <c r="AY172" s="20" t="s">
        <v>179</v>
      </c>
      <c r="BE172" s="228">
        <f>IF(N172="základní",J172,0)</f>
        <v>0</v>
      </c>
      <c r="BF172" s="228">
        <f>IF(N172="snížená",J172,0)</f>
        <v>0</v>
      </c>
      <c r="BG172" s="228">
        <f>IF(N172="zákl. přenesená",J172,0)</f>
        <v>0</v>
      </c>
      <c r="BH172" s="228">
        <f>IF(N172="sníž. přenesená",J172,0)</f>
        <v>0</v>
      </c>
      <c r="BI172" s="228">
        <f>IF(N172="nulová",J172,0)</f>
        <v>0</v>
      </c>
      <c r="BJ172" s="20" t="s">
        <v>85</v>
      </c>
      <c r="BK172" s="228">
        <f>ROUND(I172*H172,2)</f>
        <v>0</v>
      </c>
      <c r="BL172" s="20" t="s">
        <v>186</v>
      </c>
      <c r="BM172" s="227" t="s">
        <v>1754</v>
      </c>
    </row>
    <row r="173" s="2" customFormat="1">
      <c r="A173" s="41"/>
      <c r="B173" s="42"/>
      <c r="C173" s="43"/>
      <c r="D173" s="229" t="s">
        <v>188</v>
      </c>
      <c r="E173" s="43"/>
      <c r="F173" s="230" t="s">
        <v>1755</v>
      </c>
      <c r="G173" s="43"/>
      <c r="H173" s="43"/>
      <c r="I173" s="231"/>
      <c r="J173" s="43"/>
      <c r="K173" s="43"/>
      <c r="L173" s="47"/>
      <c r="M173" s="232"/>
      <c r="N173" s="233"/>
      <c r="O173" s="87"/>
      <c r="P173" s="87"/>
      <c r="Q173" s="87"/>
      <c r="R173" s="87"/>
      <c r="S173" s="87"/>
      <c r="T173" s="88"/>
      <c r="U173" s="41"/>
      <c r="V173" s="41"/>
      <c r="W173" s="41"/>
      <c r="X173" s="41"/>
      <c r="Y173" s="41"/>
      <c r="Z173" s="41"/>
      <c r="AA173" s="41"/>
      <c r="AB173" s="41"/>
      <c r="AC173" s="41"/>
      <c r="AD173" s="41"/>
      <c r="AE173" s="41"/>
      <c r="AT173" s="20" t="s">
        <v>188</v>
      </c>
      <c r="AU173" s="20" t="s">
        <v>87</v>
      </c>
    </row>
    <row r="174" s="2" customFormat="1" ht="24.15" customHeight="1">
      <c r="A174" s="41"/>
      <c r="B174" s="42"/>
      <c r="C174" s="216" t="s">
        <v>342</v>
      </c>
      <c r="D174" s="216" t="s">
        <v>181</v>
      </c>
      <c r="E174" s="217" t="s">
        <v>428</v>
      </c>
      <c r="F174" s="218" t="s">
        <v>429</v>
      </c>
      <c r="G174" s="219" t="s">
        <v>333</v>
      </c>
      <c r="H174" s="220">
        <v>4</v>
      </c>
      <c r="I174" s="221"/>
      <c r="J174" s="222">
        <f>ROUND(I174*H174,2)</f>
        <v>0</v>
      </c>
      <c r="K174" s="218" t="s">
        <v>185</v>
      </c>
      <c r="L174" s="47"/>
      <c r="M174" s="223" t="s">
        <v>19</v>
      </c>
      <c r="N174" s="224" t="s">
        <v>48</v>
      </c>
      <c r="O174" s="87"/>
      <c r="P174" s="225">
        <f>O174*H174</f>
        <v>0</v>
      </c>
      <c r="Q174" s="225">
        <v>0</v>
      </c>
      <c r="R174" s="225">
        <f>Q174*H174</f>
        <v>0</v>
      </c>
      <c r="S174" s="225">
        <v>0</v>
      </c>
      <c r="T174" s="226">
        <f>S174*H174</f>
        <v>0</v>
      </c>
      <c r="U174" s="41"/>
      <c r="V174" s="41"/>
      <c r="W174" s="41"/>
      <c r="X174" s="41"/>
      <c r="Y174" s="41"/>
      <c r="Z174" s="41"/>
      <c r="AA174" s="41"/>
      <c r="AB174" s="41"/>
      <c r="AC174" s="41"/>
      <c r="AD174" s="41"/>
      <c r="AE174" s="41"/>
      <c r="AR174" s="227" t="s">
        <v>186</v>
      </c>
      <c r="AT174" s="227" t="s">
        <v>181</v>
      </c>
      <c r="AU174" s="227" t="s">
        <v>87</v>
      </c>
      <c r="AY174" s="20" t="s">
        <v>179</v>
      </c>
      <c r="BE174" s="228">
        <f>IF(N174="základní",J174,0)</f>
        <v>0</v>
      </c>
      <c r="BF174" s="228">
        <f>IF(N174="snížená",J174,0)</f>
        <v>0</v>
      </c>
      <c r="BG174" s="228">
        <f>IF(N174="zákl. přenesená",J174,0)</f>
        <v>0</v>
      </c>
      <c r="BH174" s="228">
        <f>IF(N174="sníž. přenesená",J174,0)</f>
        <v>0</v>
      </c>
      <c r="BI174" s="228">
        <f>IF(N174="nulová",J174,0)</f>
        <v>0</v>
      </c>
      <c r="BJ174" s="20" t="s">
        <v>85</v>
      </c>
      <c r="BK174" s="228">
        <f>ROUND(I174*H174,2)</f>
        <v>0</v>
      </c>
      <c r="BL174" s="20" t="s">
        <v>186</v>
      </c>
      <c r="BM174" s="227" t="s">
        <v>1756</v>
      </c>
    </row>
    <row r="175" s="2" customFormat="1">
      <c r="A175" s="41"/>
      <c r="B175" s="42"/>
      <c r="C175" s="43"/>
      <c r="D175" s="229" t="s">
        <v>188</v>
      </c>
      <c r="E175" s="43"/>
      <c r="F175" s="230" t="s">
        <v>431</v>
      </c>
      <c r="G175" s="43"/>
      <c r="H175" s="43"/>
      <c r="I175" s="231"/>
      <c r="J175" s="43"/>
      <c r="K175" s="43"/>
      <c r="L175" s="47"/>
      <c r="M175" s="232"/>
      <c r="N175" s="233"/>
      <c r="O175" s="87"/>
      <c r="P175" s="87"/>
      <c r="Q175" s="87"/>
      <c r="R175" s="87"/>
      <c r="S175" s="87"/>
      <c r="T175" s="88"/>
      <c r="U175" s="41"/>
      <c r="V175" s="41"/>
      <c r="W175" s="41"/>
      <c r="X175" s="41"/>
      <c r="Y175" s="41"/>
      <c r="Z175" s="41"/>
      <c r="AA175" s="41"/>
      <c r="AB175" s="41"/>
      <c r="AC175" s="41"/>
      <c r="AD175" s="41"/>
      <c r="AE175" s="41"/>
      <c r="AT175" s="20" t="s">
        <v>188</v>
      </c>
      <c r="AU175" s="20" t="s">
        <v>87</v>
      </c>
    </row>
    <row r="176" s="14" customFormat="1">
      <c r="A176" s="14"/>
      <c r="B176" s="245"/>
      <c r="C176" s="246"/>
      <c r="D176" s="236" t="s">
        <v>190</v>
      </c>
      <c r="E176" s="246"/>
      <c r="F176" s="248" t="s">
        <v>1757</v>
      </c>
      <c r="G176" s="246"/>
      <c r="H176" s="249">
        <v>4</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190</v>
      </c>
      <c r="AU176" s="255" t="s">
        <v>87</v>
      </c>
      <c r="AV176" s="14" t="s">
        <v>87</v>
      </c>
      <c r="AW176" s="14" t="s">
        <v>4</v>
      </c>
      <c r="AX176" s="14" t="s">
        <v>85</v>
      </c>
      <c r="AY176" s="255" t="s">
        <v>179</v>
      </c>
    </row>
    <row r="177" s="2" customFormat="1" ht="24.15" customHeight="1">
      <c r="A177" s="41"/>
      <c r="B177" s="42"/>
      <c r="C177" s="216" t="s">
        <v>351</v>
      </c>
      <c r="D177" s="216" t="s">
        <v>181</v>
      </c>
      <c r="E177" s="217" t="s">
        <v>1758</v>
      </c>
      <c r="F177" s="218" t="s">
        <v>1759</v>
      </c>
      <c r="G177" s="219" t="s">
        <v>371</v>
      </c>
      <c r="H177" s="220">
        <v>1.3999999999999999</v>
      </c>
      <c r="I177" s="221"/>
      <c r="J177" s="222">
        <f>ROUND(I177*H177,2)</f>
        <v>0</v>
      </c>
      <c r="K177" s="218" t="s">
        <v>185</v>
      </c>
      <c r="L177" s="47"/>
      <c r="M177" s="223" t="s">
        <v>19</v>
      </c>
      <c r="N177" s="224" t="s">
        <v>48</v>
      </c>
      <c r="O177" s="87"/>
      <c r="P177" s="225">
        <f>O177*H177</f>
        <v>0</v>
      </c>
      <c r="Q177" s="225">
        <v>0</v>
      </c>
      <c r="R177" s="225">
        <f>Q177*H177</f>
        <v>0</v>
      </c>
      <c r="S177" s="225">
        <v>0</v>
      </c>
      <c r="T177" s="226">
        <f>S177*H177</f>
        <v>0</v>
      </c>
      <c r="U177" s="41"/>
      <c r="V177" s="41"/>
      <c r="W177" s="41"/>
      <c r="X177" s="41"/>
      <c r="Y177" s="41"/>
      <c r="Z177" s="41"/>
      <c r="AA177" s="41"/>
      <c r="AB177" s="41"/>
      <c r="AC177" s="41"/>
      <c r="AD177" s="41"/>
      <c r="AE177" s="41"/>
      <c r="AR177" s="227" t="s">
        <v>186</v>
      </c>
      <c r="AT177" s="227" t="s">
        <v>181</v>
      </c>
      <c r="AU177" s="227" t="s">
        <v>87</v>
      </c>
      <c r="AY177" s="20" t="s">
        <v>179</v>
      </c>
      <c r="BE177" s="228">
        <f>IF(N177="základní",J177,0)</f>
        <v>0</v>
      </c>
      <c r="BF177" s="228">
        <f>IF(N177="snížená",J177,0)</f>
        <v>0</v>
      </c>
      <c r="BG177" s="228">
        <f>IF(N177="zákl. přenesená",J177,0)</f>
        <v>0</v>
      </c>
      <c r="BH177" s="228">
        <f>IF(N177="sníž. přenesená",J177,0)</f>
        <v>0</v>
      </c>
      <c r="BI177" s="228">
        <f>IF(N177="nulová",J177,0)</f>
        <v>0</v>
      </c>
      <c r="BJ177" s="20" t="s">
        <v>85</v>
      </c>
      <c r="BK177" s="228">
        <f>ROUND(I177*H177,2)</f>
        <v>0</v>
      </c>
      <c r="BL177" s="20" t="s">
        <v>186</v>
      </c>
      <c r="BM177" s="227" t="s">
        <v>1760</v>
      </c>
    </row>
    <row r="178" s="2" customFormat="1">
      <c r="A178" s="41"/>
      <c r="B178" s="42"/>
      <c r="C178" s="43"/>
      <c r="D178" s="229" t="s">
        <v>188</v>
      </c>
      <c r="E178" s="43"/>
      <c r="F178" s="230" t="s">
        <v>1761</v>
      </c>
      <c r="G178" s="43"/>
      <c r="H178" s="43"/>
      <c r="I178" s="231"/>
      <c r="J178" s="43"/>
      <c r="K178" s="43"/>
      <c r="L178" s="47"/>
      <c r="M178" s="232"/>
      <c r="N178" s="233"/>
      <c r="O178" s="87"/>
      <c r="P178" s="87"/>
      <c r="Q178" s="87"/>
      <c r="R178" s="87"/>
      <c r="S178" s="87"/>
      <c r="T178" s="88"/>
      <c r="U178" s="41"/>
      <c r="V178" s="41"/>
      <c r="W178" s="41"/>
      <c r="X178" s="41"/>
      <c r="Y178" s="41"/>
      <c r="Z178" s="41"/>
      <c r="AA178" s="41"/>
      <c r="AB178" s="41"/>
      <c r="AC178" s="41"/>
      <c r="AD178" s="41"/>
      <c r="AE178" s="41"/>
      <c r="AT178" s="20" t="s">
        <v>188</v>
      </c>
      <c r="AU178" s="20" t="s">
        <v>87</v>
      </c>
    </row>
    <row r="179" s="13" customFormat="1">
      <c r="A179" s="13"/>
      <c r="B179" s="234"/>
      <c r="C179" s="235"/>
      <c r="D179" s="236" t="s">
        <v>190</v>
      </c>
      <c r="E179" s="237" t="s">
        <v>19</v>
      </c>
      <c r="F179" s="238" t="s">
        <v>1762</v>
      </c>
      <c r="G179" s="235"/>
      <c r="H179" s="237" t="s">
        <v>19</v>
      </c>
      <c r="I179" s="239"/>
      <c r="J179" s="235"/>
      <c r="K179" s="235"/>
      <c r="L179" s="240"/>
      <c r="M179" s="241"/>
      <c r="N179" s="242"/>
      <c r="O179" s="242"/>
      <c r="P179" s="242"/>
      <c r="Q179" s="242"/>
      <c r="R179" s="242"/>
      <c r="S179" s="242"/>
      <c r="T179" s="243"/>
      <c r="U179" s="13"/>
      <c r="V179" s="13"/>
      <c r="W179" s="13"/>
      <c r="X179" s="13"/>
      <c r="Y179" s="13"/>
      <c r="Z179" s="13"/>
      <c r="AA179" s="13"/>
      <c r="AB179" s="13"/>
      <c r="AC179" s="13"/>
      <c r="AD179" s="13"/>
      <c r="AE179" s="13"/>
      <c r="AT179" s="244" t="s">
        <v>190</v>
      </c>
      <c r="AU179" s="244" t="s">
        <v>87</v>
      </c>
      <c r="AV179" s="13" t="s">
        <v>85</v>
      </c>
      <c r="AW179" s="13" t="s">
        <v>37</v>
      </c>
      <c r="AX179" s="13" t="s">
        <v>77</v>
      </c>
      <c r="AY179" s="244" t="s">
        <v>179</v>
      </c>
    </row>
    <row r="180" s="14" customFormat="1">
      <c r="A180" s="14"/>
      <c r="B180" s="245"/>
      <c r="C180" s="246"/>
      <c r="D180" s="236" t="s">
        <v>190</v>
      </c>
      <c r="E180" s="247" t="s">
        <v>19</v>
      </c>
      <c r="F180" s="248" t="s">
        <v>1763</v>
      </c>
      <c r="G180" s="246"/>
      <c r="H180" s="249">
        <v>1.3999999999999999</v>
      </c>
      <c r="I180" s="250"/>
      <c r="J180" s="246"/>
      <c r="K180" s="246"/>
      <c r="L180" s="251"/>
      <c r="M180" s="252"/>
      <c r="N180" s="253"/>
      <c r="O180" s="253"/>
      <c r="P180" s="253"/>
      <c r="Q180" s="253"/>
      <c r="R180" s="253"/>
      <c r="S180" s="253"/>
      <c r="T180" s="254"/>
      <c r="U180" s="14"/>
      <c r="V180" s="14"/>
      <c r="W180" s="14"/>
      <c r="X180" s="14"/>
      <c r="Y180" s="14"/>
      <c r="Z180" s="14"/>
      <c r="AA180" s="14"/>
      <c r="AB180" s="14"/>
      <c r="AC180" s="14"/>
      <c r="AD180" s="14"/>
      <c r="AE180" s="14"/>
      <c r="AT180" s="255" t="s">
        <v>190</v>
      </c>
      <c r="AU180" s="255" t="s">
        <v>87</v>
      </c>
      <c r="AV180" s="14" t="s">
        <v>87</v>
      </c>
      <c r="AW180" s="14" t="s">
        <v>37</v>
      </c>
      <c r="AX180" s="14" t="s">
        <v>77</v>
      </c>
      <c r="AY180" s="255" t="s">
        <v>179</v>
      </c>
    </row>
    <row r="181" s="16" customFormat="1">
      <c r="A181" s="16"/>
      <c r="B181" s="267"/>
      <c r="C181" s="268"/>
      <c r="D181" s="236" t="s">
        <v>190</v>
      </c>
      <c r="E181" s="269" t="s">
        <v>19</v>
      </c>
      <c r="F181" s="270" t="s">
        <v>195</v>
      </c>
      <c r="G181" s="268"/>
      <c r="H181" s="271">
        <v>1.3999999999999999</v>
      </c>
      <c r="I181" s="272"/>
      <c r="J181" s="268"/>
      <c r="K181" s="268"/>
      <c r="L181" s="273"/>
      <c r="M181" s="274"/>
      <c r="N181" s="275"/>
      <c r="O181" s="275"/>
      <c r="P181" s="275"/>
      <c r="Q181" s="275"/>
      <c r="R181" s="275"/>
      <c r="S181" s="275"/>
      <c r="T181" s="276"/>
      <c r="U181" s="16"/>
      <c r="V181" s="16"/>
      <c r="W181" s="16"/>
      <c r="X181" s="16"/>
      <c r="Y181" s="16"/>
      <c r="Z181" s="16"/>
      <c r="AA181" s="16"/>
      <c r="AB181" s="16"/>
      <c r="AC181" s="16"/>
      <c r="AD181" s="16"/>
      <c r="AE181" s="16"/>
      <c r="AT181" s="277" t="s">
        <v>190</v>
      </c>
      <c r="AU181" s="277" t="s">
        <v>87</v>
      </c>
      <c r="AV181" s="16" t="s">
        <v>186</v>
      </c>
      <c r="AW181" s="16" t="s">
        <v>37</v>
      </c>
      <c r="AX181" s="16" t="s">
        <v>85</v>
      </c>
      <c r="AY181" s="277" t="s">
        <v>179</v>
      </c>
    </row>
    <row r="182" s="2" customFormat="1" ht="37.8" customHeight="1">
      <c r="A182" s="41"/>
      <c r="B182" s="42"/>
      <c r="C182" s="216" t="s">
        <v>359</v>
      </c>
      <c r="D182" s="216" t="s">
        <v>181</v>
      </c>
      <c r="E182" s="217" t="s">
        <v>393</v>
      </c>
      <c r="F182" s="218" t="s">
        <v>394</v>
      </c>
      <c r="G182" s="219" t="s">
        <v>371</v>
      </c>
      <c r="H182" s="220">
        <v>1.3999999999999999</v>
      </c>
      <c r="I182" s="221"/>
      <c r="J182" s="222">
        <f>ROUND(I182*H182,2)</f>
        <v>0</v>
      </c>
      <c r="K182" s="218" t="s">
        <v>185</v>
      </c>
      <c r="L182" s="47"/>
      <c r="M182" s="223" t="s">
        <v>19</v>
      </c>
      <c r="N182" s="224" t="s">
        <v>48</v>
      </c>
      <c r="O182" s="87"/>
      <c r="P182" s="225">
        <f>O182*H182</f>
        <v>0</v>
      </c>
      <c r="Q182" s="225">
        <v>0</v>
      </c>
      <c r="R182" s="225">
        <f>Q182*H182</f>
        <v>0</v>
      </c>
      <c r="S182" s="225">
        <v>0</v>
      </c>
      <c r="T182" s="226">
        <f>S182*H182</f>
        <v>0</v>
      </c>
      <c r="U182" s="41"/>
      <c r="V182" s="41"/>
      <c r="W182" s="41"/>
      <c r="X182" s="41"/>
      <c r="Y182" s="41"/>
      <c r="Z182" s="41"/>
      <c r="AA182" s="41"/>
      <c r="AB182" s="41"/>
      <c r="AC182" s="41"/>
      <c r="AD182" s="41"/>
      <c r="AE182" s="41"/>
      <c r="AR182" s="227" t="s">
        <v>186</v>
      </c>
      <c r="AT182" s="227" t="s">
        <v>181</v>
      </c>
      <c r="AU182" s="227" t="s">
        <v>87</v>
      </c>
      <c r="AY182" s="20" t="s">
        <v>179</v>
      </c>
      <c r="BE182" s="228">
        <f>IF(N182="základní",J182,0)</f>
        <v>0</v>
      </c>
      <c r="BF182" s="228">
        <f>IF(N182="snížená",J182,0)</f>
        <v>0</v>
      </c>
      <c r="BG182" s="228">
        <f>IF(N182="zákl. přenesená",J182,0)</f>
        <v>0</v>
      </c>
      <c r="BH182" s="228">
        <f>IF(N182="sníž. přenesená",J182,0)</f>
        <v>0</v>
      </c>
      <c r="BI182" s="228">
        <f>IF(N182="nulová",J182,0)</f>
        <v>0</v>
      </c>
      <c r="BJ182" s="20" t="s">
        <v>85</v>
      </c>
      <c r="BK182" s="228">
        <f>ROUND(I182*H182,2)</f>
        <v>0</v>
      </c>
      <c r="BL182" s="20" t="s">
        <v>186</v>
      </c>
      <c r="BM182" s="227" t="s">
        <v>1764</v>
      </c>
    </row>
    <row r="183" s="2" customFormat="1">
      <c r="A183" s="41"/>
      <c r="B183" s="42"/>
      <c r="C183" s="43"/>
      <c r="D183" s="229" t="s">
        <v>188</v>
      </c>
      <c r="E183" s="43"/>
      <c r="F183" s="230" t="s">
        <v>396</v>
      </c>
      <c r="G183" s="43"/>
      <c r="H183" s="43"/>
      <c r="I183" s="231"/>
      <c r="J183" s="43"/>
      <c r="K183" s="43"/>
      <c r="L183" s="47"/>
      <c r="M183" s="232"/>
      <c r="N183" s="233"/>
      <c r="O183" s="87"/>
      <c r="P183" s="87"/>
      <c r="Q183" s="87"/>
      <c r="R183" s="87"/>
      <c r="S183" s="87"/>
      <c r="T183" s="88"/>
      <c r="U183" s="41"/>
      <c r="V183" s="41"/>
      <c r="W183" s="41"/>
      <c r="X183" s="41"/>
      <c r="Y183" s="41"/>
      <c r="Z183" s="41"/>
      <c r="AA183" s="41"/>
      <c r="AB183" s="41"/>
      <c r="AC183" s="41"/>
      <c r="AD183" s="41"/>
      <c r="AE183" s="41"/>
      <c r="AT183" s="20" t="s">
        <v>188</v>
      </c>
      <c r="AU183" s="20" t="s">
        <v>87</v>
      </c>
    </row>
    <row r="184" s="2" customFormat="1" ht="16.5" customHeight="1">
      <c r="A184" s="41"/>
      <c r="B184" s="42"/>
      <c r="C184" s="279" t="s">
        <v>146</v>
      </c>
      <c r="D184" s="279" t="s">
        <v>553</v>
      </c>
      <c r="E184" s="280" t="s">
        <v>1765</v>
      </c>
      <c r="F184" s="281" t="s">
        <v>1766</v>
      </c>
      <c r="G184" s="282" t="s">
        <v>333</v>
      </c>
      <c r="H184" s="283">
        <v>1.0800000000000001</v>
      </c>
      <c r="I184" s="284"/>
      <c r="J184" s="285">
        <f>ROUND(I184*H184,2)</f>
        <v>0</v>
      </c>
      <c r="K184" s="281" t="s">
        <v>185</v>
      </c>
      <c r="L184" s="286"/>
      <c r="M184" s="287" t="s">
        <v>19</v>
      </c>
      <c r="N184" s="288" t="s">
        <v>48</v>
      </c>
      <c r="O184" s="87"/>
      <c r="P184" s="225">
        <f>O184*H184</f>
        <v>0</v>
      </c>
      <c r="Q184" s="225">
        <v>1</v>
      </c>
      <c r="R184" s="225">
        <f>Q184*H184</f>
        <v>1.0800000000000001</v>
      </c>
      <c r="S184" s="225">
        <v>0</v>
      </c>
      <c r="T184" s="226">
        <f>S184*H184</f>
        <v>0</v>
      </c>
      <c r="U184" s="41"/>
      <c r="V184" s="41"/>
      <c r="W184" s="41"/>
      <c r="X184" s="41"/>
      <c r="Y184" s="41"/>
      <c r="Z184" s="41"/>
      <c r="AA184" s="41"/>
      <c r="AB184" s="41"/>
      <c r="AC184" s="41"/>
      <c r="AD184" s="41"/>
      <c r="AE184" s="41"/>
      <c r="AR184" s="227" t="s">
        <v>235</v>
      </c>
      <c r="AT184" s="227" t="s">
        <v>553</v>
      </c>
      <c r="AU184" s="227" t="s">
        <v>87</v>
      </c>
      <c r="AY184" s="20" t="s">
        <v>179</v>
      </c>
      <c r="BE184" s="228">
        <f>IF(N184="základní",J184,0)</f>
        <v>0</v>
      </c>
      <c r="BF184" s="228">
        <f>IF(N184="snížená",J184,0)</f>
        <v>0</v>
      </c>
      <c r="BG184" s="228">
        <f>IF(N184="zákl. přenesená",J184,0)</f>
        <v>0</v>
      </c>
      <c r="BH184" s="228">
        <f>IF(N184="sníž. přenesená",J184,0)</f>
        <v>0</v>
      </c>
      <c r="BI184" s="228">
        <f>IF(N184="nulová",J184,0)</f>
        <v>0</v>
      </c>
      <c r="BJ184" s="20" t="s">
        <v>85</v>
      </c>
      <c r="BK184" s="228">
        <f>ROUND(I184*H184,2)</f>
        <v>0</v>
      </c>
      <c r="BL184" s="20" t="s">
        <v>186</v>
      </c>
      <c r="BM184" s="227" t="s">
        <v>1767</v>
      </c>
    </row>
    <row r="185" s="13" customFormat="1">
      <c r="A185" s="13"/>
      <c r="B185" s="234"/>
      <c r="C185" s="235"/>
      <c r="D185" s="236" t="s">
        <v>190</v>
      </c>
      <c r="E185" s="237" t="s">
        <v>19</v>
      </c>
      <c r="F185" s="238" t="s">
        <v>1768</v>
      </c>
      <c r="G185" s="235"/>
      <c r="H185" s="237" t="s">
        <v>19</v>
      </c>
      <c r="I185" s="239"/>
      <c r="J185" s="235"/>
      <c r="K185" s="235"/>
      <c r="L185" s="240"/>
      <c r="M185" s="241"/>
      <c r="N185" s="242"/>
      <c r="O185" s="242"/>
      <c r="P185" s="242"/>
      <c r="Q185" s="242"/>
      <c r="R185" s="242"/>
      <c r="S185" s="242"/>
      <c r="T185" s="243"/>
      <c r="U185" s="13"/>
      <c r="V185" s="13"/>
      <c r="W185" s="13"/>
      <c r="X185" s="13"/>
      <c r="Y185" s="13"/>
      <c r="Z185" s="13"/>
      <c r="AA185" s="13"/>
      <c r="AB185" s="13"/>
      <c r="AC185" s="13"/>
      <c r="AD185" s="13"/>
      <c r="AE185" s="13"/>
      <c r="AT185" s="244" t="s">
        <v>190</v>
      </c>
      <c r="AU185" s="244" t="s">
        <v>87</v>
      </c>
      <c r="AV185" s="13" t="s">
        <v>85</v>
      </c>
      <c r="AW185" s="13" t="s">
        <v>37</v>
      </c>
      <c r="AX185" s="13" t="s">
        <v>77</v>
      </c>
      <c r="AY185" s="244" t="s">
        <v>179</v>
      </c>
    </row>
    <row r="186" s="14" customFormat="1">
      <c r="A186" s="14"/>
      <c r="B186" s="245"/>
      <c r="C186" s="246"/>
      <c r="D186" s="236" t="s">
        <v>190</v>
      </c>
      <c r="E186" s="247" t="s">
        <v>19</v>
      </c>
      <c r="F186" s="248" t="s">
        <v>1769</v>
      </c>
      <c r="G186" s="246"/>
      <c r="H186" s="249">
        <v>0.59999999999999998</v>
      </c>
      <c r="I186" s="250"/>
      <c r="J186" s="246"/>
      <c r="K186" s="246"/>
      <c r="L186" s="251"/>
      <c r="M186" s="252"/>
      <c r="N186" s="253"/>
      <c r="O186" s="253"/>
      <c r="P186" s="253"/>
      <c r="Q186" s="253"/>
      <c r="R186" s="253"/>
      <c r="S186" s="253"/>
      <c r="T186" s="254"/>
      <c r="U186" s="14"/>
      <c r="V186" s="14"/>
      <c r="W186" s="14"/>
      <c r="X186" s="14"/>
      <c r="Y186" s="14"/>
      <c r="Z186" s="14"/>
      <c r="AA186" s="14"/>
      <c r="AB186" s="14"/>
      <c r="AC186" s="14"/>
      <c r="AD186" s="14"/>
      <c r="AE186" s="14"/>
      <c r="AT186" s="255" t="s">
        <v>190</v>
      </c>
      <c r="AU186" s="255" t="s">
        <v>87</v>
      </c>
      <c r="AV186" s="14" t="s">
        <v>87</v>
      </c>
      <c r="AW186" s="14" t="s">
        <v>37</v>
      </c>
      <c r="AX186" s="14" t="s">
        <v>77</v>
      </c>
      <c r="AY186" s="255" t="s">
        <v>179</v>
      </c>
    </row>
    <row r="187" s="16" customFormat="1">
      <c r="A187" s="16"/>
      <c r="B187" s="267"/>
      <c r="C187" s="268"/>
      <c r="D187" s="236" t="s">
        <v>190</v>
      </c>
      <c r="E187" s="269" t="s">
        <v>19</v>
      </c>
      <c r="F187" s="270" t="s">
        <v>195</v>
      </c>
      <c r="G187" s="268"/>
      <c r="H187" s="271">
        <v>0.59999999999999998</v>
      </c>
      <c r="I187" s="272"/>
      <c r="J187" s="268"/>
      <c r="K187" s="268"/>
      <c r="L187" s="273"/>
      <c r="M187" s="274"/>
      <c r="N187" s="275"/>
      <c r="O187" s="275"/>
      <c r="P187" s="275"/>
      <c r="Q187" s="275"/>
      <c r="R187" s="275"/>
      <c r="S187" s="275"/>
      <c r="T187" s="276"/>
      <c r="U187" s="16"/>
      <c r="V187" s="16"/>
      <c r="W187" s="16"/>
      <c r="X187" s="16"/>
      <c r="Y187" s="16"/>
      <c r="Z187" s="16"/>
      <c r="AA187" s="16"/>
      <c r="AB187" s="16"/>
      <c r="AC187" s="16"/>
      <c r="AD187" s="16"/>
      <c r="AE187" s="16"/>
      <c r="AT187" s="277" t="s">
        <v>190</v>
      </c>
      <c r="AU187" s="277" t="s">
        <v>87</v>
      </c>
      <c r="AV187" s="16" t="s">
        <v>186</v>
      </c>
      <c r="AW187" s="16" t="s">
        <v>37</v>
      </c>
      <c r="AX187" s="16" t="s">
        <v>85</v>
      </c>
      <c r="AY187" s="277" t="s">
        <v>179</v>
      </c>
    </row>
    <row r="188" s="14" customFormat="1">
      <c r="A188" s="14"/>
      <c r="B188" s="245"/>
      <c r="C188" s="246"/>
      <c r="D188" s="236" t="s">
        <v>190</v>
      </c>
      <c r="E188" s="246"/>
      <c r="F188" s="248" t="s">
        <v>1770</v>
      </c>
      <c r="G188" s="246"/>
      <c r="H188" s="249">
        <v>1.0800000000000001</v>
      </c>
      <c r="I188" s="250"/>
      <c r="J188" s="246"/>
      <c r="K188" s="246"/>
      <c r="L188" s="251"/>
      <c r="M188" s="252"/>
      <c r="N188" s="253"/>
      <c r="O188" s="253"/>
      <c r="P188" s="253"/>
      <c r="Q188" s="253"/>
      <c r="R188" s="253"/>
      <c r="S188" s="253"/>
      <c r="T188" s="254"/>
      <c r="U188" s="14"/>
      <c r="V188" s="14"/>
      <c r="W188" s="14"/>
      <c r="X188" s="14"/>
      <c r="Y188" s="14"/>
      <c r="Z188" s="14"/>
      <c r="AA188" s="14"/>
      <c r="AB188" s="14"/>
      <c r="AC188" s="14"/>
      <c r="AD188" s="14"/>
      <c r="AE188" s="14"/>
      <c r="AT188" s="255" t="s">
        <v>190</v>
      </c>
      <c r="AU188" s="255" t="s">
        <v>87</v>
      </c>
      <c r="AV188" s="14" t="s">
        <v>87</v>
      </c>
      <c r="AW188" s="14" t="s">
        <v>4</v>
      </c>
      <c r="AX188" s="14" t="s">
        <v>85</v>
      </c>
      <c r="AY188" s="255" t="s">
        <v>179</v>
      </c>
    </row>
    <row r="189" s="2" customFormat="1" ht="16.5" customHeight="1">
      <c r="A189" s="41"/>
      <c r="B189" s="42"/>
      <c r="C189" s="279" t="s">
        <v>368</v>
      </c>
      <c r="D189" s="279" t="s">
        <v>553</v>
      </c>
      <c r="E189" s="280" t="s">
        <v>1771</v>
      </c>
      <c r="F189" s="281" t="s">
        <v>1772</v>
      </c>
      <c r="G189" s="282" t="s">
        <v>1154</v>
      </c>
      <c r="H189" s="283">
        <v>4</v>
      </c>
      <c r="I189" s="284"/>
      <c r="J189" s="285">
        <f>ROUND(I189*H189,2)</f>
        <v>0</v>
      </c>
      <c r="K189" s="281" t="s">
        <v>274</v>
      </c>
      <c r="L189" s="286"/>
      <c r="M189" s="287" t="s">
        <v>19</v>
      </c>
      <c r="N189" s="288" t="s">
        <v>48</v>
      </c>
      <c r="O189" s="87"/>
      <c r="P189" s="225">
        <f>O189*H189</f>
        <v>0</v>
      </c>
      <c r="Q189" s="225">
        <v>0.001</v>
      </c>
      <c r="R189" s="225">
        <f>Q189*H189</f>
        <v>0.0040000000000000001</v>
      </c>
      <c r="S189" s="225">
        <v>0</v>
      </c>
      <c r="T189" s="226">
        <f>S189*H189</f>
        <v>0</v>
      </c>
      <c r="U189" s="41"/>
      <c r="V189" s="41"/>
      <c r="W189" s="41"/>
      <c r="X189" s="41"/>
      <c r="Y189" s="41"/>
      <c r="Z189" s="41"/>
      <c r="AA189" s="41"/>
      <c r="AB189" s="41"/>
      <c r="AC189" s="41"/>
      <c r="AD189" s="41"/>
      <c r="AE189" s="41"/>
      <c r="AR189" s="227" t="s">
        <v>235</v>
      </c>
      <c r="AT189" s="227" t="s">
        <v>553</v>
      </c>
      <c r="AU189" s="227" t="s">
        <v>87</v>
      </c>
      <c r="AY189" s="20" t="s">
        <v>179</v>
      </c>
      <c r="BE189" s="228">
        <f>IF(N189="základní",J189,0)</f>
        <v>0</v>
      </c>
      <c r="BF189" s="228">
        <f>IF(N189="snížená",J189,0)</f>
        <v>0</v>
      </c>
      <c r="BG189" s="228">
        <f>IF(N189="zákl. přenesená",J189,0)</f>
        <v>0</v>
      </c>
      <c r="BH189" s="228">
        <f>IF(N189="sníž. přenesená",J189,0)</f>
        <v>0</v>
      </c>
      <c r="BI189" s="228">
        <f>IF(N189="nulová",J189,0)</f>
        <v>0</v>
      </c>
      <c r="BJ189" s="20" t="s">
        <v>85</v>
      </c>
      <c r="BK189" s="228">
        <f>ROUND(I189*H189,2)</f>
        <v>0</v>
      </c>
      <c r="BL189" s="20" t="s">
        <v>186</v>
      </c>
      <c r="BM189" s="227" t="s">
        <v>1773</v>
      </c>
    </row>
    <row r="190" s="13" customFormat="1">
      <c r="A190" s="13"/>
      <c r="B190" s="234"/>
      <c r="C190" s="235"/>
      <c r="D190" s="236" t="s">
        <v>190</v>
      </c>
      <c r="E190" s="237" t="s">
        <v>19</v>
      </c>
      <c r="F190" s="238" t="s">
        <v>1774</v>
      </c>
      <c r="G190" s="235"/>
      <c r="H190" s="237" t="s">
        <v>19</v>
      </c>
      <c r="I190" s="239"/>
      <c r="J190" s="235"/>
      <c r="K190" s="235"/>
      <c r="L190" s="240"/>
      <c r="M190" s="241"/>
      <c r="N190" s="242"/>
      <c r="O190" s="242"/>
      <c r="P190" s="242"/>
      <c r="Q190" s="242"/>
      <c r="R190" s="242"/>
      <c r="S190" s="242"/>
      <c r="T190" s="243"/>
      <c r="U190" s="13"/>
      <c r="V190" s="13"/>
      <c r="W190" s="13"/>
      <c r="X190" s="13"/>
      <c r="Y190" s="13"/>
      <c r="Z190" s="13"/>
      <c r="AA190" s="13"/>
      <c r="AB190" s="13"/>
      <c r="AC190" s="13"/>
      <c r="AD190" s="13"/>
      <c r="AE190" s="13"/>
      <c r="AT190" s="244" t="s">
        <v>190</v>
      </c>
      <c r="AU190" s="244" t="s">
        <v>87</v>
      </c>
      <c r="AV190" s="13" t="s">
        <v>85</v>
      </c>
      <c r="AW190" s="13" t="s">
        <v>37</v>
      </c>
      <c r="AX190" s="13" t="s">
        <v>77</v>
      </c>
      <c r="AY190" s="244" t="s">
        <v>179</v>
      </c>
    </row>
    <row r="191" s="14" customFormat="1">
      <c r="A191" s="14"/>
      <c r="B191" s="245"/>
      <c r="C191" s="246"/>
      <c r="D191" s="236" t="s">
        <v>190</v>
      </c>
      <c r="E191" s="247" t="s">
        <v>19</v>
      </c>
      <c r="F191" s="248" t="s">
        <v>1775</v>
      </c>
      <c r="G191" s="246"/>
      <c r="H191" s="249">
        <v>4</v>
      </c>
      <c r="I191" s="250"/>
      <c r="J191" s="246"/>
      <c r="K191" s="246"/>
      <c r="L191" s="251"/>
      <c r="M191" s="252"/>
      <c r="N191" s="253"/>
      <c r="O191" s="253"/>
      <c r="P191" s="253"/>
      <c r="Q191" s="253"/>
      <c r="R191" s="253"/>
      <c r="S191" s="253"/>
      <c r="T191" s="254"/>
      <c r="U191" s="14"/>
      <c r="V191" s="14"/>
      <c r="W191" s="14"/>
      <c r="X191" s="14"/>
      <c r="Y191" s="14"/>
      <c r="Z191" s="14"/>
      <c r="AA191" s="14"/>
      <c r="AB191" s="14"/>
      <c r="AC191" s="14"/>
      <c r="AD191" s="14"/>
      <c r="AE191" s="14"/>
      <c r="AT191" s="255" t="s">
        <v>190</v>
      </c>
      <c r="AU191" s="255" t="s">
        <v>87</v>
      </c>
      <c r="AV191" s="14" t="s">
        <v>87</v>
      </c>
      <c r="AW191" s="14" t="s">
        <v>37</v>
      </c>
      <c r="AX191" s="14" t="s">
        <v>77</v>
      </c>
      <c r="AY191" s="255" t="s">
        <v>179</v>
      </c>
    </row>
    <row r="192" s="16" customFormat="1">
      <c r="A192" s="16"/>
      <c r="B192" s="267"/>
      <c r="C192" s="268"/>
      <c r="D192" s="236" t="s">
        <v>190</v>
      </c>
      <c r="E192" s="269" t="s">
        <v>19</v>
      </c>
      <c r="F192" s="270" t="s">
        <v>195</v>
      </c>
      <c r="G192" s="268"/>
      <c r="H192" s="271">
        <v>4</v>
      </c>
      <c r="I192" s="272"/>
      <c r="J192" s="268"/>
      <c r="K192" s="268"/>
      <c r="L192" s="273"/>
      <c r="M192" s="274"/>
      <c r="N192" s="275"/>
      <c r="O192" s="275"/>
      <c r="P192" s="275"/>
      <c r="Q192" s="275"/>
      <c r="R192" s="275"/>
      <c r="S192" s="275"/>
      <c r="T192" s="276"/>
      <c r="U192" s="16"/>
      <c r="V192" s="16"/>
      <c r="W192" s="16"/>
      <c r="X192" s="16"/>
      <c r="Y192" s="16"/>
      <c r="Z192" s="16"/>
      <c r="AA192" s="16"/>
      <c r="AB192" s="16"/>
      <c r="AC192" s="16"/>
      <c r="AD192" s="16"/>
      <c r="AE192" s="16"/>
      <c r="AT192" s="277" t="s">
        <v>190</v>
      </c>
      <c r="AU192" s="277" t="s">
        <v>87</v>
      </c>
      <c r="AV192" s="16" t="s">
        <v>186</v>
      </c>
      <c r="AW192" s="16" t="s">
        <v>37</v>
      </c>
      <c r="AX192" s="16" t="s">
        <v>85</v>
      </c>
      <c r="AY192" s="277" t="s">
        <v>179</v>
      </c>
    </row>
    <row r="193" s="2" customFormat="1" ht="16.5" customHeight="1">
      <c r="A193" s="41"/>
      <c r="B193" s="42"/>
      <c r="C193" s="216" t="s">
        <v>376</v>
      </c>
      <c r="D193" s="216" t="s">
        <v>181</v>
      </c>
      <c r="E193" s="217" t="s">
        <v>1776</v>
      </c>
      <c r="F193" s="218" t="s">
        <v>1777</v>
      </c>
      <c r="G193" s="219" t="s">
        <v>371</v>
      </c>
      <c r="H193" s="220">
        <v>2</v>
      </c>
      <c r="I193" s="221"/>
      <c r="J193" s="222">
        <f>ROUND(I193*H193,2)</f>
        <v>0</v>
      </c>
      <c r="K193" s="218" t="s">
        <v>185</v>
      </c>
      <c r="L193" s="47"/>
      <c r="M193" s="223" t="s">
        <v>19</v>
      </c>
      <c r="N193" s="224" t="s">
        <v>48</v>
      </c>
      <c r="O193" s="87"/>
      <c r="P193" s="225">
        <f>O193*H193</f>
        <v>0</v>
      </c>
      <c r="Q193" s="225">
        <v>0</v>
      </c>
      <c r="R193" s="225">
        <f>Q193*H193</f>
        <v>0</v>
      </c>
      <c r="S193" s="225">
        <v>0</v>
      </c>
      <c r="T193" s="226">
        <f>S193*H193</f>
        <v>0</v>
      </c>
      <c r="U193" s="41"/>
      <c r="V193" s="41"/>
      <c r="W193" s="41"/>
      <c r="X193" s="41"/>
      <c r="Y193" s="41"/>
      <c r="Z193" s="41"/>
      <c r="AA193" s="41"/>
      <c r="AB193" s="41"/>
      <c r="AC193" s="41"/>
      <c r="AD193" s="41"/>
      <c r="AE193" s="41"/>
      <c r="AR193" s="227" t="s">
        <v>186</v>
      </c>
      <c r="AT193" s="227" t="s">
        <v>181</v>
      </c>
      <c r="AU193" s="227" t="s">
        <v>87</v>
      </c>
      <c r="AY193" s="20" t="s">
        <v>179</v>
      </c>
      <c r="BE193" s="228">
        <f>IF(N193="základní",J193,0)</f>
        <v>0</v>
      </c>
      <c r="BF193" s="228">
        <f>IF(N193="snížená",J193,0)</f>
        <v>0</v>
      </c>
      <c r="BG193" s="228">
        <f>IF(N193="zákl. přenesená",J193,0)</f>
        <v>0</v>
      </c>
      <c r="BH193" s="228">
        <f>IF(N193="sníž. přenesená",J193,0)</f>
        <v>0</v>
      </c>
      <c r="BI193" s="228">
        <f>IF(N193="nulová",J193,0)</f>
        <v>0</v>
      </c>
      <c r="BJ193" s="20" t="s">
        <v>85</v>
      </c>
      <c r="BK193" s="228">
        <f>ROUND(I193*H193,2)</f>
        <v>0</v>
      </c>
      <c r="BL193" s="20" t="s">
        <v>186</v>
      </c>
      <c r="BM193" s="227" t="s">
        <v>1778</v>
      </c>
    </row>
    <row r="194" s="2" customFormat="1">
      <c r="A194" s="41"/>
      <c r="B194" s="42"/>
      <c r="C194" s="43"/>
      <c r="D194" s="229" t="s">
        <v>188</v>
      </c>
      <c r="E194" s="43"/>
      <c r="F194" s="230" t="s">
        <v>1779</v>
      </c>
      <c r="G194" s="43"/>
      <c r="H194" s="43"/>
      <c r="I194" s="231"/>
      <c r="J194" s="43"/>
      <c r="K194" s="43"/>
      <c r="L194" s="47"/>
      <c r="M194" s="232"/>
      <c r="N194" s="233"/>
      <c r="O194" s="87"/>
      <c r="P194" s="87"/>
      <c r="Q194" s="87"/>
      <c r="R194" s="87"/>
      <c r="S194" s="87"/>
      <c r="T194" s="88"/>
      <c r="U194" s="41"/>
      <c r="V194" s="41"/>
      <c r="W194" s="41"/>
      <c r="X194" s="41"/>
      <c r="Y194" s="41"/>
      <c r="Z194" s="41"/>
      <c r="AA194" s="41"/>
      <c r="AB194" s="41"/>
      <c r="AC194" s="41"/>
      <c r="AD194" s="41"/>
      <c r="AE194" s="41"/>
      <c r="AT194" s="20" t="s">
        <v>188</v>
      </c>
      <c r="AU194" s="20" t="s">
        <v>87</v>
      </c>
    </row>
    <row r="195" s="13" customFormat="1">
      <c r="A195" s="13"/>
      <c r="B195" s="234"/>
      <c r="C195" s="235"/>
      <c r="D195" s="236" t="s">
        <v>190</v>
      </c>
      <c r="E195" s="237" t="s">
        <v>19</v>
      </c>
      <c r="F195" s="238" t="s">
        <v>1780</v>
      </c>
      <c r="G195" s="235"/>
      <c r="H195" s="237" t="s">
        <v>19</v>
      </c>
      <c r="I195" s="239"/>
      <c r="J195" s="235"/>
      <c r="K195" s="235"/>
      <c r="L195" s="240"/>
      <c r="M195" s="241"/>
      <c r="N195" s="242"/>
      <c r="O195" s="242"/>
      <c r="P195" s="242"/>
      <c r="Q195" s="242"/>
      <c r="R195" s="242"/>
      <c r="S195" s="242"/>
      <c r="T195" s="243"/>
      <c r="U195" s="13"/>
      <c r="V195" s="13"/>
      <c r="W195" s="13"/>
      <c r="X195" s="13"/>
      <c r="Y195" s="13"/>
      <c r="Z195" s="13"/>
      <c r="AA195" s="13"/>
      <c r="AB195" s="13"/>
      <c r="AC195" s="13"/>
      <c r="AD195" s="13"/>
      <c r="AE195" s="13"/>
      <c r="AT195" s="244" t="s">
        <v>190</v>
      </c>
      <c r="AU195" s="244" t="s">
        <v>87</v>
      </c>
      <c r="AV195" s="13" t="s">
        <v>85</v>
      </c>
      <c r="AW195" s="13" t="s">
        <v>37</v>
      </c>
      <c r="AX195" s="13" t="s">
        <v>77</v>
      </c>
      <c r="AY195" s="244" t="s">
        <v>179</v>
      </c>
    </row>
    <row r="196" s="14" customFormat="1">
      <c r="A196" s="14"/>
      <c r="B196" s="245"/>
      <c r="C196" s="246"/>
      <c r="D196" s="236" t="s">
        <v>190</v>
      </c>
      <c r="E196" s="247" t="s">
        <v>19</v>
      </c>
      <c r="F196" s="248" t="s">
        <v>1781</v>
      </c>
      <c r="G196" s="246"/>
      <c r="H196" s="249">
        <v>2</v>
      </c>
      <c r="I196" s="250"/>
      <c r="J196" s="246"/>
      <c r="K196" s="246"/>
      <c r="L196" s="251"/>
      <c r="M196" s="252"/>
      <c r="N196" s="253"/>
      <c r="O196" s="253"/>
      <c r="P196" s="253"/>
      <c r="Q196" s="253"/>
      <c r="R196" s="253"/>
      <c r="S196" s="253"/>
      <c r="T196" s="254"/>
      <c r="U196" s="14"/>
      <c r="V196" s="14"/>
      <c r="W196" s="14"/>
      <c r="X196" s="14"/>
      <c r="Y196" s="14"/>
      <c r="Z196" s="14"/>
      <c r="AA196" s="14"/>
      <c r="AB196" s="14"/>
      <c r="AC196" s="14"/>
      <c r="AD196" s="14"/>
      <c r="AE196" s="14"/>
      <c r="AT196" s="255" t="s">
        <v>190</v>
      </c>
      <c r="AU196" s="255" t="s">
        <v>87</v>
      </c>
      <c r="AV196" s="14" t="s">
        <v>87</v>
      </c>
      <c r="AW196" s="14" t="s">
        <v>37</v>
      </c>
      <c r="AX196" s="14" t="s">
        <v>77</v>
      </c>
      <c r="AY196" s="255" t="s">
        <v>179</v>
      </c>
    </row>
    <row r="197" s="16" customFormat="1">
      <c r="A197" s="16"/>
      <c r="B197" s="267"/>
      <c r="C197" s="268"/>
      <c r="D197" s="236" t="s">
        <v>190</v>
      </c>
      <c r="E197" s="269" t="s">
        <v>19</v>
      </c>
      <c r="F197" s="270" t="s">
        <v>195</v>
      </c>
      <c r="G197" s="268"/>
      <c r="H197" s="271">
        <v>2</v>
      </c>
      <c r="I197" s="272"/>
      <c r="J197" s="268"/>
      <c r="K197" s="268"/>
      <c r="L197" s="273"/>
      <c r="M197" s="274"/>
      <c r="N197" s="275"/>
      <c r="O197" s="275"/>
      <c r="P197" s="275"/>
      <c r="Q197" s="275"/>
      <c r="R197" s="275"/>
      <c r="S197" s="275"/>
      <c r="T197" s="276"/>
      <c r="U197" s="16"/>
      <c r="V197" s="16"/>
      <c r="W197" s="16"/>
      <c r="X197" s="16"/>
      <c r="Y197" s="16"/>
      <c r="Z197" s="16"/>
      <c r="AA197" s="16"/>
      <c r="AB197" s="16"/>
      <c r="AC197" s="16"/>
      <c r="AD197" s="16"/>
      <c r="AE197" s="16"/>
      <c r="AT197" s="277" t="s">
        <v>190</v>
      </c>
      <c r="AU197" s="277" t="s">
        <v>87</v>
      </c>
      <c r="AV197" s="16" t="s">
        <v>186</v>
      </c>
      <c r="AW197" s="16" t="s">
        <v>37</v>
      </c>
      <c r="AX197" s="16" t="s">
        <v>85</v>
      </c>
      <c r="AY197" s="277" t="s">
        <v>179</v>
      </c>
    </row>
    <row r="198" s="2" customFormat="1" ht="24.15" customHeight="1">
      <c r="A198" s="41"/>
      <c r="B198" s="42"/>
      <c r="C198" s="216" t="s">
        <v>383</v>
      </c>
      <c r="D198" s="216" t="s">
        <v>181</v>
      </c>
      <c r="E198" s="217" t="s">
        <v>1649</v>
      </c>
      <c r="F198" s="218" t="s">
        <v>1650</v>
      </c>
      <c r="G198" s="219" t="s">
        <v>273</v>
      </c>
      <c r="H198" s="220">
        <v>2</v>
      </c>
      <c r="I198" s="221"/>
      <c r="J198" s="222">
        <f>ROUND(I198*H198,2)</f>
        <v>0</v>
      </c>
      <c r="K198" s="218" t="s">
        <v>185</v>
      </c>
      <c r="L198" s="47"/>
      <c r="M198" s="223" t="s">
        <v>19</v>
      </c>
      <c r="N198" s="224" t="s">
        <v>48</v>
      </c>
      <c r="O198" s="87"/>
      <c r="P198" s="225">
        <f>O198*H198</f>
        <v>0</v>
      </c>
      <c r="Q198" s="225">
        <v>0</v>
      </c>
      <c r="R198" s="225">
        <f>Q198*H198</f>
        <v>0</v>
      </c>
      <c r="S198" s="225">
        <v>0</v>
      </c>
      <c r="T198" s="226">
        <f>S198*H198</f>
        <v>0</v>
      </c>
      <c r="U198" s="41"/>
      <c r="V198" s="41"/>
      <c r="W198" s="41"/>
      <c r="X198" s="41"/>
      <c r="Y198" s="41"/>
      <c r="Z198" s="41"/>
      <c r="AA198" s="41"/>
      <c r="AB198" s="41"/>
      <c r="AC198" s="41"/>
      <c r="AD198" s="41"/>
      <c r="AE198" s="41"/>
      <c r="AR198" s="227" t="s">
        <v>186</v>
      </c>
      <c r="AT198" s="227" t="s">
        <v>181</v>
      </c>
      <c r="AU198" s="227" t="s">
        <v>87</v>
      </c>
      <c r="AY198" s="20" t="s">
        <v>179</v>
      </c>
      <c r="BE198" s="228">
        <f>IF(N198="základní",J198,0)</f>
        <v>0</v>
      </c>
      <c r="BF198" s="228">
        <f>IF(N198="snížená",J198,0)</f>
        <v>0</v>
      </c>
      <c r="BG198" s="228">
        <f>IF(N198="zákl. přenesená",J198,0)</f>
        <v>0</v>
      </c>
      <c r="BH198" s="228">
        <f>IF(N198="sníž. přenesená",J198,0)</f>
        <v>0</v>
      </c>
      <c r="BI198" s="228">
        <f>IF(N198="nulová",J198,0)</f>
        <v>0</v>
      </c>
      <c r="BJ198" s="20" t="s">
        <v>85</v>
      </c>
      <c r="BK198" s="228">
        <f>ROUND(I198*H198,2)</f>
        <v>0</v>
      </c>
      <c r="BL198" s="20" t="s">
        <v>186</v>
      </c>
      <c r="BM198" s="227" t="s">
        <v>1782</v>
      </c>
    </row>
    <row r="199" s="2" customFormat="1">
      <c r="A199" s="41"/>
      <c r="B199" s="42"/>
      <c r="C199" s="43"/>
      <c r="D199" s="229" t="s">
        <v>188</v>
      </c>
      <c r="E199" s="43"/>
      <c r="F199" s="230" t="s">
        <v>1652</v>
      </c>
      <c r="G199" s="43"/>
      <c r="H199" s="43"/>
      <c r="I199" s="231"/>
      <c r="J199" s="43"/>
      <c r="K199" s="43"/>
      <c r="L199" s="47"/>
      <c r="M199" s="232"/>
      <c r="N199" s="233"/>
      <c r="O199" s="87"/>
      <c r="P199" s="87"/>
      <c r="Q199" s="87"/>
      <c r="R199" s="87"/>
      <c r="S199" s="87"/>
      <c r="T199" s="88"/>
      <c r="U199" s="41"/>
      <c r="V199" s="41"/>
      <c r="W199" s="41"/>
      <c r="X199" s="41"/>
      <c r="Y199" s="41"/>
      <c r="Z199" s="41"/>
      <c r="AA199" s="41"/>
      <c r="AB199" s="41"/>
      <c r="AC199" s="41"/>
      <c r="AD199" s="41"/>
      <c r="AE199" s="41"/>
      <c r="AT199" s="20" t="s">
        <v>188</v>
      </c>
      <c r="AU199" s="20" t="s">
        <v>87</v>
      </c>
    </row>
    <row r="200" s="2" customFormat="1" ht="16.5" customHeight="1">
      <c r="A200" s="41"/>
      <c r="B200" s="42"/>
      <c r="C200" s="279" t="s">
        <v>392</v>
      </c>
      <c r="D200" s="279" t="s">
        <v>553</v>
      </c>
      <c r="E200" s="280" t="s">
        <v>1653</v>
      </c>
      <c r="F200" s="281" t="s">
        <v>1654</v>
      </c>
      <c r="G200" s="282" t="s">
        <v>1580</v>
      </c>
      <c r="H200" s="283">
        <v>2</v>
      </c>
      <c r="I200" s="284"/>
      <c r="J200" s="285">
        <f>ROUND(I200*H200,2)</f>
        <v>0</v>
      </c>
      <c r="K200" s="281" t="s">
        <v>274</v>
      </c>
      <c r="L200" s="286"/>
      <c r="M200" s="287" t="s">
        <v>19</v>
      </c>
      <c r="N200" s="288" t="s">
        <v>48</v>
      </c>
      <c r="O200" s="87"/>
      <c r="P200" s="225">
        <f>O200*H200</f>
        <v>0</v>
      </c>
      <c r="Q200" s="225">
        <v>0.050000000000000003</v>
      </c>
      <c r="R200" s="225">
        <f>Q200*H200</f>
        <v>0.10000000000000001</v>
      </c>
      <c r="S200" s="225">
        <v>0</v>
      </c>
      <c r="T200" s="226">
        <f>S200*H200</f>
        <v>0</v>
      </c>
      <c r="U200" s="41"/>
      <c r="V200" s="41"/>
      <c r="W200" s="41"/>
      <c r="X200" s="41"/>
      <c r="Y200" s="41"/>
      <c r="Z200" s="41"/>
      <c r="AA200" s="41"/>
      <c r="AB200" s="41"/>
      <c r="AC200" s="41"/>
      <c r="AD200" s="41"/>
      <c r="AE200" s="41"/>
      <c r="AR200" s="227" t="s">
        <v>235</v>
      </c>
      <c r="AT200" s="227" t="s">
        <v>553</v>
      </c>
      <c r="AU200" s="227" t="s">
        <v>87</v>
      </c>
      <c r="AY200" s="20" t="s">
        <v>179</v>
      </c>
      <c r="BE200" s="228">
        <f>IF(N200="základní",J200,0)</f>
        <v>0</v>
      </c>
      <c r="BF200" s="228">
        <f>IF(N200="snížená",J200,0)</f>
        <v>0</v>
      </c>
      <c r="BG200" s="228">
        <f>IF(N200="zákl. přenesená",J200,0)</f>
        <v>0</v>
      </c>
      <c r="BH200" s="228">
        <f>IF(N200="sníž. přenesená",J200,0)</f>
        <v>0</v>
      </c>
      <c r="BI200" s="228">
        <f>IF(N200="nulová",J200,0)</f>
        <v>0</v>
      </c>
      <c r="BJ200" s="20" t="s">
        <v>85</v>
      </c>
      <c r="BK200" s="228">
        <f>ROUND(I200*H200,2)</f>
        <v>0</v>
      </c>
      <c r="BL200" s="20" t="s">
        <v>186</v>
      </c>
      <c r="BM200" s="227" t="s">
        <v>1783</v>
      </c>
    </row>
    <row r="201" s="2" customFormat="1" ht="24.15" customHeight="1">
      <c r="A201" s="41"/>
      <c r="B201" s="42"/>
      <c r="C201" s="216" t="s">
        <v>400</v>
      </c>
      <c r="D201" s="216" t="s">
        <v>181</v>
      </c>
      <c r="E201" s="217" t="s">
        <v>1665</v>
      </c>
      <c r="F201" s="218" t="s">
        <v>1666</v>
      </c>
      <c r="G201" s="219" t="s">
        <v>333</v>
      </c>
      <c r="H201" s="220">
        <v>0.0070000000000000001</v>
      </c>
      <c r="I201" s="221"/>
      <c r="J201" s="222">
        <f>ROUND(I201*H201,2)</f>
        <v>0</v>
      </c>
      <c r="K201" s="218" t="s">
        <v>185</v>
      </c>
      <c r="L201" s="47"/>
      <c r="M201" s="223" t="s">
        <v>19</v>
      </c>
      <c r="N201" s="224" t="s">
        <v>48</v>
      </c>
      <c r="O201" s="87"/>
      <c r="P201" s="225">
        <f>O201*H201</f>
        <v>0</v>
      </c>
      <c r="Q201" s="225">
        <v>0</v>
      </c>
      <c r="R201" s="225">
        <f>Q201*H201</f>
        <v>0</v>
      </c>
      <c r="S201" s="225">
        <v>0</v>
      </c>
      <c r="T201" s="226">
        <f>S201*H201</f>
        <v>0</v>
      </c>
      <c r="U201" s="41"/>
      <c r="V201" s="41"/>
      <c r="W201" s="41"/>
      <c r="X201" s="41"/>
      <c r="Y201" s="41"/>
      <c r="Z201" s="41"/>
      <c r="AA201" s="41"/>
      <c r="AB201" s="41"/>
      <c r="AC201" s="41"/>
      <c r="AD201" s="41"/>
      <c r="AE201" s="41"/>
      <c r="AR201" s="227" t="s">
        <v>186</v>
      </c>
      <c r="AT201" s="227" t="s">
        <v>181</v>
      </c>
      <c r="AU201" s="227" t="s">
        <v>87</v>
      </c>
      <c r="AY201" s="20" t="s">
        <v>179</v>
      </c>
      <c r="BE201" s="228">
        <f>IF(N201="základní",J201,0)</f>
        <v>0</v>
      </c>
      <c r="BF201" s="228">
        <f>IF(N201="snížená",J201,0)</f>
        <v>0</v>
      </c>
      <c r="BG201" s="228">
        <f>IF(N201="zákl. přenesená",J201,0)</f>
        <v>0</v>
      </c>
      <c r="BH201" s="228">
        <f>IF(N201="sníž. přenesená",J201,0)</f>
        <v>0</v>
      </c>
      <c r="BI201" s="228">
        <f>IF(N201="nulová",J201,0)</f>
        <v>0</v>
      </c>
      <c r="BJ201" s="20" t="s">
        <v>85</v>
      </c>
      <c r="BK201" s="228">
        <f>ROUND(I201*H201,2)</f>
        <v>0</v>
      </c>
      <c r="BL201" s="20" t="s">
        <v>186</v>
      </c>
      <c r="BM201" s="227" t="s">
        <v>1784</v>
      </c>
    </row>
    <row r="202" s="2" customFormat="1">
      <c r="A202" s="41"/>
      <c r="B202" s="42"/>
      <c r="C202" s="43"/>
      <c r="D202" s="229" t="s">
        <v>188</v>
      </c>
      <c r="E202" s="43"/>
      <c r="F202" s="230" t="s">
        <v>1668</v>
      </c>
      <c r="G202" s="43"/>
      <c r="H202" s="43"/>
      <c r="I202" s="231"/>
      <c r="J202" s="43"/>
      <c r="K202" s="43"/>
      <c r="L202" s="47"/>
      <c r="M202" s="232"/>
      <c r="N202" s="233"/>
      <c r="O202" s="87"/>
      <c r="P202" s="87"/>
      <c r="Q202" s="87"/>
      <c r="R202" s="87"/>
      <c r="S202" s="87"/>
      <c r="T202" s="88"/>
      <c r="U202" s="41"/>
      <c r="V202" s="41"/>
      <c r="W202" s="41"/>
      <c r="X202" s="41"/>
      <c r="Y202" s="41"/>
      <c r="Z202" s="41"/>
      <c r="AA202" s="41"/>
      <c r="AB202" s="41"/>
      <c r="AC202" s="41"/>
      <c r="AD202" s="41"/>
      <c r="AE202" s="41"/>
      <c r="AT202" s="20" t="s">
        <v>188</v>
      </c>
      <c r="AU202" s="20" t="s">
        <v>87</v>
      </c>
    </row>
    <row r="203" s="13" customFormat="1">
      <c r="A203" s="13"/>
      <c r="B203" s="234"/>
      <c r="C203" s="235"/>
      <c r="D203" s="236" t="s">
        <v>190</v>
      </c>
      <c r="E203" s="237" t="s">
        <v>19</v>
      </c>
      <c r="F203" s="238" t="s">
        <v>1669</v>
      </c>
      <c r="G203" s="235"/>
      <c r="H203" s="237" t="s">
        <v>19</v>
      </c>
      <c r="I203" s="239"/>
      <c r="J203" s="235"/>
      <c r="K203" s="235"/>
      <c r="L203" s="240"/>
      <c r="M203" s="241"/>
      <c r="N203" s="242"/>
      <c r="O203" s="242"/>
      <c r="P203" s="242"/>
      <c r="Q203" s="242"/>
      <c r="R203" s="242"/>
      <c r="S203" s="242"/>
      <c r="T203" s="243"/>
      <c r="U203" s="13"/>
      <c r="V203" s="13"/>
      <c r="W203" s="13"/>
      <c r="X203" s="13"/>
      <c r="Y203" s="13"/>
      <c r="Z203" s="13"/>
      <c r="AA203" s="13"/>
      <c r="AB203" s="13"/>
      <c r="AC203" s="13"/>
      <c r="AD203" s="13"/>
      <c r="AE203" s="13"/>
      <c r="AT203" s="244" t="s">
        <v>190</v>
      </c>
      <c r="AU203" s="244" t="s">
        <v>87</v>
      </c>
      <c r="AV203" s="13" t="s">
        <v>85</v>
      </c>
      <c r="AW203" s="13" t="s">
        <v>37</v>
      </c>
      <c r="AX203" s="13" t="s">
        <v>77</v>
      </c>
      <c r="AY203" s="244" t="s">
        <v>179</v>
      </c>
    </row>
    <row r="204" s="14" customFormat="1">
      <c r="A204" s="14"/>
      <c r="B204" s="245"/>
      <c r="C204" s="246"/>
      <c r="D204" s="236" t="s">
        <v>190</v>
      </c>
      <c r="E204" s="247" t="s">
        <v>19</v>
      </c>
      <c r="F204" s="248" t="s">
        <v>1785</v>
      </c>
      <c r="G204" s="246"/>
      <c r="H204" s="249">
        <v>7.2000000000000002</v>
      </c>
      <c r="I204" s="250"/>
      <c r="J204" s="246"/>
      <c r="K204" s="246"/>
      <c r="L204" s="251"/>
      <c r="M204" s="252"/>
      <c r="N204" s="253"/>
      <c r="O204" s="253"/>
      <c r="P204" s="253"/>
      <c r="Q204" s="253"/>
      <c r="R204" s="253"/>
      <c r="S204" s="253"/>
      <c r="T204" s="254"/>
      <c r="U204" s="14"/>
      <c r="V204" s="14"/>
      <c r="W204" s="14"/>
      <c r="X204" s="14"/>
      <c r="Y204" s="14"/>
      <c r="Z204" s="14"/>
      <c r="AA204" s="14"/>
      <c r="AB204" s="14"/>
      <c r="AC204" s="14"/>
      <c r="AD204" s="14"/>
      <c r="AE204" s="14"/>
      <c r="AT204" s="255" t="s">
        <v>190</v>
      </c>
      <c r="AU204" s="255" t="s">
        <v>87</v>
      </c>
      <c r="AV204" s="14" t="s">
        <v>87</v>
      </c>
      <c r="AW204" s="14" t="s">
        <v>37</v>
      </c>
      <c r="AX204" s="14" t="s">
        <v>77</v>
      </c>
      <c r="AY204" s="255" t="s">
        <v>179</v>
      </c>
    </row>
    <row r="205" s="16" customFormat="1">
      <c r="A205" s="16"/>
      <c r="B205" s="267"/>
      <c r="C205" s="268"/>
      <c r="D205" s="236" t="s">
        <v>190</v>
      </c>
      <c r="E205" s="269" t="s">
        <v>19</v>
      </c>
      <c r="F205" s="270" t="s">
        <v>195</v>
      </c>
      <c r="G205" s="268"/>
      <c r="H205" s="271">
        <v>7.2000000000000002</v>
      </c>
      <c r="I205" s="272"/>
      <c r="J205" s="268"/>
      <c r="K205" s="268"/>
      <c r="L205" s="273"/>
      <c r="M205" s="274"/>
      <c r="N205" s="275"/>
      <c r="O205" s="275"/>
      <c r="P205" s="275"/>
      <c r="Q205" s="275"/>
      <c r="R205" s="275"/>
      <c r="S205" s="275"/>
      <c r="T205" s="276"/>
      <c r="U205" s="16"/>
      <c r="V205" s="16"/>
      <c r="W205" s="16"/>
      <c r="X205" s="16"/>
      <c r="Y205" s="16"/>
      <c r="Z205" s="16"/>
      <c r="AA205" s="16"/>
      <c r="AB205" s="16"/>
      <c r="AC205" s="16"/>
      <c r="AD205" s="16"/>
      <c r="AE205" s="16"/>
      <c r="AT205" s="277" t="s">
        <v>190</v>
      </c>
      <c r="AU205" s="277" t="s">
        <v>87</v>
      </c>
      <c r="AV205" s="16" t="s">
        <v>186</v>
      </c>
      <c r="AW205" s="16" t="s">
        <v>37</v>
      </c>
      <c r="AX205" s="16" t="s">
        <v>85</v>
      </c>
      <c r="AY205" s="277" t="s">
        <v>179</v>
      </c>
    </row>
    <row r="206" s="14" customFormat="1">
      <c r="A206" s="14"/>
      <c r="B206" s="245"/>
      <c r="C206" s="246"/>
      <c r="D206" s="236" t="s">
        <v>190</v>
      </c>
      <c r="E206" s="246"/>
      <c r="F206" s="248" t="s">
        <v>1786</v>
      </c>
      <c r="G206" s="246"/>
      <c r="H206" s="249">
        <v>0.0070000000000000001</v>
      </c>
      <c r="I206" s="250"/>
      <c r="J206" s="246"/>
      <c r="K206" s="246"/>
      <c r="L206" s="251"/>
      <c r="M206" s="252"/>
      <c r="N206" s="253"/>
      <c r="O206" s="253"/>
      <c r="P206" s="253"/>
      <c r="Q206" s="253"/>
      <c r="R206" s="253"/>
      <c r="S206" s="253"/>
      <c r="T206" s="254"/>
      <c r="U206" s="14"/>
      <c r="V206" s="14"/>
      <c r="W206" s="14"/>
      <c r="X206" s="14"/>
      <c r="Y206" s="14"/>
      <c r="Z206" s="14"/>
      <c r="AA206" s="14"/>
      <c r="AB206" s="14"/>
      <c r="AC206" s="14"/>
      <c r="AD206" s="14"/>
      <c r="AE206" s="14"/>
      <c r="AT206" s="255" t="s">
        <v>190</v>
      </c>
      <c r="AU206" s="255" t="s">
        <v>87</v>
      </c>
      <c r="AV206" s="14" t="s">
        <v>87</v>
      </c>
      <c r="AW206" s="14" t="s">
        <v>4</v>
      </c>
      <c r="AX206" s="14" t="s">
        <v>85</v>
      </c>
      <c r="AY206" s="255" t="s">
        <v>179</v>
      </c>
    </row>
    <row r="207" s="2" customFormat="1" ht="16.5" customHeight="1">
      <c r="A207" s="41"/>
      <c r="B207" s="42"/>
      <c r="C207" s="279" t="s">
        <v>406</v>
      </c>
      <c r="D207" s="279" t="s">
        <v>553</v>
      </c>
      <c r="E207" s="280" t="s">
        <v>1672</v>
      </c>
      <c r="F207" s="281" t="s">
        <v>1673</v>
      </c>
      <c r="G207" s="282" t="s">
        <v>1154</v>
      </c>
      <c r="H207" s="283">
        <v>6</v>
      </c>
      <c r="I207" s="284"/>
      <c r="J207" s="285">
        <f>ROUND(I207*H207,2)</f>
        <v>0</v>
      </c>
      <c r="K207" s="281" t="s">
        <v>274</v>
      </c>
      <c r="L207" s="286"/>
      <c r="M207" s="287" t="s">
        <v>19</v>
      </c>
      <c r="N207" s="288" t="s">
        <v>48</v>
      </c>
      <c r="O207" s="87"/>
      <c r="P207" s="225">
        <f>O207*H207</f>
        <v>0</v>
      </c>
      <c r="Q207" s="225">
        <v>0.001</v>
      </c>
      <c r="R207" s="225">
        <f>Q207*H207</f>
        <v>0.0060000000000000001</v>
      </c>
      <c r="S207" s="225">
        <v>0</v>
      </c>
      <c r="T207" s="226">
        <f>S207*H207</f>
        <v>0</v>
      </c>
      <c r="U207" s="41"/>
      <c r="V207" s="41"/>
      <c r="W207" s="41"/>
      <c r="X207" s="41"/>
      <c r="Y207" s="41"/>
      <c r="Z207" s="41"/>
      <c r="AA207" s="41"/>
      <c r="AB207" s="41"/>
      <c r="AC207" s="41"/>
      <c r="AD207" s="41"/>
      <c r="AE207" s="41"/>
      <c r="AR207" s="227" t="s">
        <v>235</v>
      </c>
      <c r="AT207" s="227" t="s">
        <v>553</v>
      </c>
      <c r="AU207" s="227" t="s">
        <v>87</v>
      </c>
      <c r="AY207" s="20" t="s">
        <v>179</v>
      </c>
      <c r="BE207" s="228">
        <f>IF(N207="základní",J207,0)</f>
        <v>0</v>
      </c>
      <c r="BF207" s="228">
        <f>IF(N207="snížená",J207,0)</f>
        <v>0</v>
      </c>
      <c r="BG207" s="228">
        <f>IF(N207="zákl. přenesená",J207,0)</f>
        <v>0</v>
      </c>
      <c r="BH207" s="228">
        <f>IF(N207="sníž. přenesená",J207,0)</f>
        <v>0</v>
      </c>
      <c r="BI207" s="228">
        <f>IF(N207="nulová",J207,0)</f>
        <v>0</v>
      </c>
      <c r="BJ207" s="20" t="s">
        <v>85</v>
      </c>
      <c r="BK207" s="228">
        <f>ROUND(I207*H207,2)</f>
        <v>0</v>
      </c>
      <c r="BL207" s="20" t="s">
        <v>186</v>
      </c>
      <c r="BM207" s="227" t="s">
        <v>1787</v>
      </c>
    </row>
    <row r="208" s="13" customFormat="1">
      <c r="A208" s="13"/>
      <c r="B208" s="234"/>
      <c r="C208" s="235"/>
      <c r="D208" s="236" t="s">
        <v>190</v>
      </c>
      <c r="E208" s="237" t="s">
        <v>19</v>
      </c>
      <c r="F208" s="238" t="s">
        <v>1675</v>
      </c>
      <c r="G208" s="235"/>
      <c r="H208" s="237" t="s">
        <v>19</v>
      </c>
      <c r="I208" s="239"/>
      <c r="J208" s="235"/>
      <c r="K208" s="235"/>
      <c r="L208" s="240"/>
      <c r="M208" s="241"/>
      <c r="N208" s="242"/>
      <c r="O208" s="242"/>
      <c r="P208" s="242"/>
      <c r="Q208" s="242"/>
      <c r="R208" s="242"/>
      <c r="S208" s="242"/>
      <c r="T208" s="243"/>
      <c r="U208" s="13"/>
      <c r="V208" s="13"/>
      <c r="W208" s="13"/>
      <c r="X208" s="13"/>
      <c r="Y208" s="13"/>
      <c r="Z208" s="13"/>
      <c r="AA208" s="13"/>
      <c r="AB208" s="13"/>
      <c r="AC208" s="13"/>
      <c r="AD208" s="13"/>
      <c r="AE208" s="13"/>
      <c r="AT208" s="244" t="s">
        <v>190</v>
      </c>
      <c r="AU208" s="244" t="s">
        <v>87</v>
      </c>
      <c r="AV208" s="13" t="s">
        <v>85</v>
      </c>
      <c r="AW208" s="13" t="s">
        <v>37</v>
      </c>
      <c r="AX208" s="13" t="s">
        <v>77</v>
      </c>
      <c r="AY208" s="244" t="s">
        <v>179</v>
      </c>
    </row>
    <row r="209" s="14" customFormat="1">
      <c r="A209" s="14"/>
      <c r="B209" s="245"/>
      <c r="C209" s="246"/>
      <c r="D209" s="236" t="s">
        <v>190</v>
      </c>
      <c r="E209" s="247" t="s">
        <v>19</v>
      </c>
      <c r="F209" s="248" t="s">
        <v>1788</v>
      </c>
      <c r="G209" s="246"/>
      <c r="H209" s="249">
        <v>6</v>
      </c>
      <c r="I209" s="250"/>
      <c r="J209" s="246"/>
      <c r="K209" s="246"/>
      <c r="L209" s="251"/>
      <c r="M209" s="252"/>
      <c r="N209" s="253"/>
      <c r="O209" s="253"/>
      <c r="P209" s="253"/>
      <c r="Q209" s="253"/>
      <c r="R209" s="253"/>
      <c r="S209" s="253"/>
      <c r="T209" s="254"/>
      <c r="U209" s="14"/>
      <c r="V209" s="14"/>
      <c r="W209" s="14"/>
      <c r="X209" s="14"/>
      <c r="Y209" s="14"/>
      <c r="Z209" s="14"/>
      <c r="AA209" s="14"/>
      <c r="AB209" s="14"/>
      <c r="AC209" s="14"/>
      <c r="AD209" s="14"/>
      <c r="AE209" s="14"/>
      <c r="AT209" s="255" t="s">
        <v>190</v>
      </c>
      <c r="AU209" s="255" t="s">
        <v>87</v>
      </c>
      <c r="AV209" s="14" t="s">
        <v>87</v>
      </c>
      <c r="AW209" s="14" t="s">
        <v>37</v>
      </c>
      <c r="AX209" s="14" t="s">
        <v>77</v>
      </c>
      <c r="AY209" s="255" t="s">
        <v>179</v>
      </c>
    </row>
    <row r="210" s="16" customFormat="1">
      <c r="A210" s="16"/>
      <c r="B210" s="267"/>
      <c r="C210" s="268"/>
      <c r="D210" s="236" t="s">
        <v>190</v>
      </c>
      <c r="E210" s="269" t="s">
        <v>19</v>
      </c>
      <c r="F210" s="270" t="s">
        <v>195</v>
      </c>
      <c r="G210" s="268"/>
      <c r="H210" s="271">
        <v>6</v>
      </c>
      <c r="I210" s="272"/>
      <c r="J210" s="268"/>
      <c r="K210" s="268"/>
      <c r="L210" s="273"/>
      <c r="M210" s="274"/>
      <c r="N210" s="275"/>
      <c r="O210" s="275"/>
      <c r="P210" s="275"/>
      <c r="Q210" s="275"/>
      <c r="R210" s="275"/>
      <c r="S210" s="275"/>
      <c r="T210" s="276"/>
      <c r="U210" s="16"/>
      <c r="V210" s="16"/>
      <c r="W210" s="16"/>
      <c r="X210" s="16"/>
      <c r="Y210" s="16"/>
      <c r="Z210" s="16"/>
      <c r="AA210" s="16"/>
      <c r="AB210" s="16"/>
      <c r="AC210" s="16"/>
      <c r="AD210" s="16"/>
      <c r="AE210" s="16"/>
      <c r="AT210" s="277" t="s">
        <v>190</v>
      </c>
      <c r="AU210" s="277" t="s">
        <v>87</v>
      </c>
      <c r="AV210" s="16" t="s">
        <v>186</v>
      </c>
      <c r="AW210" s="16" t="s">
        <v>37</v>
      </c>
      <c r="AX210" s="16" t="s">
        <v>85</v>
      </c>
      <c r="AY210" s="277" t="s">
        <v>179</v>
      </c>
    </row>
    <row r="211" s="2" customFormat="1" ht="16.5" customHeight="1">
      <c r="A211" s="41"/>
      <c r="B211" s="42"/>
      <c r="C211" s="279" t="s">
        <v>412</v>
      </c>
      <c r="D211" s="279" t="s">
        <v>553</v>
      </c>
      <c r="E211" s="280" t="s">
        <v>1677</v>
      </c>
      <c r="F211" s="281" t="s">
        <v>1678</v>
      </c>
      <c r="G211" s="282" t="s">
        <v>1154</v>
      </c>
      <c r="H211" s="283">
        <v>0.20000000000000001</v>
      </c>
      <c r="I211" s="284"/>
      <c r="J211" s="285">
        <f>ROUND(I211*H211,2)</f>
        <v>0</v>
      </c>
      <c r="K211" s="281" t="s">
        <v>274</v>
      </c>
      <c r="L211" s="286"/>
      <c r="M211" s="287" t="s">
        <v>19</v>
      </c>
      <c r="N211" s="288" t="s">
        <v>48</v>
      </c>
      <c r="O211" s="87"/>
      <c r="P211" s="225">
        <f>O211*H211</f>
        <v>0</v>
      </c>
      <c r="Q211" s="225">
        <v>0.001</v>
      </c>
      <c r="R211" s="225">
        <f>Q211*H211</f>
        <v>0.00020000000000000001</v>
      </c>
      <c r="S211" s="225">
        <v>0</v>
      </c>
      <c r="T211" s="226">
        <f>S211*H211</f>
        <v>0</v>
      </c>
      <c r="U211" s="41"/>
      <c r="V211" s="41"/>
      <c r="W211" s="41"/>
      <c r="X211" s="41"/>
      <c r="Y211" s="41"/>
      <c r="Z211" s="41"/>
      <c r="AA211" s="41"/>
      <c r="AB211" s="41"/>
      <c r="AC211" s="41"/>
      <c r="AD211" s="41"/>
      <c r="AE211" s="41"/>
      <c r="AR211" s="227" t="s">
        <v>235</v>
      </c>
      <c r="AT211" s="227" t="s">
        <v>553</v>
      </c>
      <c r="AU211" s="227" t="s">
        <v>87</v>
      </c>
      <c r="AY211" s="20" t="s">
        <v>179</v>
      </c>
      <c r="BE211" s="228">
        <f>IF(N211="základní",J211,0)</f>
        <v>0</v>
      </c>
      <c r="BF211" s="228">
        <f>IF(N211="snížená",J211,0)</f>
        <v>0</v>
      </c>
      <c r="BG211" s="228">
        <f>IF(N211="zákl. přenesená",J211,0)</f>
        <v>0</v>
      </c>
      <c r="BH211" s="228">
        <f>IF(N211="sníž. přenesená",J211,0)</f>
        <v>0</v>
      </c>
      <c r="BI211" s="228">
        <f>IF(N211="nulová",J211,0)</f>
        <v>0</v>
      </c>
      <c r="BJ211" s="20" t="s">
        <v>85</v>
      </c>
      <c r="BK211" s="228">
        <f>ROUND(I211*H211,2)</f>
        <v>0</v>
      </c>
      <c r="BL211" s="20" t="s">
        <v>186</v>
      </c>
      <c r="BM211" s="227" t="s">
        <v>1789</v>
      </c>
    </row>
    <row r="212" s="13" customFormat="1">
      <c r="A212" s="13"/>
      <c r="B212" s="234"/>
      <c r="C212" s="235"/>
      <c r="D212" s="236" t="s">
        <v>190</v>
      </c>
      <c r="E212" s="237" t="s">
        <v>19</v>
      </c>
      <c r="F212" s="238" t="s">
        <v>1680</v>
      </c>
      <c r="G212" s="235"/>
      <c r="H212" s="237" t="s">
        <v>19</v>
      </c>
      <c r="I212" s="239"/>
      <c r="J212" s="235"/>
      <c r="K212" s="235"/>
      <c r="L212" s="240"/>
      <c r="M212" s="241"/>
      <c r="N212" s="242"/>
      <c r="O212" s="242"/>
      <c r="P212" s="242"/>
      <c r="Q212" s="242"/>
      <c r="R212" s="242"/>
      <c r="S212" s="242"/>
      <c r="T212" s="243"/>
      <c r="U212" s="13"/>
      <c r="V212" s="13"/>
      <c r="W212" s="13"/>
      <c r="X212" s="13"/>
      <c r="Y212" s="13"/>
      <c r="Z212" s="13"/>
      <c r="AA212" s="13"/>
      <c r="AB212" s="13"/>
      <c r="AC212" s="13"/>
      <c r="AD212" s="13"/>
      <c r="AE212" s="13"/>
      <c r="AT212" s="244" t="s">
        <v>190</v>
      </c>
      <c r="AU212" s="244" t="s">
        <v>87</v>
      </c>
      <c r="AV212" s="13" t="s">
        <v>85</v>
      </c>
      <c r="AW212" s="13" t="s">
        <v>37</v>
      </c>
      <c r="AX212" s="13" t="s">
        <v>77</v>
      </c>
      <c r="AY212" s="244" t="s">
        <v>179</v>
      </c>
    </row>
    <row r="213" s="14" customFormat="1">
      <c r="A213" s="14"/>
      <c r="B213" s="245"/>
      <c r="C213" s="246"/>
      <c r="D213" s="236" t="s">
        <v>190</v>
      </c>
      <c r="E213" s="247" t="s">
        <v>19</v>
      </c>
      <c r="F213" s="248" t="s">
        <v>1790</v>
      </c>
      <c r="G213" s="246"/>
      <c r="H213" s="249">
        <v>0.20000000000000001</v>
      </c>
      <c r="I213" s="250"/>
      <c r="J213" s="246"/>
      <c r="K213" s="246"/>
      <c r="L213" s="251"/>
      <c r="M213" s="252"/>
      <c r="N213" s="253"/>
      <c r="O213" s="253"/>
      <c r="P213" s="253"/>
      <c r="Q213" s="253"/>
      <c r="R213" s="253"/>
      <c r="S213" s="253"/>
      <c r="T213" s="254"/>
      <c r="U213" s="14"/>
      <c r="V213" s="14"/>
      <c r="W213" s="14"/>
      <c r="X213" s="14"/>
      <c r="Y213" s="14"/>
      <c r="Z213" s="14"/>
      <c r="AA213" s="14"/>
      <c r="AB213" s="14"/>
      <c r="AC213" s="14"/>
      <c r="AD213" s="14"/>
      <c r="AE213" s="14"/>
      <c r="AT213" s="255" t="s">
        <v>190</v>
      </c>
      <c r="AU213" s="255" t="s">
        <v>87</v>
      </c>
      <c r="AV213" s="14" t="s">
        <v>87</v>
      </c>
      <c r="AW213" s="14" t="s">
        <v>37</v>
      </c>
      <c r="AX213" s="14" t="s">
        <v>77</v>
      </c>
      <c r="AY213" s="255" t="s">
        <v>179</v>
      </c>
    </row>
    <row r="214" s="16" customFormat="1">
      <c r="A214" s="16"/>
      <c r="B214" s="267"/>
      <c r="C214" s="268"/>
      <c r="D214" s="236" t="s">
        <v>190</v>
      </c>
      <c r="E214" s="269" t="s">
        <v>19</v>
      </c>
      <c r="F214" s="270" t="s">
        <v>195</v>
      </c>
      <c r="G214" s="268"/>
      <c r="H214" s="271">
        <v>0.20000000000000001</v>
      </c>
      <c r="I214" s="272"/>
      <c r="J214" s="268"/>
      <c r="K214" s="268"/>
      <c r="L214" s="273"/>
      <c r="M214" s="274"/>
      <c r="N214" s="275"/>
      <c r="O214" s="275"/>
      <c r="P214" s="275"/>
      <c r="Q214" s="275"/>
      <c r="R214" s="275"/>
      <c r="S214" s="275"/>
      <c r="T214" s="276"/>
      <c r="U214" s="16"/>
      <c r="V214" s="16"/>
      <c r="W214" s="16"/>
      <c r="X214" s="16"/>
      <c r="Y214" s="16"/>
      <c r="Z214" s="16"/>
      <c r="AA214" s="16"/>
      <c r="AB214" s="16"/>
      <c r="AC214" s="16"/>
      <c r="AD214" s="16"/>
      <c r="AE214" s="16"/>
      <c r="AT214" s="277" t="s">
        <v>190</v>
      </c>
      <c r="AU214" s="277" t="s">
        <v>87</v>
      </c>
      <c r="AV214" s="16" t="s">
        <v>186</v>
      </c>
      <c r="AW214" s="16" t="s">
        <v>37</v>
      </c>
      <c r="AX214" s="16" t="s">
        <v>85</v>
      </c>
      <c r="AY214" s="277" t="s">
        <v>179</v>
      </c>
    </row>
    <row r="215" s="2" customFormat="1" ht="16.5" customHeight="1">
      <c r="A215" s="41"/>
      <c r="B215" s="42"/>
      <c r="C215" s="279" t="s">
        <v>420</v>
      </c>
      <c r="D215" s="279" t="s">
        <v>553</v>
      </c>
      <c r="E215" s="280" t="s">
        <v>1682</v>
      </c>
      <c r="F215" s="281" t="s">
        <v>1683</v>
      </c>
      <c r="G215" s="282" t="s">
        <v>1154</v>
      </c>
      <c r="H215" s="283">
        <v>1</v>
      </c>
      <c r="I215" s="284"/>
      <c r="J215" s="285">
        <f>ROUND(I215*H215,2)</f>
        <v>0</v>
      </c>
      <c r="K215" s="281" t="s">
        <v>274</v>
      </c>
      <c r="L215" s="286"/>
      <c r="M215" s="287" t="s">
        <v>19</v>
      </c>
      <c r="N215" s="288" t="s">
        <v>48</v>
      </c>
      <c r="O215" s="87"/>
      <c r="P215" s="225">
        <f>O215*H215</f>
        <v>0</v>
      </c>
      <c r="Q215" s="225">
        <v>0.001</v>
      </c>
      <c r="R215" s="225">
        <f>Q215*H215</f>
        <v>0.001</v>
      </c>
      <c r="S215" s="225">
        <v>0</v>
      </c>
      <c r="T215" s="226">
        <f>S215*H215</f>
        <v>0</v>
      </c>
      <c r="U215" s="41"/>
      <c r="V215" s="41"/>
      <c r="W215" s="41"/>
      <c r="X215" s="41"/>
      <c r="Y215" s="41"/>
      <c r="Z215" s="41"/>
      <c r="AA215" s="41"/>
      <c r="AB215" s="41"/>
      <c r="AC215" s="41"/>
      <c r="AD215" s="41"/>
      <c r="AE215" s="41"/>
      <c r="AR215" s="227" t="s">
        <v>235</v>
      </c>
      <c r="AT215" s="227" t="s">
        <v>553</v>
      </c>
      <c r="AU215" s="227" t="s">
        <v>87</v>
      </c>
      <c r="AY215" s="20" t="s">
        <v>179</v>
      </c>
      <c r="BE215" s="228">
        <f>IF(N215="základní",J215,0)</f>
        <v>0</v>
      </c>
      <c r="BF215" s="228">
        <f>IF(N215="snížená",J215,0)</f>
        <v>0</v>
      </c>
      <c r="BG215" s="228">
        <f>IF(N215="zákl. přenesená",J215,0)</f>
        <v>0</v>
      </c>
      <c r="BH215" s="228">
        <f>IF(N215="sníž. přenesená",J215,0)</f>
        <v>0</v>
      </c>
      <c r="BI215" s="228">
        <f>IF(N215="nulová",J215,0)</f>
        <v>0</v>
      </c>
      <c r="BJ215" s="20" t="s">
        <v>85</v>
      </c>
      <c r="BK215" s="228">
        <f>ROUND(I215*H215,2)</f>
        <v>0</v>
      </c>
      <c r="BL215" s="20" t="s">
        <v>186</v>
      </c>
      <c r="BM215" s="227" t="s">
        <v>1791</v>
      </c>
    </row>
    <row r="216" s="13" customFormat="1">
      <c r="A216" s="13"/>
      <c r="B216" s="234"/>
      <c r="C216" s="235"/>
      <c r="D216" s="236" t="s">
        <v>190</v>
      </c>
      <c r="E216" s="237" t="s">
        <v>19</v>
      </c>
      <c r="F216" s="238" t="s">
        <v>1685</v>
      </c>
      <c r="G216" s="235"/>
      <c r="H216" s="237" t="s">
        <v>19</v>
      </c>
      <c r="I216" s="239"/>
      <c r="J216" s="235"/>
      <c r="K216" s="235"/>
      <c r="L216" s="240"/>
      <c r="M216" s="241"/>
      <c r="N216" s="242"/>
      <c r="O216" s="242"/>
      <c r="P216" s="242"/>
      <c r="Q216" s="242"/>
      <c r="R216" s="242"/>
      <c r="S216" s="242"/>
      <c r="T216" s="243"/>
      <c r="U216" s="13"/>
      <c r="V216" s="13"/>
      <c r="W216" s="13"/>
      <c r="X216" s="13"/>
      <c r="Y216" s="13"/>
      <c r="Z216" s="13"/>
      <c r="AA216" s="13"/>
      <c r="AB216" s="13"/>
      <c r="AC216" s="13"/>
      <c r="AD216" s="13"/>
      <c r="AE216" s="13"/>
      <c r="AT216" s="244" t="s">
        <v>190</v>
      </c>
      <c r="AU216" s="244" t="s">
        <v>87</v>
      </c>
      <c r="AV216" s="13" t="s">
        <v>85</v>
      </c>
      <c r="AW216" s="13" t="s">
        <v>37</v>
      </c>
      <c r="AX216" s="13" t="s">
        <v>77</v>
      </c>
      <c r="AY216" s="244" t="s">
        <v>179</v>
      </c>
    </row>
    <row r="217" s="14" customFormat="1">
      <c r="A217" s="14"/>
      <c r="B217" s="245"/>
      <c r="C217" s="246"/>
      <c r="D217" s="236" t="s">
        <v>190</v>
      </c>
      <c r="E217" s="247" t="s">
        <v>19</v>
      </c>
      <c r="F217" s="248" t="s">
        <v>1792</v>
      </c>
      <c r="G217" s="246"/>
      <c r="H217" s="249">
        <v>1</v>
      </c>
      <c r="I217" s="250"/>
      <c r="J217" s="246"/>
      <c r="K217" s="246"/>
      <c r="L217" s="251"/>
      <c r="M217" s="252"/>
      <c r="N217" s="253"/>
      <c r="O217" s="253"/>
      <c r="P217" s="253"/>
      <c r="Q217" s="253"/>
      <c r="R217" s="253"/>
      <c r="S217" s="253"/>
      <c r="T217" s="254"/>
      <c r="U217" s="14"/>
      <c r="V217" s="14"/>
      <c r="W217" s="14"/>
      <c r="X217" s="14"/>
      <c r="Y217" s="14"/>
      <c r="Z217" s="14"/>
      <c r="AA217" s="14"/>
      <c r="AB217" s="14"/>
      <c r="AC217" s="14"/>
      <c r="AD217" s="14"/>
      <c r="AE217" s="14"/>
      <c r="AT217" s="255" t="s">
        <v>190</v>
      </c>
      <c r="AU217" s="255" t="s">
        <v>87</v>
      </c>
      <c r="AV217" s="14" t="s">
        <v>87</v>
      </c>
      <c r="AW217" s="14" t="s">
        <v>37</v>
      </c>
      <c r="AX217" s="14" t="s">
        <v>77</v>
      </c>
      <c r="AY217" s="255" t="s">
        <v>179</v>
      </c>
    </row>
    <row r="218" s="16" customFormat="1">
      <c r="A218" s="16"/>
      <c r="B218" s="267"/>
      <c r="C218" s="268"/>
      <c r="D218" s="236" t="s">
        <v>190</v>
      </c>
      <c r="E218" s="269" t="s">
        <v>19</v>
      </c>
      <c r="F218" s="270" t="s">
        <v>195</v>
      </c>
      <c r="G218" s="268"/>
      <c r="H218" s="271">
        <v>1</v>
      </c>
      <c r="I218" s="272"/>
      <c r="J218" s="268"/>
      <c r="K218" s="268"/>
      <c r="L218" s="273"/>
      <c r="M218" s="274"/>
      <c r="N218" s="275"/>
      <c r="O218" s="275"/>
      <c r="P218" s="275"/>
      <c r="Q218" s="275"/>
      <c r="R218" s="275"/>
      <c r="S218" s="275"/>
      <c r="T218" s="276"/>
      <c r="U218" s="16"/>
      <c r="V218" s="16"/>
      <c r="W218" s="16"/>
      <c r="X218" s="16"/>
      <c r="Y218" s="16"/>
      <c r="Z218" s="16"/>
      <c r="AA218" s="16"/>
      <c r="AB218" s="16"/>
      <c r="AC218" s="16"/>
      <c r="AD218" s="16"/>
      <c r="AE218" s="16"/>
      <c r="AT218" s="277" t="s">
        <v>190</v>
      </c>
      <c r="AU218" s="277" t="s">
        <v>87</v>
      </c>
      <c r="AV218" s="16" t="s">
        <v>186</v>
      </c>
      <c r="AW218" s="16" t="s">
        <v>37</v>
      </c>
      <c r="AX218" s="16" t="s">
        <v>85</v>
      </c>
      <c r="AY218" s="277" t="s">
        <v>179</v>
      </c>
    </row>
    <row r="219" s="2" customFormat="1" ht="21.75" customHeight="1">
      <c r="A219" s="41"/>
      <c r="B219" s="42"/>
      <c r="C219" s="216" t="s">
        <v>427</v>
      </c>
      <c r="D219" s="216" t="s">
        <v>181</v>
      </c>
      <c r="E219" s="217" t="s">
        <v>1793</v>
      </c>
      <c r="F219" s="218" t="s">
        <v>1794</v>
      </c>
      <c r="G219" s="219" t="s">
        <v>273</v>
      </c>
      <c r="H219" s="220">
        <v>2</v>
      </c>
      <c r="I219" s="221"/>
      <c r="J219" s="222">
        <f>ROUND(I219*H219,2)</f>
        <v>0</v>
      </c>
      <c r="K219" s="218" t="s">
        <v>185</v>
      </c>
      <c r="L219" s="47"/>
      <c r="M219" s="223" t="s">
        <v>19</v>
      </c>
      <c r="N219" s="224" t="s">
        <v>48</v>
      </c>
      <c r="O219" s="87"/>
      <c r="P219" s="225">
        <f>O219*H219</f>
        <v>0</v>
      </c>
      <c r="Q219" s="225">
        <v>0</v>
      </c>
      <c r="R219" s="225">
        <f>Q219*H219</f>
        <v>0</v>
      </c>
      <c r="S219" s="225">
        <v>0</v>
      </c>
      <c r="T219" s="226">
        <f>S219*H219</f>
        <v>0</v>
      </c>
      <c r="U219" s="41"/>
      <c r="V219" s="41"/>
      <c r="W219" s="41"/>
      <c r="X219" s="41"/>
      <c r="Y219" s="41"/>
      <c r="Z219" s="41"/>
      <c r="AA219" s="41"/>
      <c r="AB219" s="41"/>
      <c r="AC219" s="41"/>
      <c r="AD219" s="41"/>
      <c r="AE219" s="41"/>
      <c r="AR219" s="227" t="s">
        <v>623</v>
      </c>
      <c r="AT219" s="227" t="s">
        <v>181</v>
      </c>
      <c r="AU219" s="227" t="s">
        <v>87</v>
      </c>
      <c r="AY219" s="20" t="s">
        <v>179</v>
      </c>
      <c r="BE219" s="228">
        <f>IF(N219="základní",J219,0)</f>
        <v>0</v>
      </c>
      <c r="BF219" s="228">
        <f>IF(N219="snížená",J219,0)</f>
        <v>0</v>
      </c>
      <c r="BG219" s="228">
        <f>IF(N219="zákl. přenesená",J219,0)</f>
        <v>0</v>
      </c>
      <c r="BH219" s="228">
        <f>IF(N219="sníž. přenesená",J219,0)</f>
        <v>0</v>
      </c>
      <c r="BI219" s="228">
        <f>IF(N219="nulová",J219,0)</f>
        <v>0</v>
      </c>
      <c r="BJ219" s="20" t="s">
        <v>85</v>
      </c>
      <c r="BK219" s="228">
        <f>ROUND(I219*H219,2)</f>
        <v>0</v>
      </c>
      <c r="BL219" s="20" t="s">
        <v>623</v>
      </c>
      <c r="BM219" s="227" t="s">
        <v>1795</v>
      </c>
    </row>
    <row r="220" s="2" customFormat="1">
      <c r="A220" s="41"/>
      <c r="B220" s="42"/>
      <c r="C220" s="43"/>
      <c r="D220" s="229" t="s">
        <v>188</v>
      </c>
      <c r="E220" s="43"/>
      <c r="F220" s="230" t="s">
        <v>1796</v>
      </c>
      <c r="G220" s="43"/>
      <c r="H220" s="43"/>
      <c r="I220" s="231"/>
      <c r="J220" s="43"/>
      <c r="K220" s="43"/>
      <c r="L220" s="47"/>
      <c r="M220" s="232"/>
      <c r="N220" s="233"/>
      <c r="O220" s="87"/>
      <c r="P220" s="87"/>
      <c r="Q220" s="87"/>
      <c r="R220" s="87"/>
      <c r="S220" s="87"/>
      <c r="T220" s="88"/>
      <c r="U220" s="41"/>
      <c r="V220" s="41"/>
      <c r="W220" s="41"/>
      <c r="X220" s="41"/>
      <c r="Y220" s="41"/>
      <c r="Z220" s="41"/>
      <c r="AA220" s="41"/>
      <c r="AB220" s="41"/>
      <c r="AC220" s="41"/>
      <c r="AD220" s="41"/>
      <c r="AE220" s="41"/>
      <c r="AT220" s="20" t="s">
        <v>188</v>
      </c>
      <c r="AU220" s="20" t="s">
        <v>87</v>
      </c>
    </row>
    <row r="221" s="2" customFormat="1" ht="24.15" customHeight="1">
      <c r="A221" s="41"/>
      <c r="B221" s="42"/>
      <c r="C221" s="279" t="s">
        <v>140</v>
      </c>
      <c r="D221" s="279" t="s">
        <v>553</v>
      </c>
      <c r="E221" s="280" t="s">
        <v>1797</v>
      </c>
      <c r="F221" s="281" t="s">
        <v>1798</v>
      </c>
      <c r="G221" s="282" t="s">
        <v>1799</v>
      </c>
      <c r="H221" s="283">
        <v>2</v>
      </c>
      <c r="I221" s="284"/>
      <c r="J221" s="285">
        <f>ROUND(I221*H221,2)</f>
        <v>0</v>
      </c>
      <c r="K221" s="281" t="s">
        <v>185</v>
      </c>
      <c r="L221" s="286"/>
      <c r="M221" s="287" t="s">
        <v>19</v>
      </c>
      <c r="N221" s="288" t="s">
        <v>48</v>
      </c>
      <c r="O221" s="87"/>
      <c r="P221" s="225">
        <f>O221*H221</f>
        <v>0</v>
      </c>
      <c r="Q221" s="225">
        <v>0.0030000000000000001</v>
      </c>
      <c r="R221" s="225">
        <f>Q221*H221</f>
        <v>0.0060000000000000001</v>
      </c>
      <c r="S221" s="225">
        <v>0</v>
      </c>
      <c r="T221" s="226">
        <f>S221*H221</f>
        <v>0</v>
      </c>
      <c r="U221" s="41"/>
      <c r="V221" s="41"/>
      <c r="W221" s="41"/>
      <c r="X221" s="41"/>
      <c r="Y221" s="41"/>
      <c r="Z221" s="41"/>
      <c r="AA221" s="41"/>
      <c r="AB221" s="41"/>
      <c r="AC221" s="41"/>
      <c r="AD221" s="41"/>
      <c r="AE221" s="41"/>
      <c r="AR221" s="227" t="s">
        <v>623</v>
      </c>
      <c r="AT221" s="227" t="s">
        <v>553</v>
      </c>
      <c r="AU221" s="227" t="s">
        <v>87</v>
      </c>
      <c r="AY221" s="20" t="s">
        <v>179</v>
      </c>
      <c r="BE221" s="228">
        <f>IF(N221="základní",J221,0)</f>
        <v>0</v>
      </c>
      <c r="BF221" s="228">
        <f>IF(N221="snížená",J221,0)</f>
        <v>0</v>
      </c>
      <c r="BG221" s="228">
        <f>IF(N221="zákl. přenesená",J221,0)</f>
        <v>0</v>
      </c>
      <c r="BH221" s="228">
        <f>IF(N221="sníž. přenesená",J221,0)</f>
        <v>0</v>
      </c>
      <c r="BI221" s="228">
        <f>IF(N221="nulová",J221,0)</f>
        <v>0</v>
      </c>
      <c r="BJ221" s="20" t="s">
        <v>85</v>
      </c>
      <c r="BK221" s="228">
        <f>ROUND(I221*H221,2)</f>
        <v>0</v>
      </c>
      <c r="BL221" s="20" t="s">
        <v>623</v>
      </c>
      <c r="BM221" s="227" t="s">
        <v>1800</v>
      </c>
    </row>
    <row r="222" s="2" customFormat="1" ht="16.5" customHeight="1">
      <c r="A222" s="41"/>
      <c r="B222" s="42"/>
      <c r="C222" s="216" t="s">
        <v>440</v>
      </c>
      <c r="D222" s="216" t="s">
        <v>181</v>
      </c>
      <c r="E222" s="217" t="s">
        <v>1687</v>
      </c>
      <c r="F222" s="218" t="s">
        <v>1688</v>
      </c>
      <c r="G222" s="219" t="s">
        <v>273</v>
      </c>
      <c r="H222" s="220">
        <v>2</v>
      </c>
      <c r="I222" s="221"/>
      <c r="J222" s="222">
        <f>ROUND(I222*H222,2)</f>
        <v>0</v>
      </c>
      <c r="K222" s="218" t="s">
        <v>185</v>
      </c>
      <c r="L222" s="47"/>
      <c r="M222" s="223" t="s">
        <v>19</v>
      </c>
      <c r="N222" s="224" t="s">
        <v>48</v>
      </c>
      <c r="O222" s="87"/>
      <c r="P222" s="225">
        <f>O222*H222</f>
        <v>0</v>
      </c>
      <c r="Q222" s="225">
        <v>6.0000000000000002E-05</v>
      </c>
      <c r="R222" s="225">
        <f>Q222*H222</f>
        <v>0.00012</v>
      </c>
      <c r="S222" s="225">
        <v>0</v>
      </c>
      <c r="T222" s="226">
        <f>S222*H222</f>
        <v>0</v>
      </c>
      <c r="U222" s="41"/>
      <c r="V222" s="41"/>
      <c r="W222" s="41"/>
      <c r="X222" s="41"/>
      <c r="Y222" s="41"/>
      <c r="Z222" s="41"/>
      <c r="AA222" s="41"/>
      <c r="AB222" s="41"/>
      <c r="AC222" s="41"/>
      <c r="AD222" s="41"/>
      <c r="AE222" s="41"/>
      <c r="AR222" s="227" t="s">
        <v>186</v>
      </c>
      <c r="AT222" s="227" t="s">
        <v>181</v>
      </c>
      <c r="AU222" s="227" t="s">
        <v>87</v>
      </c>
      <c r="AY222" s="20" t="s">
        <v>179</v>
      </c>
      <c r="BE222" s="228">
        <f>IF(N222="základní",J222,0)</f>
        <v>0</v>
      </c>
      <c r="BF222" s="228">
        <f>IF(N222="snížená",J222,0)</f>
        <v>0</v>
      </c>
      <c r="BG222" s="228">
        <f>IF(N222="zákl. přenesená",J222,0)</f>
        <v>0</v>
      </c>
      <c r="BH222" s="228">
        <f>IF(N222="sníž. přenesená",J222,0)</f>
        <v>0</v>
      </c>
      <c r="BI222" s="228">
        <f>IF(N222="nulová",J222,0)</f>
        <v>0</v>
      </c>
      <c r="BJ222" s="20" t="s">
        <v>85</v>
      </c>
      <c r="BK222" s="228">
        <f>ROUND(I222*H222,2)</f>
        <v>0</v>
      </c>
      <c r="BL222" s="20" t="s">
        <v>186</v>
      </c>
      <c r="BM222" s="227" t="s">
        <v>1801</v>
      </c>
    </row>
    <row r="223" s="2" customFormat="1">
      <c r="A223" s="41"/>
      <c r="B223" s="42"/>
      <c r="C223" s="43"/>
      <c r="D223" s="229" t="s">
        <v>188</v>
      </c>
      <c r="E223" s="43"/>
      <c r="F223" s="230" t="s">
        <v>1690</v>
      </c>
      <c r="G223" s="43"/>
      <c r="H223" s="43"/>
      <c r="I223" s="231"/>
      <c r="J223" s="43"/>
      <c r="K223" s="43"/>
      <c r="L223" s="47"/>
      <c r="M223" s="232"/>
      <c r="N223" s="233"/>
      <c r="O223" s="87"/>
      <c r="P223" s="87"/>
      <c r="Q223" s="87"/>
      <c r="R223" s="87"/>
      <c r="S223" s="87"/>
      <c r="T223" s="88"/>
      <c r="U223" s="41"/>
      <c r="V223" s="41"/>
      <c r="W223" s="41"/>
      <c r="X223" s="41"/>
      <c r="Y223" s="41"/>
      <c r="Z223" s="41"/>
      <c r="AA223" s="41"/>
      <c r="AB223" s="41"/>
      <c r="AC223" s="41"/>
      <c r="AD223" s="41"/>
      <c r="AE223" s="41"/>
      <c r="AT223" s="20" t="s">
        <v>188</v>
      </c>
      <c r="AU223" s="20" t="s">
        <v>87</v>
      </c>
    </row>
    <row r="224" s="13" customFormat="1">
      <c r="A224" s="13"/>
      <c r="B224" s="234"/>
      <c r="C224" s="235"/>
      <c r="D224" s="236" t="s">
        <v>190</v>
      </c>
      <c r="E224" s="237" t="s">
        <v>19</v>
      </c>
      <c r="F224" s="238" t="s">
        <v>1691</v>
      </c>
      <c r="G224" s="235"/>
      <c r="H224" s="237" t="s">
        <v>19</v>
      </c>
      <c r="I224" s="239"/>
      <c r="J224" s="235"/>
      <c r="K224" s="235"/>
      <c r="L224" s="240"/>
      <c r="M224" s="241"/>
      <c r="N224" s="242"/>
      <c r="O224" s="242"/>
      <c r="P224" s="242"/>
      <c r="Q224" s="242"/>
      <c r="R224" s="242"/>
      <c r="S224" s="242"/>
      <c r="T224" s="243"/>
      <c r="U224" s="13"/>
      <c r="V224" s="13"/>
      <c r="W224" s="13"/>
      <c r="X224" s="13"/>
      <c r="Y224" s="13"/>
      <c r="Z224" s="13"/>
      <c r="AA224" s="13"/>
      <c r="AB224" s="13"/>
      <c r="AC224" s="13"/>
      <c r="AD224" s="13"/>
      <c r="AE224" s="13"/>
      <c r="AT224" s="244" t="s">
        <v>190</v>
      </c>
      <c r="AU224" s="244" t="s">
        <v>87</v>
      </c>
      <c r="AV224" s="13" t="s">
        <v>85</v>
      </c>
      <c r="AW224" s="13" t="s">
        <v>37</v>
      </c>
      <c r="AX224" s="13" t="s">
        <v>77</v>
      </c>
      <c r="AY224" s="244" t="s">
        <v>179</v>
      </c>
    </row>
    <row r="225" s="14" customFormat="1">
      <c r="A225" s="14"/>
      <c r="B225" s="245"/>
      <c r="C225" s="246"/>
      <c r="D225" s="236" t="s">
        <v>190</v>
      </c>
      <c r="E225" s="247" t="s">
        <v>19</v>
      </c>
      <c r="F225" s="248" t="s">
        <v>1614</v>
      </c>
      <c r="G225" s="246"/>
      <c r="H225" s="249">
        <v>2</v>
      </c>
      <c r="I225" s="250"/>
      <c r="J225" s="246"/>
      <c r="K225" s="246"/>
      <c r="L225" s="251"/>
      <c r="M225" s="252"/>
      <c r="N225" s="253"/>
      <c r="O225" s="253"/>
      <c r="P225" s="253"/>
      <c r="Q225" s="253"/>
      <c r="R225" s="253"/>
      <c r="S225" s="253"/>
      <c r="T225" s="254"/>
      <c r="U225" s="14"/>
      <c r="V225" s="14"/>
      <c r="W225" s="14"/>
      <c r="X225" s="14"/>
      <c r="Y225" s="14"/>
      <c r="Z225" s="14"/>
      <c r="AA225" s="14"/>
      <c r="AB225" s="14"/>
      <c r="AC225" s="14"/>
      <c r="AD225" s="14"/>
      <c r="AE225" s="14"/>
      <c r="AT225" s="255" t="s">
        <v>190</v>
      </c>
      <c r="AU225" s="255" t="s">
        <v>87</v>
      </c>
      <c r="AV225" s="14" t="s">
        <v>87</v>
      </c>
      <c r="AW225" s="14" t="s">
        <v>37</v>
      </c>
      <c r="AX225" s="14" t="s">
        <v>77</v>
      </c>
      <c r="AY225" s="255" t="s">
        <v>179</v>
      </c>
    </row>
    <row r="226" s="16" customFormat="1">
      <c r="A226" s="16"/>
      <c r="B226" s="267"/>
      <c r="C226" s="268"/>
      <c r="D226" s="236" t="s">
        <v>190</v>
      </c>
      <c r="E226" s="269" t="s">
        <v>19</v>
      </c>
      <c r="F226" s="270" t="s">
        <v>195</v>
      </c>
      <c r="G226" s="268"/>
      <c r="H226" s="271">
        <v>2</v>
      </c>
      <c r="I226" s="272"/>
      <c r="J226" s="268"/>
      <c r="K226" s="268"/>
      <c r="L226" s="273"/>
      <c r="M226" s="274"/>
      <c r="N226" s="275"/>
      <c r="O226" s="275"/>
      <c r="P226" s="275"/>
      <c r="Q226" s="275"/>
      <c r="R226" s="275"/>
      <c r="S226" s="275"/>
      <c r="T226" s="276"/>
      <c r="U226" s="16"/>
      <c r="V226" s="16"/>
      <c r="W226" s="16"/>
      <c r="X226" s="16"/>
      <c r="Y226" s="16"/>
      <c r="Z226" s="16"/>
      <c r="AA226" s="16"/>
      <c r="AB226" s="16"/>
      <c r="AC226" s="16"/>
      <c r="AD226" s="16"/>
      <c r="AE226" s="16"/>
      <c r="AT226" s="277" t="s">
        <v>190</v>
      </c>
      <c r="AU226" s="277" t="s">
        <v>87</v>
      </c>
      <c r="AV226" s="16" t="s">
        <v>186</v>
      </c>
      <c r="AW226" s="16" t="s">
        <v>37</v>
      </c>
      <c r="AX226" s="16" t="s">
        <v>85</v>
      </c>
      <c r="AY226" s="277" t="s">
        <v>179</v>
      </c>
    </row>
    <row r="227" s="2" customFormat="1" ht="16.5" customHeight="1">
      <c r="A227" s="41"/>
      <c r="B227" s="42"/>
      <c r="C227" s="279" t="s">
        <v>446</v>
      </c>
      <c r="D227" s="279" t="s">
        <v>553</v>
      </c>
      <c r="E227" s="280" t="s">
        <v>1692</v>
      </c>
      <c r="F227" s="281" t="s">
        <v>1693</v>
      </c>
      <c r="G227" s="282" t="s">
        <v>273</v>
      </c>
      <c r="H227" s="283">
        <v>6</v>
      </c>
      <c r="I227" s="284"/>
      <c r="J227" s="285">
        <f>ROUND(I227*H227,2)</f>
        <v>0</v>
      </c>
      <c r="K227" s="281" t="s">
        <v>185</v>
      </c>
      <c r="L227" s="286"/>
      <c r="M227" s="287" t="s">
        <v>19</v>
      </c>
      <c r="N227" s="288" t="s">
        <v>48</v>
      </c>
      <c r="O227" s="87"/>
      <c r="P227" s="225">
        <f>O227*H227</f>
        <v>0</v>
      </c>
      <c r="Q227" s="225">
        <v>0.0070899999999999999</v>
      </c>
      <c r="R227" s="225">
        <f>Q227*H227</f>
        <v>0.042540000000000001</v>
      </c>
      <c r="S227" s="225">
        <v>0</v>
      </c>
      <c r="T227" s="226">
        <f>S227*H227</f>
        <v>0</v>
      </c>
      <c r="U227" s="41"/>
      <c r="V227" s="41"/>
      <c r="W227" s="41"/>
      <c r="X227" s="41"/>
      <c r="Y227" s="41"/>
      <c r="Z227" s="41"/>
      <c r="AA227" s="41"/>
      <c r="AB227" s="41"/>
      <c r="AC227" s="41"/>
      <c r="AD227" s="41"/>
      <c r="AE227" s="41"/>
      <c r="AR227" s="227" t="s">
        <v>235</v>
      </c>
      <c r="AT227" s="227" t="s">
        <v>553</v>
      </c>
      <c r="AU227" s="227" t="s">
        <v>87</v>
      </c>
      <c r="AY227" s="20" t="s">
        <v>179</v>
      </c>
      <c r="BE227" s="228">
        <f>IF(N227="základní",J227,0)</f>
        <v>0</v>
      </c>
      <c r="BF227" s="228">
        <f>IF(N227="snížená",J227,0)</f>
        <v>0</v>
      </c>
      <c r="BG227" s="228">
        <f>IF(N227="zákl. přenesená",J227,0)</f>
        <v>0</v>
      </c>
      <c r="BH227" s="228">
        <f>IF(N227="sníž. přenesená",J227,0)</f>
        <v>0</v>
      </c>
      <c r="BI227" s="228">
        <f>IF(N227="nulová",J227,0)</f>
        <v>0</v>
      </c>
      <c r="BJ227" s="20" t="s">
        <v>85</v>
      </c>
      <c r="BK227" s="228">
        <f>ROUND(I227*H227,2)</f>
        <v>0</v>
      </c>
      <c r="BL227" s="20" t="s">
        <v>186</v>
      </c>
      <c r="BM227" s="227" t="s">
        <v>1802</v>
      </c>
    </row>
    <row r="228" s="14" customFormat="1">
      <c r="A228" s="14"/>
      <c r="B228" s="245"/>
      <c r="C228" s="246"/>
      <c r="D228" s="236" t="s">
        <v>190</v>
      </c>
      <c r="E228" s="246"/>
      <c r="F228" s="248" t="s">
        <v>1803</v>
      </c>
      <c r="G228" s="246"/>
      <c r="H228" s="249">
        <v>6</v>
      </c>
      <c r="I228" s="250"/>
      <c r="J228" s="246"/>
      <c r="K228" s="246"/>
      <c r="L228" s="251"/>
      <c r="M228" s="252"/>
      <c r="N228" s="253"/>
      <c r="O228" s="253"/>
      <c r="P228" s="253"/>
      <c r="Q228" s="253"/>
      <c r="R228" s="253"/>
      <c r="S228" s="253"/>
      <c r="T228" s="254"/>
      <c r="U228" s="14"/>
      <c r="V228" s="14"/>
      <c r="W228" s="14"/>
      <c r="X228" s="14"/>
      <c r="Y228" s="14"/>
      <c r="Z228" s="14"/>
      <c r="AA228" s="14"/>
      <c r="AB228" s="14"/>
      <c r="AC228" s="14"/>
      <c r="AD228" s="14"/>
      <c r="AE228" s="14"/>
      <c r="AT228" s="255" t="s">
        <v>190</v>
      </c>
      <c r="AU228" s="255" t="s">
        <v>87</v>
      </c>
      <c r="AV228" s="14" t="s">
        <v>87</v>
      </c>
      <c r="AW228" s="14" t="s">
        <v>4</v>
      </c>
      <c r="AX228" s="14" t="s">
        <v>85</v>
      </c>
      <c r="AY228" s="255" t="s">
        <v>179</v>
      </c>
    </row>
    <row r="229" s="2" customFormat="1" ht="16.5" customHeight="1">
      <c r="A229" s="41"/>
      <c r="B229" s="42"/>
      <c r="C229" s="279" t="s">
        <v>453</v>
      </c>
      <c r="D229" s="279" t="s">
        <v>553</v>
      </c>
      <c r="E229" s="280" t="s">
        <v>1696</v>
      </c>
      <c r="F229" s="281" t="s">
        <v>1697</v>
      </c>
      <c r="G229" s="282" t="s">
        <v>273</v>
      </c>
      <c r="H229" s="283">
        <v>2</v>
      </c>
      <c r="I229" s="284"/>
      <c r="J229" s="285">
        <f>ROUND(I229*H229,2)</f>
        <v>0</v>
      </c>
      <c r="K229" s="281" t="s">
        <v>274</v>
      </c>
      <c r="L229" s="286"/>
      <c r="M229" s="287" t="s">
        <v>19</v>
      </c>
      <c r="N229" s="288" t="s">
        <v>48</v>
      </c>
      <c r="O229" s="87"/>
      <c r="P229" s="225">
        <f>O229*H229</f>
        <v>0</v>
      </c>
      <c r="Q229" s="225">
        <v>0.0070899999999999999</v>
      </c>
      <c r="R229" s="225">
        <f>Q229*H229</f>
        <v>0.01418</v>
      </c>
      <c r="S229" s="225">
        <v>0</v>
      </c>
      <c r="T229" s="226">
        <f>S229*H229</f>
        <v>0</v>
      </c>
      <c r="U229" s="41"/>
      <c r="V229" s="41"/>
      <c r="W229" s="41"/>
      <c r="X229" s="41"/>
      <c r="Y229" s="41"/>
      <c r="Z229" s="41"/>
      <c r="AA229" s="41"/>
      <c r="AB229" s="41"/>
      <c r="AC229" s="41"/>
      <c r="AD229" s="41"/>
      <c r="AE229" s="41"/>
      <c r="AR229" s="227" t="s">
        <v>235</v>
      </c>
      <c r="AT229" s="227" t="s">
        <v>553</v>
      </c>
      <c r="AU229" s="227" t="s">
        <v>87</v>
      </c>
      <c r="AY229" s="20" t="s">
        <v>179</v>
      </c>
      <c r="BE229" s="228">
        <f>IF(N229="základní",J229,0)</f>
        <v>0</v>
      </c>
      <c r="BF229" s="228">
        <f>IF(N229="snížená",J229,0)</f>
        <v>0</v>
      </c>
      <c r="BG229" s="228">
        <f>IF(N229="zákl. přenesená",J229,0)</f>
        <v>0</v>
      </c>
      <c r="BH229" s="228">
        <f>IF(N229="sníž. přenesená",J229,0)</f>
        <v>0</v>
      </c>
      <c r="BI229" s="228">
        <f>IF(N229="nulová",J229,0)</f>
        <v>0</v>
      </c>
      <c r="BJ229" s="20" t="s">
        <v>85</v>
      </c>
      <c r="BK229" s="228">
        <f>ROUND(I229*H229,2)</f>
        <v>0</v>
      </c>
      <c r="BL229" s="20" t="s">
        <v>186</v>
      </c>
      <c r="BM229" s="227" t="s">
        <v>1804</v>
      </c>
    </row>
    <row r="230" s="2" customFormat="1" ht="16.5" customHeight="1">
      <c r="A230" s="41"/>
      <c r="B230" s="42"/>
      <c r="C230" s="216" t="s">
        <v>461</v>
      </c>
      <c r="D230" s="216" t="s">
        <v>181</v>
      </c>
      <c r="E230" s="217" t="s">
        <v>1704</v>
      </c>
      <c r="F230" s="218" t="s">
        <v>1705</v>
      </c>
      <c r="G230" s="219" t="s">
        <v>273</v>
      </c>
      <c r="H230" s="220">
        <v>2</v>
      </c>
      <c r="I230" s="221"/>
      <c r="J230" s="222">
        <f>ROUND(I230*H230,2)</f>
        <v>0</v>
      </c>
      <c r="K230" s="218" t="s">
        <v>274</v>
      </c>
      <c r="L230" s="47"/>
      <c r="M230" s="223" t="s">
        <v>19</v>
      </c>
      <c r="N230" s="224" t="s">
        <v>48</v>
      </c>
      <c r="O230" s="87"/>
      <c r="P230" s="225">
        <f>O230*H230</f>
        <v>0</v>
      </c>
      <c r="Q230" s="225">
        <v>0</v>
      </c>
      <c r="R230" s="225">
        <f>Q230*H230</f>
        <v>0</v>
      </c>
      <c r="S230" s="225">
        <v>0</v>
      </c>
      <c r="T230" s="226">
        <f>S230*H230</f>
        <v>0</v>
      </c>
      <c r="U230" s="41"/>
      <c r="V230" s="41"/>
      <c r="W230" s="41"/>
      <c r="X230" s="41"/>
      <c r="Y230" s="41"/>
      <c r="Z230" s="41"/>
      <c r="AA230" s="41"/>
      <c r="AB230" s="41"/>
      <c r="AC230" s="41"/>
      <c r="AD230" s="41"/>
      <c r="AE230" s="41"/>
      <c r="AR230" s="227" t="s">
        <v>186</v>
      </c>
      <c r="AT230" s="227" t="s">
        <v>181</v>
      </c>
      <c r="AU230" s="227" t="s">
        <v>87</v>
      </c>
      <c r="AY230" s="20" t="s">
        <v>179</v>
      </c>
      <c r="BE230" s="228">
        <f>IF(N230="základní",J230,0)</f>
        <v>0</v>
      </c>
      <c r="BF230" s="228">
        <f>IF(N230="snížená",J230,0)</f>
        <v>0</v>
      </c>
      <c r="BG230" s="228">
        <f>IF(N230="zákl. přenesená",J230,0)</f>
        <v>0</v>
      </c>
      <c r="BH230" s="228">
        <f>IF(N230="sníž. přenesená",J230,0)</f>
        <v>0</v>
      </c>
      <c r="BI230" s="228">
        <f>IF(N230="nulová",J230,0)</f>
        <v>0</v>
      </c>
      <c r="BJ230" s="20" t="s">
        <v>85</v>
      </c>
      <c r="BK230" s="228">
        <f>ROUND(I230*H230,2)</f>
        <v>0</v>
      </c>
      <c r="BL230" s="20" t="s">
        <v>186</v>
      </c>
      <c r="BM230" s="227" t="s">
        <v>1805</v>
      </c>
    </row>
    <row r="231" s="2" customFormat="1" ht="16.5" customHeight="1">
      <c r="A231" s="41"/>
      <c r="B231" s="42"/>
      <c r="C231" s="216" t="s">
        <v>467</v>
      </c>
      <c r="D231" s="216" t="s">
        <v>181</v>
      </c>
      <c r="E231" s="217" t="s">
        <v>1707</v>
      </c>
      <c r="F231" s="218" t="s">
        <v>1708</v>
      </c>
      <c r="G231" s="219" t="s">
        <v>184</v>
      </c>
      <c r="H231" s="220">
        <v>1.6799999999999999</v>
      </c>
      <c r="I231" s="221"/>
      <c r="J231" s="222">
        <f>ROUND(I231*H231,2)</f>
        <v>0</v>
      </c>
      <c r="K231" s="218" t="s">
        <v>185</v>
      </c>
      <c r="L231" s="47"/>
      <c r="M231" s="223" t="s">
        <v>19</v>
      </c>
      <c r="N231" s="224" t="s">
        <v>48</v>
      </c>
      <c r="O231" s="87"/>
      <c r="P231" s="225">
        <f>O231*H231</f>
        <v>0</v>
      </c>
      <c r="Q231" s="225">
        <v>3.0000000000000001E-05</v>
      </c>
      <c r="R231" s="225">
        <f>Q231*H231</f>
        <v>5.0399999999999999E-05</v>
      </c>
      <c r="S231" s="225">
        <v>0</v>
      </c>
      <c r="T231" s="226">
        <f>S231*H231</f>
        <v>0</v>
      </c>
      <c r="U231" s="41"/>
      <c r="V231" s="41"/>
      <c r="W231" s="41"/>
      <c r="X231" s="41"/>
      <c r="Y231" s="41"/>
      <c r="Z231" s="41"/>
      <c r="AA231" s="41"/>
      <c r="AB231" s="41"/>
      <c r="AC231" s="41"/>
      <c r="AD231" s="41"/>
      <c r="AE231" s="41"/>
      <c r="AR231" s="227" t="s">
        <v>186</v>
      </c>
      <c r="AT231" s="227" t="s">
        <v>181</v>
      </c>
      <c r="AU231" s="227" t="s">
        <v>87</v>
      </c>
      <c r="AY231" s="20" t="s">
        <v>179</v>
      </c>
      <c r="BE231" s="228">
        <f>IF(N231="základní",J231,0)</f>
        <v>0</v>
      </c>
      <c r="BF231" s="228">
        <f>IF(N231="snížená",J231,0)</f>
        <v>0</v>
      </c>
      <c r="BG231" s="228">
        <f>IF(N231="zákl. přenesená",J231,0)</f>
        <v>0</v>
      </c>
      <c r="BH231" s="228">
        <f>IF(N231="sníž. přenesená",J231,0)</f>
        <v>0</v>
      </c>
      <c r="BI231" s="228">
        <f>IF(N231="nulová",J231,0)</f>
        <v>0</v>
      </c>
      <c r="BJ231" s="20" t="s">
        <v>85</v>
      </c>
      <c r="BK231" s="228">
        <f>ROUND(I231*H231,2)</f>
        <v>0</v>
      </c>
      <c r="BL231" s="20" t="s">
        <v>186</v>
      </c>
      <c r="BM231" s="227" t="s">
        <v>1806</v>
      </c>
    </row>
    <row r="232" s="2" customFormat="1">
      <c r="A232" s="41"/>
      <c r="B232" s="42"/>
      <c r="C232" s="43"/>
      <c r="D232" s="229" t="s">
        <v>188</v>
      </c>
      <c r="E232" s="43"/>
      <c r="F232" s="230" t="s">
        <v>1710</v>
      </c>
      <c r="G232" s="43"/>
      <c r="H232" s="43"/>
      <c r="I232" s="231"/>
      <c r="J232" s="43"/>
      <c r="K232" s="43"/>
      <c r="L232" s="47"/>
      <c r="M232" s="232"/>
      <c r="N232" s="233"/>
      <c r="O232" s="87"/>
      <c r="P232" s="87"/>
      <c r="Q232" s="87"/>
      <c r="R232" s="87"/>
      <c r="S232" s="87"/>
      <c r="T232" s="88"/>
      <c r="U232" s="41"/>
      <c r="V232" s="41"/>
      <c r="W232" s="41"/>
      <c r="X232" s="41"/>
      <c r="Y232" s="41"/>
      <c r="Z232" s="41"/>
      <c r="AA232" s="41"/>
      <c r="AB232" s="41"/>
      <c r="AC232" s="41"/>
      <c r="AD232" s="41"/>
      <c r="AE232" s="41"/>
      <c r="AT232" s="20" t="s">
        <v>188</v>
      </c>
      <c r="AU232" s="20" t="s">
        <v>87</v>
      </c>
    </row>
    <row r="233" s="13" customFormat="1">
      <c r="A233" s="13"/>
      <c r="B233" s="234"/>
      <c r="C233" s="235"/>
      <c r="D233" s="236" t="s">
        <v>190</v>
      </c>
      <c r="E233" s="237" t="s">
        <v>19</v>
      </c>
      <c r="F233" s="238" t="s">
        <v>1711</v>
      </c>
      <c r="G233" s="235"/>
      <c r="H233" s="237" t="s">
        <v>19</v>
      </c>
      <c r="I233" s="239"/>
      <c r="J233" s="235"/>
      <c r="K233" s="235"/>
      <c r="L233" s="240"/>
      <c r="M233" s="241"/>
      <c r="N233" s="242"/>
      <c r="O233" s="242"/>
      <c r="P233" s="242"/>
      <c r="Q233" s="242"/>
      <c r="R233" s="242"/>
      <c r="S233" s="242"/>
      <c r="T233" s="243"/>
      <c r="U233" s="13"/>
      <c r="V233" s="13"/>
      <c r="W233" s="13"/>
      <c r="X233" s="13"/>
      <c r="Y233" s="13"/>
      <c r="Z233" s="13"/>
      <c r="AA233" s="13"/>
      <c r="AB233" s="13"/>
      <c r="AC233" s="13"/>
      <c r="AD233" s="13"/>
      <c r="AE233" s="13"/>
      <c r="AT233" s="244" t="s">
        <v>190</v>
      </c>
      <c r="AU233" s="244" t="s">
        <v>87</v>
      </c>
      <c r="AV233" s="13" t="s">
        <v>85</v>
      </c>
      <c r="AW233" s="13" t="s">
        <v>37</v>
      </c>
      <c r="AX233" s="13" t="s">
        <v>77</v>
      </c>
      <c r="AY233" s="244" t="s">
        <v>179</v>
      </c>
    </row>
    <row r="234" s="14" customFormat="1">
      <c r="A234" s="14"/>
      <c r="B234" s="245"/>
      <c r="C234" s="246"/>
      <c r="D234" s="236" t="s">
        <v>190</v>
      </c>
      <c r="E234" s="247" t="s">
        <v>19</v>
      </c>
      <c r="F234" s="248" t="s">
        <v>1807</v>
      </c>
      <c r="G234" s="246"/>
      <c r="H234" s="249">
        <v>1.6799999999999999</v>
      </c>
      <c r="I234" s="250"/>
      <c r="J234" s="246"/>
      <c r="K234" s="246"/>
      <c r="L234" s="251"/>
      <c r="M234" s="252"/>
      <c r="N234" s="253"/>
      <c r="O234" s="253"/>
      <c r="P234" s="253"/>
      <c r="Q234" s="253"/>
      <c r="R234" s="253"/>
      <c r="S234" s="253"/>
      <c r="T234" s="254"/>
      <c r="U234" s="14"/>
      <c r="V234" s="14"/>
      <c r="W234" s="14"/>
      <c r="X234" s="14"/>
      <c r="Y234" s="14"/>
      <c r="Z234" s="14"/>
      <c r="AA234" s="14"/>
      <c r="AB234" s="14"/>
      <c r="AC234" s="14"/>
      <c r="AD234" s="14"/>
      <c r="AE234" s="14"/>
      <c r="AT234" s="255" t="s">
        <v>190</v>
      </c>
      <c r="AU234" s="255" t="s">
        <v>87</v>
      </c>
      <c r="AV234" s="14" t="s">
        <v>87</v>
      </c>
      <c r="AW234" s="14" t="s">
        <v>37</v>
      </c>
      <c r="AX234" s="14" t="s">
        <v>77</v>
      </c>
      <c r="AY234" s="255" t="s">
        <v>179</v>
      </c>
    </row>
    <row r="235" s="16" customFormat="1">
      <c r="A235" s="16"/>
      <c r="B235" s="267"/>
      <c r="C235" s="268"/>
      <c r="D235" s="236" t="s">
        <v>190</v>
      </c>
      <c r="E235" s="269" t="s">
        <v>19</v>
      </c>
      <c r="F235" s="270" t="s">
        <v>195</v>
      </c>
      <c r="G235" s="268"/>
      <c r="H235" s="271">
        <v>1.6799999999999999</v>
      </c>
      <c r="I235" s="272"/>
      <c r="J235" s="268"/>
      <c r="K235" s="268"/>
      <c r="L235" s="273"/>
      <c r="M235" s="274"/>
      <c r="N235" s="275"/>
      <c r="O235" s="275"/>
      <c r="P235" s="275"/>
      <c r="Q235" s="275"/>
      <c r="R235" s="275"/>
      <c r="S235" s="275"/>
      <c r="T235" s="276"/>
      <c r="U235" s="16"/>
      <c r="V235" s="16"/>
      <c r="W235" s="16"/>
      <c r="X235" s="16"/>
      <c r="Y235" s="16"/>
      <c r="Z235" s="16"/>
      <c r="AA235" s="16"/>
      <c r="AB235" s="16"/>
      <c r="AC235" s="16"/>
      <c r="AD235" s="16"/>
      <c r="AE235" s="16"/>
      <c r="AT235" s="277" t="s">
        <v>190</v>
      </c>
      <c r="AU235" s="277" t="s">
        <v>87</v>
      </c>
      <c r="AV235" s="16" t="s">
        <v>186</v>
      </c>
      <c r="AW235" s="16" t="s">
        <v>37</v>
      </c>
      <c r="AX235" s="16" t="s">
        <v>85</v>
      </c>
      <c r="AY235" s="277" t="s">
        <v>179</v>
      </c>
    </row>
    <row r="236" s="2" customFormat="1" ht="16.5" customHeight="1">
      <c r="A236" s="41"/>
      <c r="B236" s="42"/>
      <c r="C236" s="279" t="s">
        <v>473</v>
      </c>
      <c r="D236" s="279" t="s">
        <v>553</v>
      </c>
      <c r="E236" s="280" t="s">
        <v>1713</v>
      </c>
      <c r="F236" s="281" t="s">
        <v>1714</v>
      </c>
      <c r="G236" s="282" t="s">
        <v>184</v>
      </c>
      <c r="H236" s="283">
        <v>1.8480000000000001</v>
      </c>
      <c r="I236" s="284"/>
      <c r="J236" s="285">
        <f>ROUND(I236*H236,2)</f>
        <v>0</v>
      </c>
      <c r="K236" s="281" t="s">
        <v>185</v>
      </c>
      <c r="L236" s="286"/>
      <c r="M236" s="287" t="s">
        <v>19</v>
      </c>
      <c r="N236" s="288" t="s">
        <v>48</v>
      </c>
      <c r="O236" s="87"/>
      <c r="P236" s="225">
        <f>O236*H236</f>
        <v>0</v>
      </c>
      <c r="Q236" s="225">
        <v>0.00050000000000000001</v>
      </c>
      <c r="R236" s="225">
        <f>Q236*H236</f>
        <v>0.00092400000000000002</v>
      </c>
      <c r="S236" s="225">
        <v>0</v>
      </c>
      <c r="T236" s="226">
        <f>S236*H236</f>
        <v>0</v>
      </c>
      <c r="U236" s="41"/>
      <c r="V236" s="41"/>
      <c r="W236" s="41"/>
      <c r="X236" s="41"/>
      <c r="Y236" s="41"/>
      <c r="Z236" s="41"/>
      <c r="AA236" s="41"/>
      <c r="AB236" s="41"/>
      <c r="AC236" s="41"/>
      <c r="AD236" s="41"/>
      <c r="AE236" s="41"/>
      <c r="AR236" s="227" t="s">
        <v>235</v>
      </c>
      <c r="AT236" s="227" t="s">
        <v>553</v>
      </c>
      <c r="AU236" s="227" t="s">
        <v>87</v>
      </c>
      <c r="AY236" s="20" t="s">
        <v>179</v>
      </c>
      <c r="BE236" s="228">
        <f>IF(N236="základní",J236,0)</f>
        <v>0</v>
      </c>
      <c r="BF236" s="228">
        <f>IF(N236="snížená",J236,0)</f>
        <v>0</v>
      </c>
      <c r="BG236" s="228">
        <f>IF(N236="zákl. přenesená",J236,0)</f>
        <v>0</v>
      </c>
      <c r="BH236" s="228">
        <f>IF(N236="sníž. přenesená",J236,0)</f>
        <v>0</v>
      </c>
      <c r="BI236" s="228">
        <f>IF(N236="nulová",J236,0)</f>
        <v>0</v>
      </c>
      <c r="BJ236" s="20" t="s">
        <v>85</v>
      </c>
      <c r="BK236" s="228">
        <f>ROUND(I236*H236,2)</f>
        <v>0</v>
      </c>
      <c r="BL236" s="20" t="s">
        <v>186</v>
      </c>
      <c r="BM236" s="227" t="s">
        <v>1808</v>
      </c>
    </row>
    <row r="237" s="14" customFormat="1">
      <c r="A237" s="14"/>
      <c r="B237" s="245"/>
      <c r="C237" s="246"/>
      <c r="D237" s="236" t="s">
        <v>190</v>
      </c>
      <c r="E237" s="246"/>
      <c r="F237" s="248" t="s">
        <v>1809</v>
      </c>
      <c r="G237" s="246"/>
      <c r="H237" s="249">
        <v>1.8480000000000001</v>
      </c>
      <c r="I237" s="250"/>
      <c r="J237" s="246"/>
      <c r="K237" s="246"/>
      <c r="L237" s="251"/>
      <c r="M237" s="252"/>
      <c r="N237" s="253"/>
      <c r="O237" s="253"/>
      <c r="P237" s="253"/>
      <c r="Q237" s="253"/>
      <c r="R237" s="253"/>
      <c r="S237" s="253"/>
      <c r="T237" s="254"/>
      <c r="U237" s="14"/>
      <c r="V237" s="14"/>
      <c r="W237" s="14"/>
      <c r="X237" s="14"/>
      <c r="Y237" s="14"/>
      <c r="Z237" s="14"/>
      <c r="AA237" s="14"/>
      <c r="AB237" s="14"/>
      <c r="AC237" s="14"/>
      <c r="AD237" s="14"/>
      <c r="AE237" s="14"/>
      <c r="AT237" s="255" t="s">
        <v>190</v>
      </c>
      <c r="AU237" s="255" t="s">
        <v>87</v>
      </c>
      <c r="AV237" s="14" t="s">
        <v>87</v>
      </c>
      <c r="AW237" s="14" t="s">
        <v>4</v>
      </c>
      <c r="AX237" s="14" t="s">
        <v>85</v>
      </c>
      <c r="AY237" s="255" t="s">
        <v>179</v>
      </c>
    </row>
    <row r="238" s="2" customFormat="1" ht="16.5" customHeight="1">
      <c r="A238" s="41"/>
      <c r="B238" s="42"/>
      <c r="C238" s="216" t="s">
        <v>479</v>
      </c>
      <c r="D238" s="216" t="s">
        <v>181</v>
      </c>
      <c r="E238" s="217" t="s">
        <v>1728</v>
      </c>
      <c r="F238" s="218" t="s">
        <v>1729</v>
      </c>
      <c r="G238" s="219" t="s">
        <v>371</v>
      </c>
      <c r="H238" s="220">
        <v>1.2</v>
      </c>
      <c r="I238" s="221"/>
      <c r="J238" s="222">
        <f>ROUND(I238*H238,2)</f>
        <v>0</v>
      </c>
      <c r="K238" s="218" t="s">
        <v>185</v>
      </c>
      <c r="L238" s="47"/>
      <c r="M238" s="223" t="s">
        <v>19</v>
      </c>
      <c r="N238" s="224" t="s">
        <v>48</v>
      </c>
      <c r="O238" s="87"/>
      <c r="P238" s="225">
        <f>O238*H238</f>
        <v>0</v>
      </c>
      <c r="Q238" s="225">
        <v>0</v>
      </c>
      <c r="R238" s="225">
        <f>Q238*H238</f>
        <v>0</v>
      </c>
      <c r="S238" s="225">
        <v>0</v>
      </c>
      <c r="T238" s="226">
        <f>S238*H238</f>
        <v>0</v>
      </c>
      <c r="U238" s="41"/>
      <c r="V238" s="41"/>
      <c r="W238" s="41"/>
      <c r="X238" s="41"/>
      <c r="Y238" s="41"/>
      <c r="Z238" s="41"/>
      <c r="AA238" s="41"/>
      <c r="AB238" s="41"/>
      <c r="AC238" s="41"/>
      <c r="AD238" s="41"/>
      <c r="AE238" s="41"/>
      <c r="AR238" s="227" t="s">
        <v>186</v>
      </c>
      <c r="AT238" s="227" t="s">
        <v>181</v>
      </c>
      <c r="AU238" s="227" t="s">
        <v>87</v>
      </c>
      <c r="AY238" s="20" t="s">
        <v>179</v>
      </c>
      <c r="BE238" s="228">
        <f>IF(N238="základní",J238,0)</f>
        <v>0</v>
      </c>
      <c r="BF238" s="228">
        <f>IF(N238="snížená",J238,0)</f>
        <v>0</v>
      </c>
      <c r="BG238" s="228">
        <f>IF(N238="zákl. přenesená",J238,0)</f>
        <v>0</v>
      </c>
      <c r="BH238" s="228">
        <f>IF(N238="sníž. přenesená",J238,0)</f>
        <v>0</v>
      </c>
      <c r="BI238" s="228">
        <f>IF(N238="nulová",J238,0)</f>
        <v>0</v>
      </c>
      <c r="BJ238" s="20" t="s">
        <v>85</v>
      </c>
      <c r="BK238" s="228">
        <f>ROUND(I238*H238,2)</f>
        <v>0</v>
      </c>
      <c r="BL238" s="20" t="s">
        <v>186</v>
      </c>
      <c r="BM238" s="227" t="s">
        <v>1810</v>
      </c>
    </row>
    <row r="239" s="2" customFormat="1">
      <c r="A239" s="41"/>
      <c r="B239" s="42"/>
      <c r="C239" s="43"/>
      <c r="D239" s="229" t="s">
        <v>188</v>
      </c>
      <c r="E239" s="43"/>
      <c r="F239" s="230" t="s">
        <v>1731</v>
      </c>
      <c r="G239" s="43"/>
      <c r="H239" s="43"/>
      <c r="I239" s="231"/>
      <c r="J239" s="43"/>
      <c r="K239" s="43"/>
      <c r="L239" s="47"/>
      <c r="M239" s="232"/>
      <c r="N239" s="233"/>
      <c r="O239" s="87"/>
      <c r="P239" s="87"/>
      <c r="Q239" s="87"/>
      <c r="R239" s="87"/>
      <c r="S239" s="87"/>
      <c r="T239" s="88"/>
      <c r="U239" s="41"/>
      <c r="V239" s="41"/>
      <c r="W239" s="41"/>
      <c r="X239" s="41"/>
      <c r="Y239" s="41"/>
      <c r="Z239" s="41"/>
      <c r="AA239" s="41"/>
      <c r="AB239" s="41"/>
      <c r="AC239" s="41"/>
      <c r="AD239" s="41"/>
      <c r="AE239" s="41"/>
      <c r="AT239" s="20" t="s">
        <v>188</v>
      </c>
      <c r="AU239" s="20" t="s">
        <v>87</v>
      </c>
    </row>
    <row r="240" s="2" customFormat="1">
      <c r="A240" s="41"/>
      <c r="B240" s="42"/>
      <c r="C240" s="43"/>
      <c r="D240" s="236" t="s">
        <v>276</v>
      </c>
      <c r="E240" s="43"/>
      <c r="F240" s="278" t="s">
        <v>1732</v>
      </c>
      <c r="G240" s="43"/>
      <c r="H240" s="43"/>
      <c r="I240" s="231"/>
      <c r="J240" s="43"/>
      <c r="K240" s="43"/>
      <c r="L240" s="47"/>
      <c r="M240" s="232"/>
      <c r="N240" s="233"/>
      <c r="O240" s="87"/>
      <c r="P240" s="87"/>
      <c r="Q240" s="87"/>
      <c r="R240" s="87"/>
      <c r="S240" s="87"/>
      <c r="T240" s="88"/>
      <c r="U240" s="41"/>
      <c r="V240" s="41"/>
      <c r="W240" s="41"/>
      <c r="X240" s="41"/>
      <c r="Y240" s="41"/>
      <c r="Z240" s="41"/>
      <c r="AA240" s="41"/>
      <c r="AB240" s="41"/>
      <c r="AC240" s="41"/>
      <c r="AD240" s="41"/>
      <c r="AE240" s="41"/>
      <c r="AT240" s="20" t="s">
        <v>276</v>
      </c>
      <c r="AU240" s="20" t="s">
        <v>87</v>
      </c>
    </row>
    <row r="241" s="13" customFormat="1">
      <c r="A241" s="13"/>
      <c r="B241" s="234"/>
      <c r="C241" s="235"/>
      <c r="D241" s="236" t="s">
        <v>190</v>
      </c>
      <c r="E241" s="237" t="s">
        <v>19</v>
      </c>
      <c r="F241" s="238" t="s">
        <v>1733</v>
      </c>
      <c r="G241" s="235"/>
      <c r="H241" s="237" t="s">
        <v>19</v>
      </c>
      <c r="I241" s="239"/>
      <c r="J241" s="235"/>
      <c r="K241" s="235"/>
      <c r="L241" s="240"/>
      <c r="M241" s="241"/>
      <c r="N241" s="242"/>
      <c r="O241" s="242"/>
      <c r="P241" s="242"/>
      <c r="Q241" s="242"/>
      <c r="R241" s="242"/>
      <c r="S241" s="242"/>
      <c r="T241" s="243"/>
      <c r="U241" s="13"/>
      <c r="V241" s="13"/>
      <c r="W241" s="13"/>
      <c r="X241" s="13"/>
      <c r="Y241" s="13"/>
      <c r="Z241" s="13"/>
      <c r="AA241" s="13"/>
      <c r="AB241" s="13"/>
      <c r="AC241" s="13"/>
      <c r="AD241" s="13"/>
      <c r="AE241" s="13"/>
      <c r="AT241" s="244" t="s">
        <v>190</v>
      </c>
      <c r="AU241" s="244" t="s">
        <v>87</v>
      </c>
      <c r="AV241" s="13" t="s">
        <v>85</v>
      </c>
      <c r="AW241" s="13" t="s">
        <v>37</v>
      </c>
      <c r="AX241" s="13" t="s">
        <v>77</v>
      </c>
      <c r="AY241" s="244" t="s">
        <v>179</v>
      </c>
    </row>
    <row r="242" s="14" customFormat="1">
      <c r="A242" s="14"/>
      <c r="B242" s="245"/>
      <c r="C242" s="246"/>
      <c r="D242" s="236" t="s">
        <v>190</v>
      </c>
      <c r="E242" s="247" t="s">
        <v>19</v>
      </c>
      <c r="F242" s="248" t="s">
        <v>1734</v>
      </c>
      <c r="G242" s="246"/>
      <c r="H242" s="249">
        <v>1.2</v>
      </c>
      <c r="I242" s="250"/>
      <c r="J242" s="246"/>
      <c r="K242" s="246"/>
      <c r="L242" s="251"/>
      <c r="M242" s="252"/>
      <c r="N242" s="253"/>
      <c r="O242" s="253"/>
      <c r="P242" s="253"/>
      <c r="Q242" s="253"/>
      <c r="R242" s="253"/>
      <c r="S242" s="253"/>
      <c r="T242" s="254"/>
      <c r="U242" s="14"/>
      <c r="V242" s="14"/>
      <c r="W242" s="14"/>
      <c r="X242" s="14"/>
      <c r="Y242" s="14"/>
      <c r="Z242" s="14"/>
      <c r="AA242" s="14"/>
      <c r="AB242" s="14"/>
      <c r="AC242" s="14"/>
      <c r="AD242" s="14"/>
      <c r="AE242" s="14"/>
      <c r="AT242" s="255" t="s">
        <v>190</v>
      </c>
      <c r="AU242" s="255" t="s">
        <v>87</v>
      </c>
      <c r="AV242" s="14" t="s">
        <v>87</v>
      </c>
      <c r="AW242" s="14" t="s">
        <v>37</v>
      </c>
      <c r="AX242" s="14" t="s">
        <v>77</v>
      </c>
      <c r="AY242" s="255" t="s">
        <v>179</v>
      </c>
    </row>
    <row r="243" s="16" customFormat="1">
      <c r="A243" s="16"/>
      <c r="B243" s="267"/>
      <c r="C243" s="268"/>
      <c r="D243" s="236" t="s">
        <v>190</v>
      </c>
      <c r="E243" s="269" t="s">
        <v>19</v>
      </c>
      <c r="F243" s="270" t="s">
        <v>195</v>
      </c>
      <c r="G243" s="268"/>
      <c r="H243" s="271">
        <v>1.2</v>
      </c>
      <c r="I243" s="272"/>
      <c r="J243" s="268"/>
      <c r="K243" s="268"/>
      <c r="L243" s="273"/>
      <c r="M243" s="274"/>
      <c r="N243" s="275"/>
      <c r="O243" s="275"/>
      <c r="P243" s="275"/>
      <c r="Q243" s="275"/>
      <c r="R243" s="275"/>
      <c r="S243" s="275"/>
      <c r="T243" s="276"/>
      <c r="U243" s="16"/>
      <c r="V243" s="16"/>
      <c r="W243" s="16"/>
      <c r="X243" s="16"/>
      <c r="Y243" s="16"/>
      <c r="Z243" s="16"/>
      <c r="AA243" s="16"/>
      <c r="AB243" s="16"/>
      <c r="AC243" s="16"/>
      <c r="AD243" s="16"/>
      <c r="AE243" s="16"/>
      <c r="AT243" s="277" t="s">
        <v>190</v>
      </c>
      <c r="AU243" s="277" t="s">
        <v>87</v>
      </c>
      <c r="AV243" s="16" t="s">
        <v>186</v>
      </c>
      <c r="AW243" s="16" t="s">
        <v>37</v>
      </c>
      <c r="AX243" s="16" t="s">
        <v>85</v>
      </c>
      <c r="AY243" s="277" t="s">
        <v>179</v>
      </c>
    </row>
    <row r="244" s="2" customFormat="1" ht="16.5" customHeight="1">
      <c r="A244" s="41"/>
      <c r="B244" s="42"/>
      <c r="C244" s="216" t="s">
        <v>484</v>
      </c>
      <c r="D244" s="216" t="s">
        <v>181</v>
      </c>
      <c r="E244" s="217" t="s">
        <v>1735</v>
      </c>
      <c r="F244" s="218" t="s">
        <v>1736</v>
      </c>
      <c r="G244" s="219" t="s">
        <v>371</v>
      </c>
      <c r="H244" s="220">
        <v>1.2</v>
      </c>
      <c r="I244" s="221"/>
      <c r="J244" s="222">
        <f>ROUND(I244*H244,2)</f>
        <v>0</v>
      </c>
      <c r="K244" s="218" t="s">
        <v>185</v>
      </c>
      <c r="L244" s="47"/>
      <c r="M244" s="223" t="s">
        <v>19</v>
      </c>
      <c r="N244" s="224" t="s">
        <v>48</v>
      </c>
      <c r="O244" s="87"/>
      <c r="P244" s="225">
        <f>O244*H244</f>
        <v>0</v>
      </c>
      <c r="Q244" s="225">
        <v>0</v>
      </c>
      <c r="R244" s="225">
        <f>Q244*H244</f>
        <v>0</v>
      </c>
      <c r="S244" s="225">
        <v>0</v>
      </c>
      <c r="T244" s="226">
        <f>S244*H244</f>
        <v>0</v>
      </c>
      <c r="U244" s="41"/>
      <c r="V244" s="41"/>
      <c r="W244" s="41"/>
      <c r="X244" s="41"/>
      <c r="Y244" s="41"/>
      <c r="Z244" s="41"/>
      <c r="AA244" s="41"/>
      <c r="AB244" s="41"/>
      <c r="AC244" s="41"/>
      <c r="AD244" s="41"/>
      <c r="AE244" s="41"/>
      <c r="AR244" s="227" t="s">
        <v>186</v>
      </c>
      <c r="AT244" s="227" t="s">
        <v>181</v>
      </c>
      <c r="AU244" s="227" t="s">
        <v>87</v>
      </c>
      <c r="AY244" s="20" t="s">
        <v>179</v>
      </c>
      <c r="BE244" s="228">
        <f>IF(N244="základní",J244,0)</f>
        <v>0</v>
      </c>
      <c r="BF244" s="228">
        <f>IF(N244="snížená",J244,0)</f>
        <v>0</v>
      </c>
      <c r="BG244" s="228">
        <f>IF(N244="zákl. přenesená",J244,0)</f>
        <v>0</v>
      </c>
      <c r="BH244" s="228">
        <f>IF(N244="sníž. přenesená",J244,0)</f>
        <v>0</v>
      </c>
      <c r="BI244" s="228">
        <f>IF(N244="nulová",J244,0)</f>
        <v>0</v>
      </c>
      <c r="BJ244" s="20" t="s">
        <v>85</v>
      </c>
      <c r="BK244" s="228">
        <f>ROUND(I244*H244,2)</f>
        <v>0</v>
      </c>
      <c r="BL244" s="20" t="s">
        <v>186</v>
      </c>
      <c r="BM244" s="227" t="s">
        <v>1811</v>
      </c>
    </row>
    <row r="245" s="2" customFormat="1">
      <c r="A245" s="41"/>
      <c r="B245" s="42"/>
      <c r="C245" s="43"/>
      <c r="D245" s="229" t="s">
        <v>188</v>
      </c>
      <c r="E245" s="43"/>
      <c r="F245" s="230" t="s">
        <v>1738</v>
      </c>
      <c r="G245" s="43"/>
      <c r="H245" s="43"/>
      <c r="I245" s="231"/>
      <c r="J245" s="43"/>
      <c r="K245" s="43"/>
      <c r="L245" s="47"/>
      <c r="M245" s="232"/>
      <c r="N245" s="233"/>
      <c r="O245" s="87"/>
      <c r="P245" s="87"/>
      <c r="Q245" s="87"/>
      <c r="R245" s="87"/>
      <c r="S245" s="87"/>
      <c r="T245" s="88"/>
      <c r="U245" s="41"/>
      <c r="V245" s="41"/>
      <c r="W245" s="41"/>
      <c r="X245" s="41"/>
      <c r="Y245" s="41"/>
      <c r="Z245" s="41"/>
      <c r="AA245" s="41"/>
      <c r="AB245" s="41"/>
      <c r="AC245" s="41"/>
      <c r="AD245" s="41"/>
      <c r="AE245" s="41"/>
      <c r="AT245" s="20" t="s">
        <v>188</v>
      </c>
      <c r="AU245" s="20" t="s">
        <v>87</v>
      </c>
    </row>
    <row r="246" s="2" customFormat="1" ht="16.5" customHeight="1">
      <c r="A246" s="41"/>
      <c r="B246" s="42"/>
      <c r="C246" s="216" t="s">
        <v>491</v>
      </c>
      <c r="D246" s="216" t="s">
        <v>181</v>
      </c>
      <c r="E246" s="217" t="s">
        <v>1739</v>
      </c>
      <c r="F246" s="218" t="s">
        <v>1740</v>
      </c>
      <c r="G246" s="219" t="s">
        <v>371</v>
      </c>
      <c r="H246" s="220">
        <v>10.800000000000001</v>
      </c>
      <c r="I246" s="221"/>
      <c r="J246" s="222">
        <f>ROUND(I246*H246,2)</f>
        <v>0</v>
      </c>
      <c r="K246" s="218" t="s">
        <v>185</v>
      </c>
      <c r="L246" s="47"/>
      <c r="M246" s="223" t="s">
        <v>19</v>
      </c>
      <c r="N246" s="224" t="s">
        <v>48</v>
      </c>
      <c r="O246" s="87"/>
      <c r="P246" s="225">
        <f>O246*H246</f>
        <v>0</v>
      </c>
      <c r="Q246" s="225">
        <v>0</v>
      </c>
      <c r="R246" s="225">
        <f>Q246*H246</f>
        <v>0</v>
      </c>
      <c r="S246" s="225">
        <v>0</v>
      </c>
      <c r="T246" s="226">
        <f>S246*H246</f>
        <v>0</v>
      </c>
      <c r="U246" s="41"/>
      <c r="V246" s="41"/>
      <c r="W246" s="41"/>
      <c r="X246" s="41"/>
      <c r="Y246" s="41"/>
      <c r="Z246" s="41"/>
      <c r="AA246" s="41"/>
      <c r="AB246" s="41"/>
      <c r="AC246" s="41"/>
      <c r="AD246" s="41"/>
      <c r="AE246" s="41"/>
      <c r="AR246" s="227" t="s">
        <v>186</v>
      </c>
      <c r="AT246" s="227" t="s">
        <v>181</v>
      </c>
      <c r="AU246" s="227" t="s">
        <v>87</v>
      </c>
      <c r="AY246" s="20" t="s">
        <v>179</v>
      </c>
      <c r="BE246" s="228">
        <f>IF(N246="základní",J246,0)</f>
        <v>0</v>
      </c>
      <c r="BF246" s="228">
        <f>IF(N246="snížená",J246,0)</f>
        <v>0</v>
      </c>
      <c r="BG246" s="228">
        <f>IF(N246="zákl. přenesená",J246,0)</f>
        <v>0</v>
      </c>
      <c r="BH246" s="228">
        <f>IF(N246="sníž. přenesená",J246,0)</f>
        <v>0</v>
      </c>
      <c r="BI246" s="228">
        <f>IF(N246="nulová",J246,0)</f>
        <v>0</v>
      </c>
      <c r="BJ246" s="20" t="s">
        <v>85</v>
      </c>
      <c r="BK246" s="228">
        <f>ROUND(I246*H246,2)</f>
        <v>0</v>
      </c>
      <c r="BL246" s="20" t="s">
        <v>186</v>
      </c>
      <c r="BM246" s="227" t="s">
        <v>1812</v>
      </c>
    </row>
    <row r="247" s="2" customFormat="1">
      <c r="A247" s="41"/>
      <c r="B247" s="42"/>
      <c r="C247" s="43"/>
      <c r="D247" s="229" t="s">
        <v>188</v>
      </c>
      <c r="E247" s="43"/>
      <c r="F247" s="230" t="s">
        <v>1742</v>
      </c>
      <c r="G247" s="43"/>
      <c r="H247" s="43"/>
      <c r="I247" s="231"/>
      <c r="J247" s="43"/>
      <c r="K247" s="43"/>
      <c r="L247" s="47"/>
      <c r="M247" s="232"/>
      <c r="N247" s="233"/>
      <c r="O247" s="87"/>
      <c r="P247" s="87"/>
      <c r="Q247" s="87"/>
      <c r="R247" s="87"/>
      <c r="S247" s="87"/>
      <c r="T247" s="88"/>
      <c r="U247" s="41"/>
      <c r="V247" s="41"/>
      <c r="W247" s="41"/>
      <c r="X247" s="41"/>
      <c r="Y247" s="41"/>
      <c r="Z247" s="41"/>
      <c r="AA247" s="41"/>
      <c r="AB247" s="41"/>
      <c r="AC247" s="41"/>
      <c r="AD247" s="41"/>
      <c r="AE247" s="41"/>
      <c r="AT247" s="20" t="s">
        <v>188</v>
      </c>
      <c r="AU247" s="20" t="s">
        <v>87</v>
      </c>
    </row>
    <row r="248" s="14" customFormat="1">
      <c r="A248" s="14"/>
      <c r="B248" s="245"/>
      <c r="C248" s="246"/>
      <c r="D248" s="236" t="s">
        <v>190</v>
      </c>
      <c r="E248" s="246"/>
      <c r="F248" s="248" t="s">
        <v>1743</v>
      </c>
      <c r="G248" s="246"/>
      <c r="H248" s="249">
        <v>10.800000000000001</v>
      </c>
      <c r="I248" s="250"/>
      <c r="J248" s="246"/>
      <c r="K248" s="246"/>
      <c r="L248" s="251"/>
      <c r="M248" s="252"/>
      <c r="N248" s="253"/>
      <c r="O248" s="253"/>
      <c r="P248" s="253"/>
      <c r="Q248" s="253"/>
      <c r="R248" s="253"/>
      <c r="S248" s="253"/>
      <c r="T248" s="254"/>
      <c r="U248" s="14"/>
      <c r="V248" s="14"/>
      <c r="W248" s="14"/>
      <c r="X248" s="14"/>
      <c r="Y248" s="14"/>
      <c r="Z248" s="14"/>
      <c r="AA248" s="14"/>
      <c r="AB248" s="14"/>
      <c r="AC248" s="14"/>
      <c r="AD248" s="14"/>
      <c r="AE248" s="14"/>
      <c r="AT248" s="255" t="s">
        <v>190</v>
      </c>
      <c r="AU248" s="255" t="s">
        <v>87</v>
      </c>
      <c r="AV248" s="14" t="s">
        <v>87</v>
      </c>
      <c r="AW248" s="14" t="s">
        <v>4</v>
      </c>
      <c r="AX248" s="14" t="s">
        <v>85</v>
      </c>
      <c r="AY248" s="255" t="s">
        <v>179</v>
      </c>
    </row>
    <row r="249" s="2" customFormat="1" ht="24.15" customHeight="1">
      <c r="A249" s="41"/>
      <c r="B249" s="42"/>
      <c r="C249" s="216" t="s">
        <v>150</v>
      </c>
      <c r="D249" s="216" t="s">
        <v>181</v>
      </c>
      <c r="E249" s="217" t="s">
        <v>1813</v>
      </c>
      <c r="F249" s="218" t="s">
        <v>1814</v>
      </c>
      <c r="G249" s="219" t="s">
        <v>251</v>
      </c>
      <c r="H249" s="220">
        <v>6</v>
      </c>
      <c r="I249" s="221"/>
      <c r="J249" s="222">
        <f>ROUND(I249*H249,2)</f>
        <v>0</v>
      </c>
      <c r="K249" s="218" t="s">
        <v>185</v>
      </c>
      <c r="L249" s="47"/>
      <c r="M249" s="223" t="s">
        <v>19</v>
      </c>
      <c r="N249" s="224" t="s">
        <v>48</v>
      </c>
      <c r="O249" s="87"/>
      <c r="P249" s="225">
        <f>O249*H249</f>
        <v>0</v>
      </c>
      <c r="Q249" s="225">
        <v>0</v>
      </c>
      <c r="R249" s="225">
        <f>Q249*H249</f>
        <v>0</v>
      </c>
      <c r="S249" s="225">
        <v>0</v>
      </c>
      <c r="T249" s="226">
        <f>S249*H249</f>
        <v>0</v>
      </c>
      <c r="U249" s="41"/>
      <c r="V249" s="41"/>
      <c r="W249" s="41"/>
      <c r="X249" s="41"/>
      <c r="Y249" s="41"/>
      <c r="Z249" s="41"/>
      <c r="AA249" s="41"/>
      <c r="AB249" s="41"/>
      <c r="AC249" s="41"/>
      <c r="AD249" s="41"/>
      <c r="AE249" s="41"/>
      <c r="AR249" s="227" t="s">
        <v>186</v>
      </c>
      <c r="AT249" s="227" t="s">
        <v>181</v>
      </c>
      <c r="AU249" s="227" t="s">
        <v>87</v>
      </c>
      <c r="AY249" s="20" t="s">
        <v>179</v>
      </c>
      <c r="BE249" s="228">
        <f>IF(N249="základní",J249,0)</f>
        <v>0</v>
      </c>
      <c r="BF249" s="228">
        <f>IF(N249="snížená",J249,0)</f>
        <v>0</v>
      </c>
      <c r="BG249" s="228">
        <f>IF(N249="zákl. přenesená",J249,0)</f>
        <v>0</v>
      </c>
      <c r="BH249" s="228">
        <f>IF(N249="sníž. přenesená",J249,0)</f>
        <v>0</v>
      </c>
      <c r="BI249" s="228">
        <f>IF(N249="nulová",J249,0)</f>
        <v>0</v>
      </c>
      <c r="BJ249" s="20" t="s">
        <v>85</v>
      </c>
      <c r="BK249" s="228">
        <f>ROUND(I249*H249,2)</f>
        <v>0</v>
      </c>
      <c r="BL249" s="20" t="s">
        <v>186</v>
      </c>
      <c r="BM249" s="227" t="s">
        <v>1815</v>
      </c>
    </row>
    <row r="250" s="2" customFormat="1">
      <c r="A250" s="41"/>
      <c r="B250" s="42"/>
      <c r="C250" s="43"/>
      <c r="D250" s="229" t="s">
        <v>188</v>
      </c>
      <c r="E250" s="43"/>
      <c r="F250" s="230" t="s">
        <v>1816</v>
      </c>
      <c r="G250" s="43"/>
      <c r="H250" s="43"/>
      <c r="I250" s="231"/>
      <c r="J250" s="43"/>
      <c r="K250" s="43"/>
      <c r="L250" s="47"/>
      <c r="M250" s="232"/>
      <c r="N250" s="233"/>
      <c r="O250" s="87"/>
      <c r="P250" s="87"/>
      <c r="Q250" s="87"/>
      <c r="R250" s="87"/>
      <c r="S250" s="87"/>
      <c r="T250" s="88"/>
      <c r="U250" s="41"/>
      <c r="V250" s="41"/>
      <c r="W250" s="41"/>
      <c r="X250" s="41"/>
      <c r="Y250" s="41"/>
      <c r="Z250" s="41"/>
      <c r="AA250" s="41"/>
      <c r="AB250" s="41"/>
      <c r="AC250" s="41"/>
      <c r="AD250" s="41"/>
      <c r="AE250" s="41"/>
      <c r="AT250" s="20" t="s">
        <v>188</v>
      </c>
      <c r="AU250" s="20" t="s">
        <v>87</v>
      </c>
    </row>
    <row r="251" s="13" customFormat="1">
      <c r="A251" s="13"/>
      <c r="B251" s="234"/>
      <c r="C251" s="235"/>
      <c r="D251" s="236" t="s">
        <v>190</v>
      </c>
      <c r="E251" s="237" t="s">
        <v>19</v>
      </c>
      <c r="F251" s="238" t="s">
        <v>1817</v>
      </c>
      <c r="G251" s="235"/>
      <c r="H251" s="237" t="s">
        <v>19</v>
      </c>
      <c r="I251" s="239"/>
      <c r="J251" s="235"/>
      <c r="K251" s="235"/>
      <c r="L251" s="240"/>
      <c r="M251" s="241"/>
      <c r="N251" s="242"/>
      <c r="O251" s="242"/>
      <c r="P251" s="242"/>
      <c r="Q251" s="242"/>
      <c r="R251" s="242"/>
      <c r="S251" s="242"/>
      <c r="T251" s="243"/>
      <c r="U251" s="13"/>
      <c r="V251" s="13"/>
      <c r="W251" s="13"/>
      <c r="X251" s="13"/>
      <c r="Y251" s="13"/>
      <c r="Z251" s="13"/>
      <c r="AA251" s="13"/>
      <c r="AB251" s="13"/>
      <c r="AC251" s="13"/>
      <c r="AD251" s="13"/>
      <c r="AE251" s="13"/>
      <c r="AT251" s="244" t="s">
        <v>190</v>
      </c>
      <c r="AU251" s="244" t="s">
        <v>87</v>
      </c>
      <c r="AV251" s="13" t="s">
        <v>85</v>
      </c>
      <c r="AW251" s="13" t="s">
        <v>37</v>
      </c>
      <c r="AX251" s="13" t="s">
        <v>77</v>
      </c>
      <c r="AY251" s="244" t="s">
        <v>179</v>
      </c>
    </row>
    <row r="252" s="14" customFormat="1">
      <c r="A252" s="14"/>
      <c r="B252" s="245"/>
      <c r="C252" s="246"/>
      <c r="D252" s="236" t="s">
        <v>190</v>
      </c>
      <c r="E252" s="247" t="s">
        <v>19</v>
      </c>
      <c r="F252" s="248" t="s">
        <v>1788</v>
      </c>
      <c r="G252" s="246"/>
      <c r="H252" s="249">
        <v>6</v>
      </c>
      <c r="I252" s="250"/>
      <c r="J252" s="246"/>
      <c r="K252" s="246"/>
      <c r="L252" s="251"/>
      <c r="M252" s="252"/>
      <c r="N252" s="253"/>
      <c r="O252" s="253"/>
      <c r="P252" s="253"/>
      <c r="Q252" s="253"/>
      <c r="R252" s="253"/>
      <c r="S252" s="253"/>
      <c r="T252" s="254"/>
      <c r="U252" s="14"/>
      <c r="V252" s="14"/>
      <c r="W252" s="14"/>
      <c r="X252" s="14"/>
      <c r="Y252" s="14"/>
      <c r="Z252" s="14"/>
      <c r="AA252" s="14"/>
      <c r="AB252" s="14"/>
      <c r="AC252" s="14"/>
      <c r="AD252" s="14"/>
      <c r="AE252" s="14"/>
      <c r="AT252" s="255" t="s">
        <v>190</v>
      </c>
      <c r="AU252" s="255" t="s">
        <v>87</v>
      </c>
      <c r="AV252" s="14" t="s">
        <v>87</v>
      </c>
      <c r="AW252" s="14" t="s">
        <v>37</v>
      </c>
      <c r="AX252" s="14" t="s">
        <v>77</v>
      </c>
      <c r="AY252" s="255" t="s">
        <v>179</v>
      </c>
    </row>
    <row r="253" s="16" customFormat="1">
      <c r="A253" s="16"/>
      <c r="B253" s="267"/>
      <c r="C253" s="268"/>
      <c r="D253" s="236" t="s">
        <v>190</v>
      </c>
      <c r="E253" s="269" t="s">
        <v>19</v>
      </c>
      <c r="F253" s="270" t="s">
        <v>195</v>
      </c>
      <c r="G253" s="268"/>
      <c r="H253" s="271">
        <v>6</v>
      </c>
      <c r="I253" s="272"/>
      <c r="J253" s="268"/>
      <c r="K253" s="268"/>
      <c r="L253" s="273"/>
      <c r="M253" s="274"/>
      <c r="N253" s="275"/>
      <c r="O253" s="275"/>
      <c r="P253" s="275"/>
      <c r="Q253" s="275"/>
      <c r="R253" s="275"/>
      <c r="S253" s="275"/>
      <c r="T253" s="276"/>
      <c r="U253" s="16"/>
      <c r="V253" s="16"/>
      <c r="W253" s="16"/>
      <c r="X253" s="16"/>
      <c r="Y253" s="16"/>
      <c r="Z253" s="16"/>
      <c r="AA253" s="16"/>
      <c r="AB253" s="16"/>
      <c r="AC253" s="16"/>
      <c r="AD253" s="16"/>
      <c r="AE253" s="16"/>
      <c r="AT253" s="277" t="s">
        <v>190</v>
      </c>
      <c r="AU253" s="277" t="s">
        <v>87</v>
      </c>
      <c r="AV253" s="16" t="s">
        <v>186</v>
      </c>
      <c r="AW253" s="16" t="s">
        <v>37</v>
      </c>
      <c r="AX253" s="16" t="s">
        <v>85</v>
      </c>
      <c r="AY253" s="277" t="s">
        <v>179</v>
      </c>
    </row>
    <row r="254" s="2" customFormat="1" ht="24.15" customHeight="1">
      <c r="A254" s="41"/>
      <c r="B254" s="42"/>
      <c r="C254" s="216" t="s">
        <v>502</v>
      </c>
      <c r="D254" s="216" t="s">
        <v>181</v>
      </c>
      <c r="E254" s="217" t="s">
        <v>1818</v>
      </c>
      <c r="F254" s="218" t="s">
        <v>1819</v>
      </c>
      <c r="G254" s="219" t="s">
        <v>251</v>
      </c>
      <c r="H254" s="220">
        <v>6</v>
      </c>
      <c r="I254" s="221"/>
      <c r="J254" s="222">
        <f>ROUND(I254*H254,2)</f>
        <v>0</v>
      </c>
      <c r="K254" s="218" t="s">
        <v>185</v>
      </c>
      <c r="L254" s="47"/>
      <c r="M254" s="223" t="s">
        <v>19</v>
      </c>
      <c r="N254" s="224" t="s">
        <v>48</v>
      </c>
      <c r="O254" s="87"/>
      <c r="P254" s="225">
        <f>O254*H254</f>
        <v>0</v>
      </c>
      <c r="Q254" s="225">
        <v>0</v>
      </c>
      <c r="R254" s="225">
        <f>Q254*H254</f>
        <v>0</v>
      </c>
      <c r="S254" s="225">
        <v>0</v>
      </c>
      <c r="T254" s="226">
        <f>S254*H254</f>
        <v>0</v>
      </c>
      <c r="U254" s="41"/>
      <c r="V254" s="41"/>
      <c r="W254" s="41"/>
      <c r="X254" s="41"/>
      <c r="Y254" s="41"/>
      <c r="Z254" s="41"/>
      <c r="AA254" s="41"/>
      <c r="AB254" s="41"/>
      <c r="AC254" s="41"/>
      <c r="AD254" s="41"/>
      <c r="AE254" s="41"/>
      <c r="AR254" s="227" t="s">
        <v>186</v>
      </c>
      <c r="AT254" s="227" t="s">
        <v>181</v>
      </c>
      <c r="AU254" s="227" t="s">
        <v>87</v>
      </c>
      <c r="AY254" s="20" t="s">
        <v>179</v>
      </c>
      <c r="BE254" s="228">
        <f>IF(N254="základní",J254,0)</f>
        <v>0</v>
      </c>
      <c r="BF254" s="228">
        <f>IF(N254="snížená",J254,0)</f>
        <v>0</v>
      </c>
      <c r="BG254" s="228">
        <f>IF(N254="zákl. přenesená",J254,0)</f>
        <v>0</v>
      </c>
      <c r="BH254" s="228">
        <f>IF(N254="sníž. přenesená",J254,0)</f>
        <v>0</v>
      </c>
      <c r="BI254" s="228">
        <f>IF(N254="nulová",J254,0)</f>
        <v>0</v>
      </c>
      <c r="BJ254" s="20" t="s">
        <v>85</v>
      </c>
      <c r="BK254" s="228">
        <f>ROUND(I254*H254,2)</f>
        <v>0</v>
      </c>
      <c r="BL254" s="20" t="s">
        <v>186</v>
      </c>
      <c r="BM254" s="227" t="s">
        <v>1820</v>
      </c>
    </row>
    <row r="255" s="2" customFormat="1">
      <c r="A255" s="41"/>
      <c r="B255" s="42"/>
      <c r="C255" s="43"/>
      <c r="D255" s="229" t="s">
        <v>188</v>
      </c>
      <c r="E255" s="43"/>
      <c r="F255" s="230" t="s">
        <v>1821</v>
      </c>
      <c r="G255" s="43"/>
      <c r="H255" s="43"/>
      <c r="I255" s="231"/>
      <c r="J255" s="43"/>
      <c r="K255" s="43"/>
      <c r="L255" s="47"/>
      <c r="M255" s="232"/>
      <c r="N255" s="233"/>
      <c r="O255" s="87"/>
      <c r="P255" s="87"/>
      <c r="Q255" s="87"/>
      <c r="R255" s="87"/>
      <c r="S255" s="87"/>
      <c r="T255" s="88"/>
      <c r="U255" s="41"/>
      <c r="V255" s="41"/>
      <c r="W255" s="41"/>
      <c r="X255" s="41"/>
      <c r="Y255" s="41"/>
      <c r="Z255" s="41"/>
      <c r="AA255" s="41"/>
      <c r="AB255" s="41"/>
      <c r="AC255" s="41"/>
      <c r="AD255" s="41"/>
      <c r="AE255" s="41"/>
      <c r="AT255" s="20" t="s">
        <v>188</v>
      </c>
      <c r="AU255" s="20" t="s">
        <v>87</v>
      </c>
    </row>
    <row r="256" s="2" customFormat="1" ht="16.5" customHeight="1">
      <c r="A256" s="41"/>
      <c r="B256" s="42"/>
      <c r="C256" s="279" t="s">
        <v>508</v>
      </c>
      <c r="D256" s="279" t="s">
        <v>553</v>
      </c>
      <c r="E256" s="280" t="s">
        <v>1822</v>
      </c>
      <c r="F256" s="281" t="s">
        <v>1823</v>
      </c>
      <c r="G256" s="282" t="s">
        <v>184</v>
      </c>
      <c r="H256" s="283">
        <v>6.5999999999999996</v>
      </c>
      <c r="I256" s="284"/>
      <c r="J256" s="285">
        <f>ROUND(I256*H256,2)</f>
        <v>0</v>
      </c>
      <c r="K256" s="281" t="s">
        <v>274</v>
      </c>
      <c r="L256" s="286"/>
      <c r="M256" s="287" t="s">
        <v>19</v>
      </c>
      <c r="N256" s="288" t="s">
        <v>48</v>
      </c>
      <c r="O256" s="87"/>
      <c r="P256" s="225">
        <f>O256*H256</f>
        <v>0</v>
      </c>
      <c r="Q256" s="225">
        <v>0.00040000000000000002</v>
      </c>
      <c r="R256" s="225">
        <f>Q256*H256</f>
        <v>0.00264</v>
      </c>
      <c r="S256" s="225">
        <v>0</v>
      </c>
      <c r="T256" s="226">
        <f>S256*H256</f>
        <v>0</v>
      </c>
      <c r="U256" s="41"/>
      <c r="V256" s="41"/>
      <c r="W256" s="41"/>
      <c r="X256" s="41"/>
      <c r="Y256" s="41"/>
      <c r="Z256" s="41"/>
      <c r="AA256" s="41"/>
      <c r="AB256" s="41"/>
      <c r="AC256" s="41"/>
      <c r="AD256" s="41"/>
      <c r="AE256" s="41"/>
      <c r="AR256" s="227" t="s">
        <v>235</v>
      </c>
      <c r="AT256" s="227" t="s">
        <v>553</v>
      </c>
      <c r="AU256" s="227" t="s">
        <v>87</v>
      </c>
      <c r="AY256" s="20" t="s">
        <v>179</v>
      </c>
      <c r="BE256" s="228">
        <f>IF(N256="základní",J256,0)</f>
        <v>0</v>
      </c>
      <c r="BF256" s="228">
        <f>IF(N256="snížená",J256,0)</f>
        <v>0</v>
      </c>
      <c r="BG256" s="228">
        <f>IF(N256="zákl. přenesená",J256,0)</f>
        <v>0</v>
      </c>
      <c r="BH256" s="228">
        <f>IF(N256="sníž. přenesená",J256,0)</f>
        <v>0</v>
      </c>
      <c r="BI256" s="228">
        <f>IF(N256="nulová",J256,0)</f>
        <v>0</v>
      </c>
      <c r="BJ256" s="20" t="s">
        <v>85</v>
      </c>
      <c r="BK256" s="228">
        <f>ROUND(I256*H256,2)</f>
        <v>0</v>
      </c>
      <c r="BL256" s="20" t="s">
        <v>186</v>
      </c>
      <c r="BM256" s="227" t="s">
        <v>1824</v>
      </c>
    </row>
    <row r="257" s="14" customFormat="1">
      <c r="A257" s="14"/>
      <c r="B257" s="245"/>
      <c r="C257" s="246"/>
      <c r="D257" s="236" t="s">
        <v>190</v>
      </c>
      <c r="E257" s="246"/>
      <c r="F257" s="248" t="s">
        <v>1825</v>
      </c>
      <c r="G257" s="246"/>
      <c r="H257" s="249">
        <v>6.5999999999999996</v>
      </c>
      <c r="I257" s="250"/>
      <c r="J257" s="246"/>
      <c r="K257" s="246"/>
      <c r="L257" s="251"/>
      <c r="M257" s="252"/>
      <c r="N257" s="253"/>
      <c r="O257" s="253"/>
      <c r="P257" s="253"/>
      <c r="Q257" s="253"/>
      <c r="R257" s="253"/>
      <c r="S257" s="253"/>
      <c r="T257" s="254"/>
      <c r="U257" s="14"/>
      <c r="V257" s="14"/>
      <c r="W257" s="14"/>
      <c r="X257" s="14"/>
      <c r="Y257" s="14"/>
      <c r="Z257" s="14"/>
      <c r="AA257" s="14"/>
      <c r="AB257" s="14"/>
      <c r="AC257" s="14"/>
      <c r="AD257" s="14"/>
      <c r="AE257" s="14"/>
      <c r="AT257" s="255" t="s">
        <v>190</v>
      </c>
      <c r="AU257" s="255" t="s">
        <v>87</v>
      </c>
      <c r="AV257" s="14" t="s">
        <v>87</v>
      </c>
      <c r="AW257" s="14" t="s">
        <v>4</v>
      </c>
      <c r="AX257" s="14" t="s">
        <v>85</v>
      </c>
      <c r="AY257" s="255" t="s">
        <v>179</v>
      </c>
    </row>
    <row r="258" s="2" customFormat="1" ht="21.75" customHeight="1">
      <c r="A258" s="41"/>
      <c r="B258" s="42"/>
      <c r="C258" s="216" t="s">
        <v>510</v>
      </c>
      <c r="D258" s="216" t="s">
        <v>181</v>
      </c>
      <c r="E258" s="217" t="s">
        <v>1744</v>
      </c>
      <c r="F258" s="218" t="s">
        <v>1745</v>
      </c>
      <c r="G258" s="219" t="s">
        <v>333</v>
      </c>
      <c r="H258" s="220">
        <v>1.252</v>
      </c>
      <c r="I258" s="221"/>
      <c r="J258" s="222">
        <f>ROUND(I258*H258,2)</f>
        <v>0</v>
      </c>
      <c r="K258" s="218" t="s">
        <v>185</v>
      </c>
      <c r="L258" s="47"/>
      <c r="M258" s="223" t="s">
        <v>19</v>
      </c>
      <c r="N258" s="224" t="s">
        <v>48</v>
      </c>
      <c r="O258" s="87"/>
      <c r="P258" s="225">
        <f>O258*H258</f>
        <v>0</v>
      </c>
      <c r="Q258" s="225">
        <v>0</v>
      </c>
      <c r="R258" s="225">
        <f>Q258*H258</f>
        <v>0</v>
      </c>
      <c r="S258" s="225">
        <v>0</v>
      </c>
      <c r="T258" s="226">
        <f>S258*H258</f>
        <v>0</v>
      </c>
      <c r="U258" s="41"/>
      <c r="V258" s="41"/>
      <c r="W258" s="41"/>
      <c r="X258" s="41"/>
      <c r="Y258" s="41"/>
      <c r="Z258" s="41"/>
      <c r="AA258" s="41"/>
      <c r="AB258" s="41"/>
      <c r="AC258" s="41"/>
      <c r="AD258" s="41"/>
      <c r="AE258" s="41"/>
      <c r="AR258" s="227" t="s">
        <v>186</v>
      </c>
      <c r="AT258" s="227" t="s">
        <v>181</v>
      </c>
      <c r="AU258" s="227" t="s">
        <v>87</v>
      </c>
      <c r="AY258" s="20" t="s">
        <v>179</v>
      </c>
      <c r="BE258" s="228">
        <f>IF(N258="základní",J258,0)</f>
        <v>0</v>
      </c>
      <c r="BF258" s="228">
        <f>IF(N258="snížená",J258,0)</f>
        <v>0</v>
      </c>
      <c r="BG258" s="228">
        <f>IF(N258="zákl. přenesená",J258,0)</f>
        <v>0</v>
      </c>
      <c r="BH258" s="228">
        <f>IF(N258="sníž. přenesená",J258,0)</f>
        <v>0</v>
      </c>
      <c r="BI258" s="228">
        <f>IF(N258="nulová",J258,0)</f>
        <v>0</v>
      </c>
      <c r="BJ258" s="20" t="s">
        <v>85</v>
      </c>
      <c r="BK258" s="228">
        <f>ROUND(I258*H258,2)</f>
        <v>0</v>
      </c>
      <c r="BL258" s="20" t="s">
        <v>186</v>
      </c>
      <c r="BM258" s="227" t="s">
        <v>1826</v>
      </c>
    </row>
    <row r="259" s="2" customFormat="1">
      <c r="A259" s="41"/>
      <c r="B259" s="42"/>
      <c r="C259" s="43"/>
      <c r="D259" s="229" t="s">
        <v>188</v>
      </c>
      <c r="E259" s="43"/>
      <c r="F259" s="230" t="s">
        <v>1747</v>
      </c>
      <c r="G259" s="43"/>
      <c r="H259" s="43"/>
      <c r="I259" s="231"/>
      <c r="J259" s="43"/>
      <c r="K259" s="43"/>
      <c r="L259" s="47"/>
      <c r="M259" s="232"/>
      <c r="N259" s="233"/>
      <c r="O259" s="87"/>
      <c r="P259" s="87"/>
      <c r="Q259" s="87"/>
      <c r="R259" s="87"/>
      <c r="S259" s="87"/>
      <c r="T259" s="88"/>
      <c r="U259" s="41"/>
      <c r="V259" s="41"/>
      <c r="W259" s="41"/>
      <c r="X259" s="41"/>
      <c r="Y259" s="41"/>
      <c r="Z259" s="41"/>
      <c r="AA259" s="41"/>
      <c r="AB259" s="41"/>
      <c r="AC259" s="41"/>
      <c r="AD259" s="41"/>
      <c r="AE259" s="41"/>
      <c r="AT259" s="20" t="s">
        <v>188</v>
      </c>
      <c r="AU259" s="20" t="s">
        <v>87</v>
      </c>
    </row>
    <row r="260" s="12" customFormat="1" ht="22.8" customHeight="1">
      <c r="A260" s="12"/>
      <c r="B260" s="200"/>
      <c r="C260" s="201"/>
      <c r="D260" s="202" t="s">
        <v>76</v>
      </c>
      <c r="E260" s="214" t="s">
        <v>1827</v>
      </c>
      <c r="F260" s="214" t="s">
        <v>1828</v>
      </c>
      <c r="G260" s="201"/>
      <c r="H260" s="201"/>
      <c r="I260" s="204"/>
      <c r="J260" s="215">
        <f>BK260</f>
        <v>0</v>
      </c>
      <c r="K260" s="201"/>
      <c r="L260" s="206"/>
      <c r="M260" s="207"/>
      <c r="N260" s="208"/>
      <c r="O260" s="208"/>
      <c r="P260" s="209">
        <f>SUM(P261:P345)</f>
        <v>0</v>
      </c>
      <c r="Q260" s="208"/>
      <c r="R260" s="209">
        <f>SUM(R261:R345)</f>
        <v>0.62750720000000004</v>
      </c>
      <c r="S260" s="208"/>
      <c r="T260" s="210">
        <f>SUM(T261:T345)</f>
        <v>0</v>
      </c>
      <c r="U260" s="12"/>
      <c r="V260" s="12"/>
      <c r="W260" s="12"/>
      <c r="X260" s="12"/>
      <c r="Y260" s="12"/>
      <c r="Z260" s="12"/>
      <c r="AA260" s="12"/>
      <c r="AB260" s="12"/>
      <c r="AC260" s="12"/>
      <c r="AD260" s="12"/>
      <c r="AE260" s="12"/>
      <c r="AR260" s="211" t="s">
        <v>186</v>
      </c>
      <c r="AT260" s="212" t="s">
        <v>76</v>
      </c>
      <c r="AU260" s="212" t="s">
        <v>85</v>
      </c>
      <c r="AY260" s="211" t="s">
        <v>179</v>
      </c>
      <c r="BK260" s="213">
        <f>SUM(BK261:BK345)</f>
        <v>0</v>
      </c>
    </row>
    <row r="261" s="2" customFormat="1" ht="21.75" customHeight="1">
      <c r="A261" s="41"/>
      <c r="B261" s="42"/>
      <c r="C261" s="216" t="s">
        <v>516</v>
      </c>
      <c r="D261" s="216" t="s">
        <v>181</v>
      </c>
      <c r="E261" s="217" t="s">
        <v>1640</v>
      </c>
      <c r="F261" s="218" t="s">
        <v>1641</v>
      </c>
      <c r="G261" s="219" t="s">
        <v>273</v>
      </c>
      <c r="H261" s="220">
        <v>1</v>
      </c>
      <c r="I261" s="221"/>
      <c r="J261" s="222">
        <f>ROUND(I261*H261,2)</f>
        <v>0</v>
      </c>
      <c r="K261" s="218" t="s">
        <v>185</v>
      </c>
      <c r="L261" s="47"/>
      <c r="M261" s="223" t="s">
        <v>19</v>
      </c>
      <c r="N261" s="224" t="s">
        <v>48</v>
      </c>
      <c r="O261" s="87"/>
      <c r="P261" s="225">
        <f>O261*H261</f>
        <v>0</v>
      </c>
      <c r="Q261" s="225">
        <v>0</v>
      </c>
      <c r="R261" s="225">
        <f>Q261*H261</f>
        <v>0</v>
      </c>
      <c r="S261" s="225">
        <v>0</v>
      </c>
      <c r="T261" s="226">
        <f>S261*H261</f>
        <v>0</v>
      </c>
      <c r="U261" s="41"/>
      <c r="V261" s="41"/>
      <c r="W261" s="41"/>
      <c r="X261" s="41"/>
      <c r="Y261" s="41"/>
      <c r="Z261" s="41"/>
      <c r="AA261" s="41"/>
      <c r="AB261" s="41"/>
      <c r="AC261" s="41"/>
      <c r="AD261" s="41"/>
      <c r="AE261" s="41"/>
      <c r="AR261" s="227" t="s">
        <v>186</v>
      </c>
      <c r="AT261" s="227" t="s">
        <v>181</v>
      </c>
      <c r="AU261" s="227" t="s">
        <v>87</v>
      </c>
      <c r="AY261" s="20" t="s">
        <v>179</v>
      </c>
      <c r="BE261" s="228">
        <f>IF(N261="základní",J261,0)</f>
        <v>0</v>
      </c>
      <c r="BF261" s="228">
        <f>IF(N261="snížená",J261,0)</f>
        <v>0</v>
      </c>
      <c r="BG261" s="228">
        <f>IF(N261="zákl. přenesená",J261,0)</f>
        <v>0</v>
      </c>
      <c r="BH261" s="228">
        <f>IF(N261="sníž. přenesená",J261,0)</f>
        <v>0</v>
      </c>
      <c r="BI261" s="228">
        <f>IF(N261="nulová",J261,0)</f>
        <v>0</v>
      </c>
      <c r="BJ261" s="20" t="s">
        <v>85</v>
      </c>
      <c r="BK261" s="228">
        <f>ROUND(I261*H261,2)</f>
        <v>0</v>
      </c>
      <c r="BL261" s="20" t="s">
        <v>186</v>
      </c>
      <c r="BM261" s="227" t="s">
        <v>1829</v>
      </c>
    </row>
    <row r="262" s="2" customFormat="1">
      <c r="A262" s="41"/>
      <c r="B262" s="42"/>
      <c r="C262" s="43"/>
      <c r="D262" s="229" t="s">
        <v>188</v>
      </c>
      <c r="E262" s="43"/>
      <c r="F262" s="230" t="s">
        <v>1643</v>
      </c>
      <c r="G262" s="43"/>
      <c r="H262" s="43"/>
      <c r="I262" s="231"/>
      <c r="J262" s="43"/>
      <c r="K262" s="43"/>
      <c r="L262" s="47"/>
      <c r="M262" s="232"/>
      <c r="N262" s="233"/>
      <c r="O262" s="87"/>
      <c r="P262" s="87"/>
      <c r="Q262" s="87"/>
      <c r="R262" s="87"/>
      <c r="S262" s="87"/>
      <c r="T262" s="88"/>
      <c r="U262" s="41"/>
      <c r="V262" s="41"/>
      <c r="W262" s="41"/>
      <c r="X262" s="41"/>
      <c r="Y262" s="41"/>
      <c r="Z262" s="41"/>
      <c r="AA262" s="41"/>
      <c r="AB262" s="41"/>
      <c r="AC262" s="41"/>
      <c r="AD262" s="41"/>
      <c r="AE262" s="41"/>
      <c r="AT262" s="20" t="s">
        <v>188</v>
      </c>
      <c r="AU262" s="20" t="s">
        <v>87</v>
      </c>
    </row>
    <row r="263" s="13" customFormat="1">
      <c r="A263" s="13"/>
      <c r="B263" s="234"/>
      <c r="C263" s="235"/>
      <c r="D263" s="236" t="s">
        <v>190</v>
      </c>
      <c r="E263" s="237" t="s">
        <v>19</v>
      </c>
      <c r="F263" s="238" t="s">
        <v>1644</v>
      </c>
      <c r="G263" s="235"/>
      <c r="H263" s="237" t="s">
        <v>19</v>
      </c>
      <c r="I263" s="239"/>
      <c r="J263" s="235"/>
      <c r="K263" s="235"/>
      <c r="L263" s="240"/>
      <c r="M263" s="241"/>
      <c r="N263" s="242"/>
      <c r="O263" s="242"/>
      <c r="P263" s="242"/>
      <c r="Q263" s="242"/>
      <c r="R263" s="242"/>
      <c r="S263" s="242"/>
      <c r="T263" s="243"/>
      <c r="U263" s="13"/>
      <c r="V263" s="13"/>
      <c r="W263" s="13"/>
      <c r="X263" s="13"/>
      <c r="Y263" s="13"/>
      <c r="Z263" s="13"/>
      <c r="AA263" s="13"/>
      <c r="AB263" s="13"/>
      <c r="AC263" s="13"/>
      <c r="AD263" s="13"/>
      <c r="AE263" s="13"/>
      <c r="AT263" s="244" t="s">
        <v>190</v>
      </c>
      <c r="AU263" s="244" t="s">
        <v>87</v>
      </c>
      <c r="AV263" s="13" t="s">
        <v>85</v>
      </c>
      <c r="AW263" s="13" t="s">
        <v>37</v>
      </c>
      <c r="AX263" s="13" t="s">
        <v>77</v>
      </c>
      <c r="AY263" s="244" t="s">
        <v>179</v>
      </c>
    </row>
    <row r="264" s="14" customFormat="1">
      <c r="A264" s="14"/>
      <c r="B264" s="245"/>
      <c r="C264" s="246"/>
      <c r="D264" s="236" t="s">
        <v>190</v>
      </c>
      <c r="E264" s="247" t="s">
        <v>19</v>
      </c>
      <c r="F264" s="248" t="s">
        <v>85</v>
      </c>
      <c r="G264" s="246"/>
      <c r="H264" s="249">
        <v>1</v>
      </c>
      <c r="I264" s="250"/>
      <c r="J264" s="246"/>
      <c r="K264" s="246"/>
      <c r="L264" s="251"/>
      <c r="M264" s="252"/>
      <c r="N264" s="253"/>
      <c r="O264" s="253"/>
      <c r="P264" s="253"/>
      <c r="Q264" s="253"/>
      <c r="R264" s="253"/>
      <c r="S264" s="253"/>
      <c r="T264" s="254"/>
      <c r="U264" s="14"/>
      <c r="V264" s="14"/>
      <c r="W264" s="14"/>
      <c r="X264" s="14"/>
      <c r="Y264" s="14"/>
      <c r="Z264" s="14"/>
      <c r="AA264" s="14"/>
      <c r="AB264" s="14"/>
      <c r="AC264" s="14"/>
      <c r="AD264" s="14"/>
      <c r="AE264" s="14"/>
      <c r="AT264" s="255" t="s">
        <v>190</v>
      </c>
      <c r="AU264" s="255" t="s">
        <v>87</v>
      </c>
      <c r="AV264" s="14" t="s">
        <v>87</v>
      </c>
      <c r="AW264" s="14" t="s">
        <v>37</v>
      </c>
      <c r="AX264" s="14" t="s">
        <v>77</v>
      </c>
      <c r="AY264" s="255" t="s">
        <v>179</v>
      </c>
    </row>
    <row r="265" s="15" customFormat="1">
      <c r="A265" s="15"/>
      <c r="B265" s="256"/>
      <c r="C265" s="257"/>
      <c r="D265" s="236" t="s">
        <v>190</v>
      </c>
      <c r="E265" s="258" t="s">
        <v>1615</v>
      </c>
      <c r="F265" s="259" t="s">
        <v>193</v>
      </c>
      <c r="G265" s="257"/>
      <c r="H265" s="260">
        <v>1</v>
      </c>
      <c r="I265" s="261"/>
      <c r="J265" s="257"/>
      <c r="K265" s="257"/>
      <c r="L265" s="262"/>
      <c r="M265" s="263"/>
      <c r="N265" s="264"/>
      <c r="O265" s="264"/>
      <c r="P265" s="264"/>
      <c r="Q265" s="264"/>
      <c r="R265" s="264"/>
      <c r="S265" s="264"/>
      <c r="T265" s="265"/>
      <c r="U265" s="15"/>
      <c r="V265" s="15"/>
      <c r="W265" s="15"/>
      <c r="X265" s="15"/>
      <c r="Y265" s="15"/>
      <c r="Z265" s="15"/>
      <c r="AA265" s="15"/>
      <c r="AB265" s="15"/>
      <c r="AC265" s="15"/>
      <c r="AD265" s="15"/>
      <c r="AE265" s="15"/>
      <c r="AT265" s="266" t="s">
        <v>190</v>
      </c>
      <c r="AU265" s="266" t="s">
        <v>87</v>
      </c>
      <c r="AV265" s="15" t="s">
        <v>194</v>
      </c>
      <c r="AW265" s="15" t="s">
        <v>37</v>
      </c>
      <c r="AX265" s="15" t="s">
        <v>77</v>
      </c>
      <c r="AY265" s="266" t="s">
        <v>179</v>
      </c>
    </row>
    <row r="266" s="16" customFormat="1">
      <c r="A266" s="16"/>
      <c r="B266" s="267"/>
      <c r="C266" s="268"/>
      <c r="D266" s="236" t="s">
        <v>190</v>
      </c>
      <c r="E266" s="269" t="s">
        <v>19</v>
      </c>
      <c r="F266" s="270" t="s">
        <v>195</v>
      </c>
      <c r="G266" s="268"/>
      <c r="H266" s="271">
        <v>1</v>
      </c>
      <c r="I266" s="272"/>
      <c r="J266" s="268"/>
      <c r="K266" s="268"/>
      <c r="L266" s="273"/>
      <c r="M266" s="274"/>
      <c r="N266" s="275"/>
      <c r="O266" s="275"/>
      <c r="P266" s="275"/>
      <c r="Q266" s="275"/>
      <c r="R266" s="275"/>
      <c r="S266" s="275"/>
      <c r="T266" s="276"/>
      <c r="U266" s="16"/>
      <c r="V266" s="16"/>
      <c r="W266" s="16"/>
      <c r="X266" s="16"/>
      <c r="Y266" s="16"/>
      <c r="Z266" s="16"/>
      <c r="AA266" s="16"/>
      <c r="AB266" s="16"/>
      <c r="AC266" s="16"/>
      <c r="AD266" s="16"/>
      <c r="AE266" s="16"/>
      <c r="AT266" s="277" t="s">
        <v>190</v>
      </c>
      <c r="AU266" s="277" t="s">
        <v>87</v>
      </c>
      <c r="AV266" s="16" t="s">
        <v>186</v>
      </c>
      <c r="AW266" s="16" t="s">
        <v>37</v>
      </c>
      <c r="AX266" s="16" t="s">
        <v>85</v>
      </c>
      <c r="AY266" s="277" t="s">
        <v>179</v>
      </c>
    </row>
    <row r="267" s="2" customFormat="1" ht="24.15" customHeight="1">
      <c r="A267" s="41"/>
      <c r="B267" s="42"/>
      <c r="C267" s="216" t="s">
        <v>523</v>
      </c>
      <c r="D267" s="216" t="s">
        <v>181</v>
      </c>
      <c r="E267" s="217" t="s">
        <v>1752</v>
      </c>
      <c r="F267" s="218" t="s">
        <v>1753</v>
      </c>
      <c r="G267" s="219" t="s">
        <v>273</v>
      </c>
      <c r="H267" s="220">
        <v>1</v>
      </c>
      <c r="I267" s="221"/>
      <c r="J267" s="222">
        <f>ROUND(I267*H267,2)</f>
        <v>0</v>
      </c>
      <c r="K267" s="218" t="s">
        <v>185</v>
      </c>
      <c r="L267" s="47"/>
      <c r="M267" s="223" t="s">
        <v>19</v>
      </c>
      <c r="N267" s="224" t="s">
        <v>48</v>
      </c>
      <c r="O267" s="87"/>
      <c r="P267" s="225">
        <f>O267*H267</f>
        <v>0</v>
      </c>
      <c r="Q267" s="225">
        <v>0</v>
      </c>
      <c r="R267" s="225">
        <f>Q267*H267</f>
        <v>0</v>
      </c>
      <c r="S267" s="225">
        <v>0</v>
      </c>
      <c r="T267" s="226">
        <f>S267*H267</f>
        <v>0</v>
      </c>
      <c r="U267" s="41"/>
      <c r="V267" s="41"/>
      <c r="W267" s="41"/>
      <c r="X267" s="41"/>
      <c r="Y267" s="41"/>
      <c r="Z267" s="41"/>
      <c r="AA267" s="41"/>
      <c r="AB267" s="41"/>
      <c r="AC267" s="41"/>
      <c r="AD267" s="41"/>
      <c r="AE267" s="41"/>
      <c r="AR267" s="227" t="s">
        <v>186</v>
      </c>
      <c r="AT267" s="227" t="s">
        <v>181</v>
      </c>
      <c r="AU267" s="227" t="s">
        <v>87</v>
      </c>
      <c r="AY267" s="20" t="s">
        <v>179</v>
      </c>
      <c r="BE267" s="228">
        <f>IF(N267="základní",J267,0)</f>
        <v>0</v>
      </c>
      <c r="BF267" s="228">
        <f>IF(N267="snížená",J267,0)</f>
        <v>0</v>
      </c>
      <c r="BG267" s="228">
        <f>IF(N267="zákl. přenesená",J267,0)</f>
        <v>0</v>
      </c>
      <c r="BH267" s="228">
        <f>IF(N267="sníž. přenesená",J267,0)</f>
        <v>0</v>
      </c>
      <c r="BI267" s="228">
        <f>IF(N267="nulová",J267,0)</f>
        <v>0</v>
      </c>
      <c r="BJ267" s="20" t="s">
        <v>85</v>
      </c>
      <c r="BK267" s="228">
        <f>ROUND(I267*H267,2)</f>
        <v>0</v>
      </c>
      <c r="BL267" s="20" t="s">
        <v>186</v>
      </c>
      <c r="BM267" s="227" t="s">
        <v>1830</v>
      </c>
    </row>
    <row r="268" s="2" customFormat="1">
      <c r="A268" s="41"/>
      <c r="B268" s="42"/>
      <c r="C268" s="43"/>
      <c r="D268" s="229" t="s">
        <v>188</v>
      </c>
      <c r="E268" s="43"/>
      <c r="F268" s="230" t="s">
        <v>1755</v>
      </c>
      <c r="G268" s="43"/>
      <c r="H268" s="43"/>
      <c r="I268" s="231"/>
      <c r="J268" s="43"/>
      <c r="K268" s="43"/>
      <c r="L268" s="47"/>
      <c r="M268" s="232"/>
      <c r="N268" s="233"/>
      <c r="O268" s="87"/>
      <c r="P268" s="87"/>
      <c r="Q268" s="87"/>
      <c r="R268" s="87"/>
      <c r="S268" s="87"/>
      <c r="T268" s="88"/>
      <c r="U268" s="41"/>
      <c r="V268" s="41"/>
      <c r="W268" s="41"/>
      <c r="X268" s="41"/>
      <c r="Y268" s="41"/>
      <c r="Z268" s="41"/>
      <c r="AA268" s="41"/>
      <c r="AB268" s="41"/>
      <c r="AC268" s="41"/>
      <c r="AD268" s="41"/>
      <c r="AE268" s="41"/>
      <c r="AT268" s="20" t="s">
        <v>188</v>
      </c>
      <c r="AU268" s="20" t="s">
        <v>87</v>
      </c>
    </row>
    <row r="269" s="2" customFormat="1" ht="24.15" customHeight="1">
      <c r="A269" s="41"/>
      <c r="B269" s="42"/>
      <c r="C269" s="216" t="s">
        <v>529</v>
      </c>
      <c r="D269" s="216" t="s">
        <v>181</v>
      </c>
      <c r="E269" s="217" t="s">
        <v>428</v>
      </c>
      <c r="F269" s="218" t="s">
        <v>429</v>
      </c>
      <c r="G269" s="219" t="s">
        <v>333</v>
      </c>
      <c r="H269" s="220">
        <v>2</v>
      </c>
      <c r="I269" s="221"/>
      <c r="J269" s="222">
        <f>ROUND(I269*H269,2)</f>
        <v>0</v>
      </c>
      <c r="K269" s="218" t="s">
        <v>185</v>
      </c>
      <c r="L269" s="47"/>
      <c r="M269" s="223" t="s">
        <v>19</v>
      </c>
      <c r="N269" s="224" t="s">
        <v>48</v>
      </c>
      <c r="O269" s="87"/>
      <c r="P269" s="225">
        <f>O269*H269</f>
        <v>0</v>
      </c>
      <c r="Q269" s="225">
        <v>0</v>
      </c>
      <c r="R269" s="225">
        <f>Q269*H269</f>
        <v>0</v>
      </c>
      <c r="S269" s="225">
        <v>0</v>
      </c>
      <c r="T269" s="226">
        <f>S269*H269</f>
        <v>0</v>
      </c>
      <c r="U269" s="41"/>
      <c r="V269" s="41"/>
      <c r="W269" s="41"/>
      <c r="X269" s="41"/>
      <c r="Y269" s="41"/>
      <c r="Z269" s="41"/>
      <c r="AA269" s="41"/>
      <c r="AB269" s="41"/>
      <c r="AC269" s="41"/>
      <c r="AD269" s="41"/>
      <c r="AE269" s="41"/>
      <c r="AR269" s="227" t="s">
        <v>186</v>
      </c>
      <c r="AT269" s="227" t="s">
        <v>181</v>
      </c>
      <c r="AU269" s="227" t="s">
        <v>87</v>
      </c>
      <c r="AY269" s="20" t="s">
        <v>179</v>
      </c>
      <c r="BE269" s="228">
        <f>IF(N269="základní",J269,0)</f>
        <v>0</v>
      </c>
      <c r="BF269" s="228">
        <f>IF(N269="snížená",J269,0)</f>
        <v>0</v>
      </c>
      <c r="BG269" s="228">
        <f>IF(N269="zákl. přenesená",J269,0)</f>
        <v>0</v>
      </c>
      <c r="BH269" s="228">
        <f>IF(N269="sníž. přenesená",J269,0)</f>
        <v>0</v>
      </c>
      <c r="BI269" s="228">
        <f>IF(N269="nulová",J269,0)</f>
        <v>0</v>
      </c>
      <c r="BJ269" s="20" t="s">
        <v>85</v>
      </c>
      <c r="BK269" s="228">
        <f>ROUND(I269*H269,2)</f>
        <v>0</v>
      </c>
      <c r="BL269" s="20" t="s">
        <v>186</v>
      </c>
      <c r="BM269" s="227" t="s">
        <v>1831</v>
      </c>
    </row>
    <row r="270" s="2" customFormat="1">
      <c r="A270" s="41"/>
      <c r="B270" s="42"/>
      <c r="C270" s="43"/>
      <c r="D270" s="229" t="s">
        <v>188</v>
      </c>
      <c r="E270" s="43"/>
      <c r="F270" s="230" t="s">
        <v>431</v>
      </c>
      <c r="G270" s="43"/>
      <c r="H270" s="43"/>
      <c r="I270" s="231"/>
      <c r="J270" s="43"/>
      <c r="K270" s="43"/>
      <c r="L270" s="47"/>
      <c r="M270" s="232"/>
      <c r="N270" s="233"/>
      <c r="O270" s="87"/>
      <c r="P270" s="87"/>
      <c r="Q270" s="87"/>
      <c r="R270" s="87"/>
      <c r="S270" s="87"/>
      <c r="T270" s="88"/>
      <c r="U270" s="41"/>
      <c r="V270" s="41"/>
      <c r="W270" s="41"/>
      <c r="X270" s="41"/>
      <c r="Y270" s="41"/>
      <c r="Z270" s="41"/>
      <c r="AA270" s="41"/>
      <c r="AB270" s="41"/>
      <c r="AC270" s="41"/>
      <c r="AD270" s="41"/>
      <c r="AE270" s="41"/>
      <c r="AT270" s="20" t="s">
        <v>188</v>
      </c>
      <c r="AU270" s="20" t="s">
        <v>87</v>
      </c>
    </row>
    <row r="271" s="14" customFormat="1">
      <c r="A271" s="14"/>
      <c r="B271" s="245"/>
      <c r="C271" s="246"/>
      <c r="D271" s="236" t="s">
        <v>190</v>
      </c>
      <c r="E271" s="246"/>
      <c r="F271" s="248" t="s">
        <v>1832</v>
      </c>
      <c r="G271" s="246"/>
      <c r="H271" s="249">
        <v>2</v>
      </c>
      <c r="I271" s="250"/>
      <c r="J271" s="246"/>
      <c r="K271" s="246"/>
      <c r="L271" s="251"/>
      <c r="M271" s="252"/>
      <c r="N271" s="253"/>
      <c r="O271" s="253"/>
      <c r="P271" s="253"/>
      <c r="Q271" s="253"/>
      <c r="R271" s="253"/>
      <c r="S271" s="253"/>
      <c r="T271" s="254"/>
      <c r="U271" s="14"/>
      <c r="V271" s="14"/>
      <c r="W271" s="14"/>
      <c r="X271" s="14"/>
      <c r="Y271" s="14"/>
      <c r="Z271" s="14"/>
      <c r="AA271" s="14"/>
      <c r="AB271" s="14"/>
      <c r="AC271" s="14"/>
      <c r="AD271" s="14"/>
      <c r="AE271" s="14"/>
      <c r="AT271" s="255" t="s">
        <v>190</v>
      </c>
      <c r="AU271" s="255" t="s">
        <v>87</v>
      </c>
      <c r="AV271" s="14" t="s">
        <v>87</v>
      </c>
      <c r="AW271" s="14" t="s">
        <v>4</v>
      </c>
      <c r="AX271" s="14" t="s">
        <v>85</v>
      </c>
      <c r="AY271" s="255" t="s">
        <v>179</v>
      </c>
    </row>
    <row r="272" s="2" customFormat="1" ht="24.15" customHeight="1">
      <c r="A272" s="41"/>
      <c r="B272" s="42"/>
      <c r="C272" s="216" t="s">
        <v>534</v>
      </c>
      <c r="D272" s="216" t="s">
        <v>181</v>
      </c>
      <c r="E272" s="217" t="s">
        <v>1758</v>
      </c>
      <c r="F272" s="218" t="s">
        <v>1759</v>
      </c>
      <c r="G272" s="219" t="s">
        <v>371</v>
      </c>
      <c r="H272" s="220">
        <v>0.69999999999999996</v>
      </c>
      <c r="I272" s="221"/>
      <c r="J272" s="222">
        <f>ROUND(I272*H272,2)</f>
        <v>0</v>
      </c>
      <c r="K272" s="218" t="s">
        <v>185</v>
      </c>
      <c r="L272" s="47"/>
      <c r="M272" s="223" t="s">
        <v>19</v>
      </c>
      <c r="N272" s="224" t="s">
        <v>48</v>
      </c>
      <c r="O272" s="87"/>
      <c r="P272" s="225">
        <f>O272*H272</f>
        <v>0</v>
      </c>
      <c r="Q272" s="225">
        <v>0</v>
      </c>
      <c r="R272" s="225">
        <f>Q272*H272</f>
        <v>0</v>
      </c>
      <c r="S272" s="225">
        <v>0</v>
      </c>
      <c r="T272" s="226">
        <f>S272*H272</f>
        <v>0</v>
      </c>
      <c r="U272" s="41"/>
      <c r="V272" s="41"/>
      <c r="W272" s="41"/>
      <c r="X272" s="41"/>
      <c r="Y272" s="41"/>
      <c r="Z272" s="41"/>
      <c r="AA272" s="41"/>
      <c r="AB272" s="41"/>
      <c r="AC272" s="41"/>
      <c r="AD272" s="41"/>
      <c r="AE272" s="41"/>
      <c r="AR272" s="227" t="s">
        <v>186</v>
      </c>
      <c r="AT272" s="227" t="s">
        <v>181</v>
      </c>
      <c r="AU272" s="227" t="s">
        <v>87</v>
      </c>
      <c r="AY272" s="20" t="s">
        <v>179</v>
      </c>
      <c r="BE272" s="228">
        <f>IF(N272="základní",J272,0)</f>
        <v>0</v>
      </c>
      <c r="BF272" s="228">
        <f>IF(N272="snížená",J272,0)</f>
        <v>0</v>
      </c>
      <c r="BG272" s="228">
        <f>IF(N272="zákl. přenesená",J272,0)</f>
        <v>0</v>
      </c>
      <c r="BH272" s="228">
        <f>IF(N272="sníž. přenesená",J272,0)</f>
        <v>0</v>
      </c>
      <c r="BI272" s="228">
        <f>IF(N272="nulová",J272,0)</f>
        <v>0</v>
      </c>
      <c r="BJ272" s="20" t="s">
        <v>85</v>
      </c>
      <c r="BK272" s="228">
        <f>ROUND(I272*H272,2)</f>
        <v>0</v>
      </c>
      <c r="BL272" s="20" t="s">
        <v>186</v>
      </c>
      <c r="BM272" s="227" t="s">
        <v>1833</v>
      </c>
    </row>
    <row r="273" s="2" customFormat="1">
      <c r="A273" s="41"/>
      <c r="B273" s="42"/>
      <c r="C273" s="43"/>
      <c r="D273" s="229" t="s">
        <v>188</v>
      </c>
      <c r="E273" s="43"/>
      <c r="F273" s="230" t="s">
        <v>1761</v>
      </c>
      <c r="G273" s="43"/>
      <c r="H273" s="43"/>
      <c r="I273" s="231"/>
      <c r="J273" s="43"/>
      <c r="K273" s="43"/>
      <c r="L273" s="47"/>
      <c r="M273" s="232"/>
      <c r="N273" s="233"/>
      <c r="O273" s="87"/>
      <c r="P273" s="87"/>
      <c r="Q273" s="87"/>
      <c r="R273" s="87"/>
      <c r="S273" s="87"/>
      <c r="T273" s="88"/>
      <c r="U273" s="41"/>
      <c r="V273" s="41"/>
      <c r="W273" s="41"/>
      <c r="X273" s="41"/>
      <c r="Y273" s="41"/>
      <c r="Z273" s="41"/>
      <c r="AA273" s="41"/>
      <c r="AB273" s="41"/>
      <c r="AC273" s="41"/>
      <c r="AD273" s="41"/>
      <c r="AE273" s="41"/>
      <c r="AT273" s="20" t="s">
        <v>188</v>
      </c>
      <c r="AU273" s="20" t="s">
        <v>87</v>
      </c>
    </row>
    <row r="274" s="13" customFormat="1">
      <c r="A274" s="13"/>
      <c r="B274" s="234"/>
      <c r="C274" s="235"/>
      <c r="D274" s="236" t="s">
        <v>190</v>
      </c>
      <c r="E274" s="237" t="s">
        <v>19</v>
      </c>
      <c r="F274" s="238" t="s">
        <v>1762</v>
      </c>
      <c r="G274" s="235"/>
      <c r="H274" s="237" t="s">
        <v>19</v>
      </c>
      <c r="I274" s="239"/>
      <c r="J274" s="235"/>
      <c r="K274" s="235"/>
      <c r="L274" s="240"/>
      <c r="M274" s="241"/>
      <c r="N274" s="242"/>
      <c r="O274" s="242"/>
      <c r="P274" s="242"/>
      <c r="Q274" s="242"/>
      <c r="R274" s="242"/>
      <c r="S274" s="242"/>
      <c r="T274" s="243"/>
      <c r="U274" s="13"/>
      <c r="V274" s="13"/>
      <c r="W274" s="13"/>
      <c r="X274" s="13"/>
      <c r="Y274" s="13"/>
      <c r="Z274" s="13"/>
      <c r="AA274" s="13"/>
      <c r="AB274" s="13"/>
      <c r="AC274" s="13"/>
      <c r="AD274" s="13"/>
      <c r="AE274" s="13"/>
      <c r="AT274" s="244" t="s">
        <v>190</v>
      </c>
      <c r="AU274" s="244" t="s">
        <v>87</v>
      </c>
      <c r="AV274" s="13" t="s">
        <v>85</v>
      </c>
      <c r="AW274" s="13" t="s">
        <v>37</v>
      </c>
      <c r="AX274" s="13" t="s">
        <v>77</v>
      </c>
      <c r="AY274" s="244" t="s">
        <v>179</v>
      </c>
    </row>
    <row r="275" s="14" customFormat="1">
      <c r="A275" s="14"/>
      <c r="B275" s="245"/>
      <c r="C275" s="246"/>
      <c r="D275" s="236" t="s">
        <v>190</v>
      </c>
      <c r="E275" s="247" t="s">
        <v>19</v>
      </c>
      <c r="F275" s="248" t="s">
        <v>1834</v>
      </c>
      <c r="G275" s="246"/>
      <c r="H275" s="249">
        <v>0.69999999999999996</v>
      </c>
      <c r="I275" s="250"/>
      <c r="J275" s="246"/>
      <c r="K275" s="246"/>
      <c r="L275" s="251"/>
      <c r="M275" s="252"/>
      <c r="N275" s="253"/>
      <c r="O275" s="253"/>
      <c r="P275" s="253"/>
      <c r="Q275" s="253"/>
      <c r="R275" s="253"/>
      <c r="S275" s="253"/>
      <c r="T275" s="254"/>
      <c r="U275" s="14"/>
      <c r="V275" s="14"/>
      <c r="W275" s="14"/>
      <c r="X275" s="14"/>
      <c r="Y275" s="14"/>
      <c r="Z275" s="14"/>
      <c r="AA275" s="14"/>
      <c r="AB275" s="14"/>
      <c r="AC275" s="14"/>
      <c r="AD275" s="14"/>
      <c r="AE275" s="14"/>
      <c r="AT275" s="255" t="s">
        <v>190</v>
      </c>
      <c r="AU275" s="255" t="s">
        <v>87</v>
      </c>
      <c r="AV275" s="14" t="s">
        <v>87</v>
      </c>
      <c r="AW275" s="14" t="s">
        <v>37</v>
      </c>
      <c r="AX275" s="14" t="s">
        <v>77</v>
      </c>
      <c r="AY275" s="255" t="s">
        <v>179</v>
      </c>
    </row>
    <row r="276" s="16" customFormat="1">
      <c r="A276" s="16"/>
      <c r="B276" s="267"/>
      <c r="C276" s="268"/>
      <c r="D276" s="236" t="s">
        <v>190</v>
      </c>
      <c r="E276" s="269" t="s">
        <v>19</v>
      </c>
      <c r="F276" s="270" t="s">
        <v>195</v>
      </c>
      <c r="G276" s="268"/>
      <c r="H276" s="271">
        <v>0.69999999999999996</v>
      </c>
      <c r="I276" s="272"/>
      <c r="J276" s="268"/>
      <c r="K276" s="268"/>
      <c r="L276" s="273"/>
      <c r="M276" s="274"/>
      <c r="N276" s="275"/>
      <c r="O276" s="275"/>
      <c r="P276" s="275"/>
      <c r="Q276" s="275"/>
      <c r="R276" s="275"/>
      <c r="S276" s="275"/>
      <c r="T276" s="276"/>
      <c r="U276" s="16"/>
      <c r="V276" s="16"/>
      <c r="W276" s="16"/>
      <c r="X276" s="16"/>
      <c r="Y276" s="16"/>
      <c r="Z276" s="16"/>
      <c r="AA276" s="16"/>
      <c r="AB276" s="16"/>
      <c r="AC276" s="16"/>
      <c r="AD276" s="16"/>
      <c r="AE276" s="16"/>
      <c r="AT276" s="277" t="s">
        <v>190</v>
      </c>
      <c r="AU276" s="277" t="s">
        <v>87</v>
      </c>
      <c r="AV276" s="16" t="s">
        <v>186</v>
      </c>
      <c r="AW276" s="16" t="s">
        <v>37</v>
      </c>
      <c r="AX276" s="16" t="s">
        <v>85</v>
      </c>
      <c r="AY276" s="277" t="s">
        <v>179</v>
      </c>
    </row>
    <row r="277" s="2" customFormat="1" ht="37.8" customHeight="1">
      <c r="A277" s="41"/>
      <c r="B277" s="42"/>
      <c r="C277" s="216" t="s">
        <v>540</v>
      </c>
      <c r="D277" s="216" t="s">
        <v>181</v>
      </c>
      <c r="E277" s="217" t="s">
        <v>393</v>
      </c>
      <c r="F277" s="218" t="s">
        <v>394</v>
      </c>
      <c r="G277" s="219" t="s">
        <v>371</v>
      </c>
      <c r="H277" s="220">
        <v>0.69999999999999996</v>
      </c>
      <c r="I277" s="221"/>
      <c r="J277" s="222">
        <f>ROUND(I277*H277,2)</f>
        <v>0</v>
      </c>
      <c r="K277" s="218" t="s">
        <v>185</v>
      </c>
      <c r="L277" s="47"/>
      <c r="M277" s="223" t="s">
        <v>19</v>
      </c>
      <c r="N277" s="224" t="s">
        <v>48</v>
      </c>
      <c r="O277" s="87"/>
      <c r="P277" s="225">
        <f>O277*H277</f>
        <v>0</v>
      </c>
      <c r="Q277" s="225">
        <v>0</v>
      </c>
      <c r="R277" s="225">
        <f>Q277*H277</f>
        <v>0</v>
      </c>
      <c r="S277" s="225">
        <v>0</v>
      </c>
      <c r="T277" s="226">
        <f>S277*H277</f>
        <v>0</v>
      </c>
      <c r="U277" s="41"/>
      <c r="V277" s="41"/>
      <c r="W277" s="41"/>
      <c r="X277" s="41"/>
      <c r="Y277" s="41"/>
      <c r="Z277" s="41"/>
      <c r="AA277" s="41"/>
      <c r="AB277" s="41"/>
      <c r="AC277" s="41"/>
      <c r="AD277" s="41"/>
      <c r="AE277" s="41"/>
      <c r="AR277" s="227" t="s">
        <v>186</v>
      </c>
      <c r="AT277" s="227" t="s">
        <v>181</v>
      </c>
      <c r="AU277" s="227" t="s">
        <v>87</v>
      </c>
      <c r="AY277" s="20" t="s">
        <v>179</v>
      </c>
      <c r="BE277" s="228">
        <f>IF(N277="základní",J277,0)</f>
        <v>0</v>
      </c>
      <c r="BF277" s="228">
        <f>IF(N277="snížená",J277,0)</f>
        <v>0</v>
      </c>
      <c r="BG277" s="228">
        <f>IF(N277="zákl. přenesená",J277,0)</f>
        <v>0</v>
      </c>
      <c r="BH277" s="228">
        <f>IF(N277="sníž. přenesená",J277,0)</f>
        <v>0</v>
      </c>
      <c r="BI277" s="228">
        <f>IF(N277="nulová",J277,0)</f>
        <v>0</v>
      </c>
      <c r="BJ277" s="20" t="s">
        <v>85</v>
      </c>
      <c r="BK277" s="228">
        <f>ROUND(I277*H277,2)</f>
        <v>0</v>
      </c>
      <c r="BL277" s="20" t="s">
        <v>186</v>
      </c>
      <c r="BM277" s="227" t="s">
        <v>1835</v>
      </c>
    </row>
    <row r="278" s="2" customFormat="1">
      <c r="A278" s="41"/>
      <c r="B278" s="42"/>
      <c r="C278" s="43"/>
      <c r="D278" s="229" t="s">
        <v>188</v>
      </c>
      <c r="E278" s="43"/>
      <c r="F278" s="230" t="s">
        <v>396</v>
      </c>
      <c r="G278" s="43"/>
      <c r="H278" s="43"/>
      <c r="I278" s="231"/>
      <c r="J278" s="43"/>
      <c r="K278" s="43"/>
      <c r="L278" s="47"/>
      <c r="M278" s="232"/>
      <c r="N278" s="233"/>
      <c r="O278" s="87"/>
      <c r="P278" s="87"/>
      <c r="Q278" s="87"/>
      <c r="R278" s="87"/>
      <c r="S278" s="87"/>
      <c r="T278" s="88"/>
      <c r="U278" s="41"/>
      <c r="V278" s="41"/>
      <c r="W278" s="41"/>
      <c r="X278" s="41"/>
      <c r="Y278" s="41"/>
      <c r="Z278" s="41"/>
      <c r="AA278" s="41"/>
      <c r="AB278" s="41"/>
      <c r="AC278" s="41"/>
      <c r="AD278" s="41"/>
      <c r="AE278" s="41"/>
      <c r="AT278" s="20" t="s">
        <v>188</v>
      </c>
      <c r="AU278" s="20" t="s">
        <v>87</v>
      </c>
    </row>
    <row r="279" s="2" customFormat="1" ht="16.5" customHeight="1">
      <c r="A279" s="41"/>
      <c r="B279" s="42"/>
      <c r="C279" s="279" t="s">
        <v>548</v>
      </c>
      <c r="D279" s="279" t="s">
        <v>553</v>
      </c>
      <c r="E279" s="280" t="s">
        <v>1765</v>
      </c>
      <c r="F279" s="281" t="s">
        <v>1766</v>
      </c>
      <c r="G279" s="282" t="s">
        <v>333</v>
      </c>
      <c r="H279" s="283">
        <v>0.54000000000000004</v>
      </c>
      <c r="I279" s="284"/>
      <c r="J279" s="285">
        <f>ROUND(I279*H279,2)</f>
        <v>0</v>
      </c>
      <c r="K279" s="281" t="s">
        <v>185</v>
      </c>
      <c r="L279" s="286"/>
      <c r="M279" s="287" t="s">
        <v>19</v>
      </c>
      <c r="N279" s="288" t="s">
        <v>48</v>
      </c>
      <c r="O279" s="87"/>
      <c r="P279" s="225">
        <f>O279*H279</f>
        <v>0</v>
      </c>
      <c r="Q279" s="225">
        <v>1</v>
      </c>
      <c r="R279" s="225">
        <f>Q279*H279</f>
        <v>0.54000000000000004</v>
      </c>
      <c r="S279" s="225">
        <v>0</v>
      </c>
      <c r="T279" s="226">
        <f>S279*H279</f>
        <v>0</v>
      </c>
      <c r="U279" s="41"/>
      <c r="V279" s="41"/>
      <c r="W279" s="41"/>
      <c r="X279" s="41"/>
      <c r="Y279" s="41"/>
      <c r="Z279" s="41"/>
      <c r="AA279" s="41"/>
      <c r="AB279" s="41"/>
      <c r="AC279" s="41"/>
      <c r="AD279" s="41"/>
      <c r="AE279" s="41"/>
      <c r="AR279" s="227" t="s">
        <v>235</v>
      </c>
      <c r="AT279" s="227" t="s">
        <v>553</v>
      </c>
      <c r="AU279" s="227" t="s">
        <v>87</v>
      </c>
      <c r="AY279" s="20" t="s">
        <v>179</v>
      </c>
      <c r="BE279" s="228">
        <f>IF(N279="základní",J279,0)</f>
        <v>0</v>
      </c>
      <c r="BF279" s="228">
        <f>IF(N279="snížená",J279,0)</f>
        <v>0</v>
      </c>
      <c r="BG279" s="228">
        <f>IF(N279="zákl. přenesená",J279,0)</f>
        <v>0</v>
      </c>
      <c r="BH279" s="228">
        <f>IF(N279="sníž. přenesená",J279,0)</f>
        <v>0</v>
      </c>
      <c r="BI279" s="228">
        <f>IF(N279="nulová",J279,0)</f>
        <v>0</v>
      </c>
      <c r="BJ279" s="20" t="s">
        <v>85</v>
      </c>
      <c r="BK279" s="228">
        <f>ROUND(I279*H279,2)</f>
        <v>0</v>
      </c>
      <c r="BL279" s="20" t="s">
        <v>186</v>
      </c>
      <c r="BM279" s="227" t="s">
        <v>1836</v>
      </c>
    </row>
    <row r="280" s="13" customFormat="1">
      <c r="A280" s="13"/>
      <c r="B280" s="234"/>
      <c r="C280" s="235"/>
      <c r="D280" s="236" t="s">
        <v>190</v>
      </c>
      <c r="E280" s="237" t="s">
        <v>19</v>
      </c>
      <c r="F280" s="238" t="s">
        <v>1768</v>
      </c>
      <c r="G280" s="235"/>
      <c r="H280" s="237" t="s">
        <v>19</v>
      </c>
      <c r="I280" s="239"/>
      <c r="J280" s="235"/>
      <c r="K280" s="235"/>
      <c r="L280" s="240"/>
      <c r="M280" s="241"/>
      <c r="N280" s="242"/>
      <c r="O280" s="242"/>
      <c r="P280" s="242"/>
      <c r="Q280" s="242"/>
      <c r="R280" s="242"/>
      <c r="S280" s="242"/>
      <c r="T280" s="243"/>
      <c r="U280" s="13"/>
      <c r="V280" s="13"/>
      <c r="W280" s="13"/>
      <c r="X280" s="13"/>
      <c r="Y280" s="13"/>
      <c r="Z280" s="13"/>
      <c r="AA280" s="13"/>
      <c r="AB280" s="13"/>
      <c r="AC280" s="13"/>
      <c r="AD280" s="13"/>
      <c r="AE280" s="13"/>
      <c r="AT280" s="244" t="s">
        <v>190</v>
      </c>
      <c r="AU280" s="244" t="s">
        <v>87</v>
      </c>
      <c r="AV280" s="13" t="s">
        <v>85</v>
      </c>
      <c r="AW280" s="13" t="s">
        <v>37</v>
      </c>
      <c r="AX280" s="13" t="s">
        <v>77</v>
      </c>
      <c r="AY280" s="244" t="s">
        <v>179</v>
      </c>
    </row>
    <row r="281" s="14" customFormat="1">
      <c r="A281" s="14"/>
      <c r="B281" s="245"/>
      <c r="C281" s="246"/>
      <c r="D281" s="236" t="s">
        <v>190</v>
      </c>
      <c r="E281" s="247" t="s">
        <v>19</v>
      </c>
      <c r="F281" s="248" t="s">
        <v>1837</v>
      </c>
      <c r="G281" s="246"/>
      <c r="H281" s="249">
        <v>0.29999999999999999</v>
      </c>
      <c r="I281" s="250"/>
      <c r="J281" s="246"/>
      <c r="K281" s="246"/>
      <c r="L281" s="251"/>
      <c r="M281" s="252"/>
      <c r="N281" s="253"/>
      <c r="O281" s="253"/>
      <c r="P281" s="253"/>
      <c r="Q281" s="253"/>
      <c r="R281" s="253"/>
      <c r="S281" s="253"/>
      <c r="T281" s="254"/>
      <c r="U281" s="14"/>
      <c r="V281" s="14"/>
      <c r="W281" s="14"/>
      <c r="X281" s="14"/>
      <c r="Y281" s="14"/>
      <c r="Z281" s="14"/>
      <c r="AA281" s="14"/>
      <c r="AB281" s="14"/>
      <c r="AC281" s="14"/>
      <c r="AD281" s="14"/>
      <c r="AE281" s="14"/>
      <c r="AT281" s="255" t="s">
        <v>190</v>
      </c>
      <c r="AU281" s="255" t="s">
        <v>87</v>
      </c>
      <c r="AV281" s="14" t="s">
        <v>87</v>
      </c>
      <c r="AW281" s="14" t="s">
        <v>37</v>
      </c>
      <c r="AX281" s="14" t="s">
        <v>77</v>
      </c>
      <c r="AY281" s="255" t="s">
        <v>179</v>
      </c>
    </row>
    <row r="282" s="16" customFormat="1">
      <c r="A282" s="16"/>
      <c r="B282" s="267"/>
      <c r="C282" s="268"/>
      <c r="D282" s="236" t="s">
        <v>190</v>
      </c>
      <c r="E282" s="269" t="s">
        <v>19</v>
      </c>
      <c r="F282" s="270" t="s">
        <v>195</v>
      </c>
      <c r="G282" s="268"/>
      <c r="H282" s="271">
        <v>0.29999999999999999</v>
      </c>
      <c r="I282" s="272"/>
      <c r="J282" s="268"/>
      <c r="K282" s="268"/>
      <c r="L282" s="273"/>
      <c r="M282" s="274"/>
      <c r="N282" s="275"/>
      <c r="O282" s="275"/>
      <c r="P282" s="275"/>
      <c r="Q282" s="275"/>
      <c r="R282" s="275"/>
      <c r="S282" s="275"/>
      <c r="T282" s="276"/>
      <c r="U282" s="16"/>
      <c r="V282" s="16"/>
      <c r="W282" s="16"/>
      <c r="X282" s="16"/>
      <c r="Y282" s="16"/>
      <c r="Z282" s="16"/>
      <c r="AA282" s="16"/>
      <c r="AB282" s="16"/>
      <c r="AC282" s="16"/>
      <c r="AD282" s="16"/>
      <c r="AE282" s="16"/>
      <c r="AT282" s="277" t="s">
        <v>190</v>
      </c>
      <c r="AU282" s="277" t="s">
        <v>87</v>
      </c>
      <c r="AV282" s="16" t="s">
        <v>186</v>
      </c>
      <c r="AW282" s="16" t="s">
        <v>37</v>
      </c>
      <c r="AX282" s="16" t="s">
        <v>85</v>
      </c>
      <c r="AY282" s="277" t="s">
        <v>179</v>
      </c>
    </row>
    <row r="283" s="14" customFormat="1">
      <c r="A283" s="14"/>
      <c r="B283" s="245"/>
      <c r="C283" s="246"/>
      <c r="D283" s="236" t="s">
        <v>190</v>
      </c>
      <c r="E283" s="246"/>
      <c r="F283" s="248" t="s">
        <v>1838</v>
      </c>
      <c r="G283" s="246"/>
      <c r="H283" s="249">
        <v>0.54000000000000004</v>
      </c>
      <c r="I283" s="250"/>
      <c r="J283" s="246"/>
      <c r="K283" s="246"/>
      <c r="L283" s="251"/>
      <c r="M283" s="252"/>
      <c r="N283" s="253"/>
      <c r="O283" s="253"/>
      <c r="P283" s="253"/>
      <c r="Q283" s="253"/>
      <c r="R283" s="253"/>
      <c r="S283" s="253"/>
      <c r="T283" s="254"/>
      <c r="U283" s="14"/>
      <c r="V283" s="14"/>
      <c r="W283" s="14"/>
      <c r="X283" s="14"/>
      <c r="Y283" s="14"/>
      <c r="Z283" s="14"/>
      <c r="AA283" s="14"/>
      <c r="AB283" s="14"/>
      <c r="AC283" s="14"/>
      <c r="AD283" s="14"/>
      <c r="AE283" s="14"/>
      <c r="AT283" s="255" t="s">
        <v>190</v>
      </c>
      <c r="AU283" s="255" t="s">
        <v>87</v>
      </c>
      <c r="AV283" s="14" t="s">
        <v>87</v>
      </c>
      <c r="AW283" s="14" t="s">
        <v>4</v>
      </c>
      <c r="AX283" s="14" t="s">
        <v>85</v>
      </c>
      <c r="AY283" s="255" t="s">
        <v>179</v>
      </c>
    </row>
    <row r="284" s="2" customFormat="1" ht="16.5" customHeight="1">
      <c r="A284" s="41"/>
      <c r="B284" s="42"/>
      <c r="C284" s="279" t="s">
        <v>557</v>
      </c>
      <c r="D284" s="279" t="s">
        <v>553</v>
      </c>
      <c r="E284" s="280" t="s">
        <v>1771</v>
      </c>
      <c r="F284" s="281" t="s">
        <v>1772</v>
      </c>
      <c r="G284" s="282" t="s">
        <v>1154</v>
      </c>
      <c r="H284" s="283">
        <v>2</v>
      </c>
      <c r="I284" s="284"/>
      <c r="J284" s="285">
        <f>ROUND(I284*H284,2)</f>
        <v>0</v>
      </c>
      <c r="K284" s="281" t="s">
        <v>274</v>
      </c>
      <c r="L284" s="286"/>
      <c r="M284" s="287" t="s">
        <v>19</v>
      </c>
      <c r="N284" s="288" t="s">
        <v>48</v>
      </c>
      <c r="O284" s="87"/>
      <c r="P284" s="225">
        <f>O284*H284</f>
        <v>0</v>
      </c>
      <c r="Q284" s="225">
        <v>0.001</v>
      </c>
      <c r="R284" s="225">
        <f>Q284*H284</f>
        <v>0.002</v>
      </c>
      <c r="S284" s="225">
        <v>0</v>
      </c>
      <c r="T284" s="226">
        <f>S284*H284</f>
        <v>0</v>
      </c>
      <c r="U284" s="41"/>
      <c r="V284" s="41"/>
      <c r="W284" s="41"/>
      <c r="X284" s="41"/>
      <c r="Y284" s="41"/>
      <c r="Z284" s="41"/>
      <c r="AA284" s="41"/>
      <c r="AB284" s="41"/>
      <c r="AC284" s="41"/>
      <c r="AD284" s="41"/>
      <c r="AE284" s="41"/>
      <c r="AR284" s="227" t="s">
        <v>235</v>
      </c>
      <c r="AT284" s="227" t="s">
        <v>553</v>
      </c>
      <c r="AU284" s="227" t="s">
        <v>87</v>
      </c>
      <c r="AY284" s="20" t="s">
        <v>179</v>
      </c>
      <c r="BE284" s="228">
        <f>IF(N284="základní",J284,0)</f>
        <v>0</v>
      </c>
      <c r="BF284" s="228">
        <f>IF(N284="snížená",J284,0)</f>
        <v>0</v>
      </c>
      <c r="BG284" s="228">
        <f>IF(N284="zákl. přenesená",J284,0)</f>
        <v>0</v>
      </c>
      <c r="BH284" s="228">
        <f>IF(N284="sníž. přenesená",J284,0)</f>
        <v>0</v>
      </c>
      <c r="BI284" s="228">
        <f>IF(N284="nulová",J284,0)</f>
        <v>0</v>
      </c>
      <c r="BJ284" s="20" t="s">
        <v>85</v>
      </c>
      <c r="BK284" s="228">
        <f>ROUND(I284*H284,2)</f>
        <v>0</v>
      </c>
      <c r="BL284" s="20" t="s">
        <v>186</v>
      </c>
      <c r="BM284" s="227" t="s">
        <v>1839</v>
      </c>
    </row>
    <row r="285" s="13" customFormat="1">
      <c r="A285" s="13"/>
      <c r="B285" s="234"/>
      <c r="C285" s="235"/>
      <c r="D285" s="236" t="s">
        <v>190</v>
      </c>
      <c r="E285" s="237" t="s">
        <v>19</v>
      </c>
      <c r="F285" s="238" t="s">
        <v>1774</v>
      </c>
      <c r="G285" s="235"/>
      <c r="H285" s="237" t="s">
        <v>19</v>
      </c>
      <c r="I285" s="239"/>
      <c r="J285" s="235"/>
      <c r="K285" s="235"/>
      <c r="L285" s="240"/>
      <c r="M285" s="241"/>
      <c r="N285" s="242"/>
      <c r="O285" s="242"/>
      <c r="P285" s="242"/>
      <c r="Q285" s="242"/>
      <c r="R285" s="242"/>
      <c r="S285" s="242"/>
      <c r="T285" s="243"/>
      <c r="U285" s="13"/>
      <c r="V285" s="13"/>
      <c r="W285" s="13"/>
      <c r="X285" s="13"/>
      <c r="Y285" s="13"/>
      <c r="Z285" s="13"/>
      <c r="AA285" s="13"/>
      <c r="AB285" s="13"/>
      <c r="AC285" s="13"/>
      <c r="AD285" s="13"/>
      <c r="AE285" s="13"/>
      <c r="AT285" s="244" t="s">
        <v>190</v>
      </c>
      <c r="AU285" s="244" t="s">
        <v>87</v>
      </c>
      <c r="AV285" s="13" t="s">
        <v>85</v>
      </c>
      <c r="AW285" s="13" t="s">
        <v>37</v>
      </c>
      <c r="AX285" s="13" t="s">
        <v>77</v>
      </c>
      <c r="AY285" s="244" t="s">
        <v>179</v>
      </c>
    </row>
    <row r="286" s="14" customFormat="1">
      <c r="A286" s="14"/>
      <c r="B286" s="245"/>
      <c r="C286" s="246"/>
      <c r="D286" s="236" t="s">
        <v>190</v>
      </c>
      <c r="E286" s="247" t="s">
        <v>19</v>
      </c>
      <c r="F286" s="248" t="s">
        <v>1840</v>
      </c>
      <c r="G286" s="246"/>
      <c r="H286" s="249">
        <v>2</v>
      </c>
      <c r="I286" s="250"/>
      <c r="J286" s="246"/>
      <c r="K286" s="246"/>
      <c r="L286" s="251"/>
      <c r="M286" s="252"/>
      <c r="N286" s="253"/>
      <c r="O286" s="253"/>
      <c r="P286" s="253"/>
      <c r="Q286" s="253"/>
      <c r="R286" s="253"/>
      <c r="S286" s="253"/>
      <c r="T286" s="254"/>
      <c r="U286" s="14"/>
      <c r="V286" s="14"/>
      <c r="W286" s="14"/>
      <c r="X286" s="14"/>
      <c r="Y286" s="14"/>
      <c r="Z286" s="14"/>
      <c r="AA286" s="14"/>
      <c r="AB286" s="14"/>
      <c r="AC286" s="14"/>
      <c r="AD286" s="14"/>
      <c r="AE286" s="14"/>
      <c r="AT286" s="255" t="s">
        <v>190</v>
      </c>
      <c r="AU286" s="255" t="s">
        <v>87</v>
      </c>
      <c r="AV286" s="14" t="s">
        <v>87</v>
      </c>
      <c r="AW286" s="14" t="s">
        <v>37</v>
      </c>
      <c r="AX286" s="14" t="s">
        <v>77</v>
      </c>
      <c r="AY286" s="255" t="s">
        <v>179</v>
      </c>
    </row>
    <row r="287" s="16" customFormat="1">
      <c r="A287" s="16"/>
      <c r="B287" s="267"/>
      <c r="C287" s="268"/>
      <c r="D287" s="236" t="s">
        <v>190</v>
      </c>
      <c r="E287" s="269" t="s">
        <v>19</v>
      </c>
      <c r="F287" s="270" t="s">
        <v>195</v>
      </c>
      <c r="G287" s="268"/>
      <c r="H287" s="271">
        <v>2</v>
      </c>
      <c r="I287" s="272"/>
      <c r="J287" s="268"/>
      <c r="K287" s="268"/>
      <c r="L287" s="273"/>
      <c r="M287" s="274"/>
      <c r="N287" s="275"/>
      <c r="O287" s="275"/>
      <c r="P287" s="275"/>
      <c r="Q287" s="275"/>
      <c r="R287" s="275"/>
      <c r="S287" s="275"/>
      <c r="T287" s="276"/>
      <c r="U287" s="16"/>
      <c r="V287" s="16"/>
      <c r="W287" s="16"/>
      <c r="X287" s="16"/>
      <c r="Y287" s="16"/>
      <c r="Z287" s="16"/>
      <c r="AA287" s="16"/>
      <c r="AB287" s="16"/>
      <c r="AC287" s="16"/>
      <c r="AD287" s="16"/>
      <c r="AE287" s="16"/>
      <c r="AT287" s="277" t="s">
        <v>190</v>
      </c>
      <c r="AU287" s="277" t="s">
        <v>87</v>
      </c>
      <c r="AV287" s="16" t="s">
        <v>186</v>
      </c>
      <c r="AW287" s="16" t="s">
        <v>37</v>
      </c>
      <c r="AX287" s="16" t="s">
        <v>85</v>
      </c>
      <c r="AY287" s="277" t="s">
        <v>179</v>
      </c>
    </row>
    <row r="288" s="2" customFormat="1" ht="16.5" customHeight="1">
      <c r="A288" s="41"/>
      <c r="B288" s="42"/>
      <c r="C288" s="216" t="s">
        <v>565</v>
      </c>
      <c r="D288" s="216" t="s">
        <v>181</v>
      </c>
      <c r="E288" s="217" t="s">
        <v>1776</v>
      </c>
      <c r="F288" s="218" t="s">
        <v>1777</v>
      </c>
      <c r="G288" s="219" t="s">
        <v>371</v>
      </c>
      <c r="H288" s="220">
        <v>1</v>
      </c>
      <c r="I288" s="221"/>
      <c r="J288" s="222">
        <f>ROUND(I288*H288,2)</f>
        <v>0</v>
      </c>
      <c r="K288" s="218" t="s">
        <v>185</v>
      </c>
      <c r="L288" s="47"/>
      <c r="M288" s="223" t="s">
        <v>19</v>
      </c>
      <c r="N288" s="224" t="s">
        <v>48</v>
      </c>
      <c r="O288" s="87"/>
      <c r="P288" s="225">
        <f>O288*H288</f>
        <v>0</v>
      </c>
      <c r="Q288" s="225">
        <v>0</v>
      </c>
      <c r="R288" s="225">
        <f>Q288*H288</f>
        <v>0</v>
      </c>
      <c r="S288" s="225">
        <v>0</v>
      </c>
      <c r="T288" s="226">
        <f>S288*H288</f>
        <v>0</v>
      </c>
      <c r="U288" s="41"/>
      <c r="V288" s="41"/>
      <c r="W288" s="41"/>
      <c r="X288" s="41"/>
      <c r="Y288" s="41"/>
      <c r="Z288" s="41"/>
      <c r="AA288" s="41"/>
      <c r="AB288" s="41"/>
      <c r="AC288" s="41"/>
      <c r="AD288" s="41"/>
      <c r="AE288" s="41"/>
      <c r="AR288" s="227" t="s">
        <v>186</v>
      </c>
      <c r="AT288" s="227" t="s">
        <v>181</v>
      </c>
      <c r="AU288" s="227" t="s">
        <v>87</v>
      </c>
      <c r="AY288" s="20" t="s">
        <v>179</v>
      </c>
      <c r="BE288" s="228">
        <f>IF(N288="základní",J288,0)</f>
        <v>0</v>
      </c>
      <c r="BF288" s="228">
        <f>IF(N288="snížená",J288,0)</f>
        <v>0</v>
      </c>
      <c r="BG288" s="228">
        <f>IF(N288="zákl. přenesená",J288,0)</f>
        <v>0</v>
      </c>
      <c r="BH288" s="228">
        <f>IF(N288="sníž. přenesená",J288,0)</f>
        <v>0</v>
      </c>
      <c r="BI288" s="228">
        <f>IF(N288="nulová",J288,0)</f>
        <v>0</v>
      </c>
      <c r="BJ288" s="20" t="s">
        <v>85</v>
      </c>
      <c r="BK288" s="228">
        <f>ROUND(I288*H288,2)</f>
        <v>0</v>
      </c>
      <c r="BL288" s="20" t="s">
        <v>186</v>
      </c>
      <c r="BM288" s="227" t="s">
        <v>1841</v>
      </c>
    </row>
    <row r="289" s="2" customFormat="1">
      <c r="A289" s="41"/>
      <c r="B289" s="42"/>
      <c r="C289" s="43"/>
      <c r="D289" s="229" t="s">
        <v>188</v>
      </c>
      <c r="E289" s="43"/>
      <c r="F289" s="230" t="s">
        <v>1779</v>
      </c>
      <c r="G289" s="43"/>
      <c r="H289" s="43"/>
      <c r="I289" s="231"/>
      <c r="J289" s="43"/>
      <c r="K289" s="43"/>
      <c r="L289" s="47"/>
      <c r="M289" s="232"/>
      <c r="N289" s="233"/>
      <c r="O289" s="87"/>
      <c r="P289" s="87"/>
      <c r="Q289" s="87"/>
      <c r="R289" s="87"/>
      <c r="S289" s="87"/>
      <c r="T289" s="88"/>
      <c r="U289" s="41"/>
      <c r="V289" s="41"/>
      <c r="W289" s="41"/>
      <c r="X289" s="41"/>
      <c r="Y289" s="41"/>
      <c r="Z289" s="41"/>
      <c r="AA289" s="41"/>
      <c r="AB289" s="41"/>
      <c r="AC289" s="41"/>
      <c r="AD289" s="41"/>
      <c r="AE289" s="41"/>
      <c r="AT289" s="20" t="s">
        <v>188</v>
      </c>
      <c r="AU289" s="20" t="s">
        <v>87</v>
      </c>
    </row>
    <row r="290" s="13" customFormat="1">
      <c r="A290" s="13"/>
      <c r="B290" s="234"/>
      <c r="C290" s="235"/>
      <c r="D290" s="236" t="s">
        <v>190</v>
      </c>
      <c r="E290" s="237" t="s">
        <v>19</v>
      </c>
      <c r="F290" s="238" t="s">
        <v>1780</v>
      </c>
      <c r="G290" s="235"/>
      <c r="H290" s="237" t="s">
        <v>19</v>
      </c>
      <c r="I290" s="239"/>
      <c r="J290" s="235"/>
      <c r="K290" s="235"/>
      <c r="L290" s="240"/>
      <c r="M290" s="241"/>
      <c r="N290" s="242"/>
      <c r="O290" s="242"/>
      <c r="P290" s="242"/>
      <c r="Q290" s="242"/>
      <c r="R290" s="242"/>
      <c r="S290" s="242"/>
      <c r="T290" s="243"/>
      <c r="U290" s="13"/>
      <c r="V290" s="13"/>
      <c r="W290" s="13"/>
      <c r="X290" s="13"/>
      <c r="Y290" s="13"/>
      <c r="Z290" s="13"/>
      <c r="AA290" s="13"/>
      <c r="AB290" s="13"/>
      <c r="AC290" s="13"/>
      <c r="AD290" s="13"/>
      <c r="AE290" s="13"/>
      <c r="AT290" s="244" t="s">
        <v>190</v>
      </c>
      <c r="AU290" s="244" t="s">
        <v>87</v>
      </c>
      <c r="AV290" s="13" t="s">
        <v>85</v>
      </c>
      <c r="AW290" s="13" t="s">
        <v>37</v>
      </c>
      <c r="AX290" s="13" t="s">
        <v>77</v>
      </c>
      <c r="AY290" s="244" t="s">
        <v>179</v>
      </c>
    </row>
    <row r="291" s="14" customFormat="1">
      <c r="A291" s="14"/>
      <c r="B291" s="245"/>
      <c r="C291" s="246"/>
      <c r="D291" s="236" t="s">
        <v>190</v>
      </c>
      <c r="E291" s="247" t="s">
        <v>19</v>
      </c>
      <c r="F291" s="248" t="s">
        <v>1842</v>
      </c>
      <c r="G291" s="246"/>
      <c r="H291" s="249">
        <v>1</v>
      </c>
      <c r="I291" s="250"/>
      <c r="J291" s="246"/>
      <c r="K291" s="246"/>
      <c r="L291" s="251"/>
      <c r="M291" s="252"/>
      <c r="N291" s="253"/>
      <c r="O291" s="253"/>
      <c r="P291" s="253"/>
      <c r="Q291" s="253"/>
      <c r="R291" s="253"/>
      <c r="S291" s="253"/>
      <c r="T291" s="254"/>
      <c r="U291" s="14"/>
      <c r="V291" s="14"/>
      <c r="W291" s="14"/>
      <c r="X291" s="14"/>
      <c r="Y291" s="14"/>
      <c r="Z291" s="14"/>
      <c r="AA291" s="14"/>
      <c r="AB291" s="14"/>
      <c r="AC291" s="14"/>
      <c r="AD291" s="14"/>
      <c r="AE291" s="14"/>
      <c r="AT291" s="255" t="s">
        <v>190</v>
      </c>
      <c r="AU291" s="255" t="s">
        <v>87</v>
      </c>
      <c r="AV291" s="14" t="s">
        <v>87</v>
      </c>
      <c r="AW291" s="14" t="s">
        <v>37</v>
      </c>
      <c r="AX291" s="14" t="s">
        <v>77</v>
      </c>
      <c r="AY291" s="255" t="s">
        <v>179</v>
      </c>
    </row>
    <row r="292" s="16" customFormat="1">
      <c r="A292" s="16"/>
      <c r="B292" s="267"/>
      <c r="C292" s="268"/>
      <c r="D292" s="236" t="s">
        <v>190</v>
      </c>
      <c r="E292" s="269" t="s">
        <v>19</v>
      </c>
      <c r="F292" s="270" t="s">
        <v>195</v>
      </c>
      <c r="G292" s="268"/>
      <c r="H292" s="271">
        <v>1</v>
      </c>
      <c r="I292" s="272"/>
      <c r="J292" s="268"/>
      <c r="K292" s="268"/>
      <c r="L292" s="273"/>
      <c r="M292" s="274"/>
      <c r="N292" s="275"/>
      <c r="O292" s="275"/>
      <c r="P292" s="275"/>
      <c r="Q292" s="275"/>
      <c r="R292" s="275"/>
      <c r="S292" s="275"/>
      <c r="T292" s="276"/>
      <c r="U292" s="16"/>
      <c r="V292" s="16"/>
      <c r="W292" s="16"/>
      <c r="X292" s="16"/>
      <c r="Y292" s="16"/>
      <c r="Z292" s="16"/>
      <c r="AA292" s="16"/>
      <c r="AB292" s="16"/>
      <c r="AC292" s="16"/>
      <c r="AD292" s="16"/>
      <c r="AE292" s="16"/>
      <c r="AT292" s="277" t="s">
        <v>190</v>
      </c>
      <c r="AU292" s="277" t="s">
        <v>87</v>
      </c>
      <c r="AV292" s="16" t="s">
        <v>186</v>
      </c>
      <c r="AW292" s="16" t="s">
        <v>37</v>
      </c>
      <c r="AX292" s="16" t="s">
        <v>85</v>
      </c>
      <c r="AY292" s="277" t="s">
        <v>179</v>
      </c>
    </row>
    <row r="293" s="2" customFormat="1" ht="24.15" customHeight="1">
      <c r="A293" s="41"/>
      <c r="B293" s="42"/>
      <c r="C293" s="216" t="s">
        <v>571</v>
      </c>
      <c r="D293" s="216" t="s">
        <v>181</v>
      </c>
      <c r="E293" s="217" t="s">
        <v>1649</v>
      </c>
      <c r="F293" s="218" t="s">
        <v>1650</v>
      </c>
      <c r="G293" s="219" t="s">
        <v>273</v>
      </c>
      <c r="H293" s="220">
        <v>1</v>
      </c>
      <c r="I293" s="221"/>
      <c r="J293" s="222">
        <f>ROUND(I293*H293,2)</f>
        <v>0</v>
      </c>
      <c r="K293" s="218" t="s">
        <v>185</v>
      </c>
      <c r="L293" s="47"/>
      <c r="M293" s="223" t="s">
        <v>19</v>
      </c>
      <c r="N293" s="224" t="s">
        <v>48</v>
      </c>
      <c r="O293" s="87"/>
      <c r="P293" s="225">
        <f>O293*H293</f>
        <v>0</v>
      </c>
      <c r="Q293" s="225">
        <v>0</v>
      </c>
      <c r="R293" s="225">
        <f>Q293*H293</f>
        <v>0</v>
      </c>
      <c r="S293" s="225">
        <v>0</v>
      </c>
      <c r="T293" s="226">
        <f>S293*H293</f>
        <v>0</v>
      </c>
      <c r="U293" s="41"/>
      <c r="V293" s="41"/>
      <c r="W293" s="41"/>
      <c r="X293" s="41"/>
      <c r="Y293" s="41"/>
      <c r="Z293" s="41"/>
      <c r="AA293" s="41"/>
      <c r="AB293" s="41"/>
      <c r="AC293" s="41"/>
      <c r="AD293" s="41"/>
      <c r="AE293" s="41"/>
      <c r="AR293" s="227" t="s">
        <v>186</v>
      </c>
      <c r="AT293" s="227" t="s">
        <v>181</v>
      </c>
      <c r="AU293" s="227" t="s">
        <v>87</v>
      </c>
      <c r="AY293" s="20" t="s">
        <v>179</v>
      </c>
      <c r="BE293" s="228">
        <f>IF(N293="základní",J293,0)</f>
        <v>0</v>
      </c>
      <c r="BF293" s="228">
        <f>IF(N293="snížená",J293,0)</f>
        <v>0</v>
      </c>
      <c r="BG293" s="228">
        <f>IF(N293="zákl. přenesená",J293,0)</f>
        <v>0</v>
      </c>
      <c r="BH293" s="228">
        <f>IF(N293="sníž. přenesená",J293,0)</f>
        <v>0</v>
      </c>
      <c r="BI293" s="228">
        <f>IF(N293="nulová",J293,0)</f>
        <v>0</v>
      </c>
      <c r="BJ293" s="20" t="s">
        <v>85</v>
      </c>
      <c r="BK293" s="228">
        <f>ROUND(I293*H293,2)</f>
        <v>0</v>
      </c>
      <c r="BL293" s="20" t="s">
        <v>186</v>
      </c>
      <c r="BM293" s="227" t="s">
        <v>1843</v>
      </c>
    </row>
    <row r="294" s="2" customFormat="1">
      <c r="A294" s="41"/>
      <c r="B294" s="42"/>
      <c r="C294" s="43"/>
      <c r="D294" s="229" t="s">
        <v>188</v>
      </c>
      <c r="E294" s="43"/>
      <c r="F294" s="230" t="s">
        <v>1652</v>
      </c>
      <c r="G294" s="43"/>
      <c r="H294" s="43"/>
      <c r="I294" s="231"/>
      <c r="J294" s="43"/>
      <c r="K294" s="43"/>
      <c r="L294" s="47"/>
      <c r="M294" s="232"/>
      <c r="N294" s="233"/>
      <c r="O294" s="87"/>
      <c r="P294" s="87"/>
      <c r="Q294" s="87"/>
      <c r="R294" s="87"/>
      <c r="S294" s="87"/>
      <c r="T294" s="88"/>
      <c r="U294" s="41"/>
      <c r="V294" s="41"/>
      <c r="W294" s="41"/>
      <c r="X294" s="41"/>
      <c r="Y294" s="41"/>
      <c r="Z294" s="41"/>
      <c r="AA294" s="41"/>
      <c r="AB294" s="41"/>
      <c r="AC294" s="41"/>
      <c r="AD294" s="41"/>
      <c r="AE294" s="41"/>
      <c r="AT294" s="20" t="s">
        <v>188</v>
      </c>
      <c r="AU294" s="20" t="s">
        <v>87</v>
      </c>
    </row>
    <row r="295" s="2" customFormat="1" ht="16.5" customHeight="1">
      <c r="A295" s="41"/>
      <c r="B295" s="42"/>
      <c r="C295" s="279" t="s">
        <v>577</v>
      </c>
      <c r="D295" s="279" t="s">
        <v>553</v>
      </c>
      <c r="E295" s="280" t="s">
        <v>1659</v>
      </c>
      <c r="F295" s="281" t="s">
        <v>1660</v>
      </c>
      <c r="G295" s="282" t="s">
        <v>1580</v>
      </c>
      <c r="H295" s="283">
        <v>1</v>
      </c>
      <c r="I295" s="284"/>
      <c r="J295" s="285">
        <f>ROUND(I295*H295,2)</f>
        <v>0</v>
      </c>
      <c r="K295" s="281" t="s">
        <v>274</v>
      </c>
      <c r="L295" s="286"/>
      <c r="M295" s="287" t="s">
        <v>19</v>
      </c>
      <c r="N295" s="288" t="s">
        <v>48</v>
      </c>
      <c r="O295" s="87"/>
      <c r="P295" s="225">
        <f>O295*H295</f>
        <v>0</v>
      </c>
      <c r="Q295" s="225">
        <v>0.050000000000000003</v>
      </c>
      <c r="R295" s="225">
        <f>Q295*H295</f>
        <v>0.050000000000000003</v>
      </c>
      <c r="S295" s="225">
        <v>0</v>
      </c>
      <c r="T295" s="226">
        <f>S295*H295</f>
        <v>0</v>
      </c>
      <c r="U295" s="41"/>
      <c r="V295" s="41"/>
      <c r="W295" s="41"/>
      <c r="X295" s="41"/>
      <c r="Y295" s="41"/>
      <c r="Z295" s="41"/>
      <c r="AA295" s="41"/>
      <c r="AB295" s="41"/>
      <c r="AC295" s="41"/>
      <c r="AD295" s="41"/>
      <c r="AE295" s="41"/>
      <c r="AR295" s="227" t="s">
        <v>235</v>
      </c>
      <c r="AT295" s="227" t="s">
        <v>553</v>
      </c>
      <c r="AU295" s="227" t="s">
        <v>87</v>
      </c>
      <c r="AY295" s="20" t="s">
        <v>179</v>
      </c>
      <c r="BE295" s="228">
        <f>IF(N295="základní",J295,0)</f>
        <v>0</v>
      </c>
      <c r="BF295" s="228">
        <f>IF(N295="snížená",J295,0)</f>
        <v>0</v>
      </c>
      <c r="BG295" s="228">
        <f>IF(N295="zákl. přenesená",J295,0)</f>
        <v>0</v>
      </c>
      <c r="BH295" s="228">
        <f>IF(N295="sníž. přenesená",J295,0)</f>
        <v>0</v>
      </c>
      <c r="BI295" s="228">
        <f>IF(N295="nulová",J295,0)</f>
        <v>0</v>
      </c>
      <c r="BJ295" s="20" t="s">
        <v>85</v>
      </c>
      <c r="BK295" s="228">
        <f>ROUND(I295*H295,2)</f>
        <v>0</v>
      </c>
      <c r="BL295" s="20" t="s">
        <v>186</v>
      </c>
      <c r="BM295" s="227" t="s">
        <v>1844</v>
      </c>
    </row>
    <row r="296" s="2" customFormat="1" ht="24.15" customHeight="1">
      <c r="A296" s="41"/>
      <c r="B296" s="42"/>
      <c r="C296" s="216" t="s">
        <v>560</v>
      </c>
      <c r="D296" s="216" t="s">
        <v>181</v>
      </c>
      <c r="E296" s="217" t="s">
        <v>1665</v>
      </c>
      <c r="F296" s="218" t="s">
        <v>1666</v>
      </c>
      <c r="G296" s="219" t="s">
        <v>333</v>
      </c>
      <c r="H296" s="220">
        <v>0.0040000000000000001</v>
      </c>
      <c r="I296" s="221"/>
      <c r="J296" s="222">
        <f>ROUND(I296*H296,2)</f>
        <v>0</v>
      </c>
      <c r="K296" s="218" t="s">
        <v>185</v>
      </c>
      <c r="L296" s="47"/>
      <c r="M296" s="223" t="s">
        <v>19</v>
      </c>
      <c r="N296" s="224" t="s">
        <v>48</v>
      </c>
      <c r="O296" s="87"/>
      <c r="P296" s="225">
        <f>O296*H296</f>
        <v>0</v>
      </c>
      <c r="Q296" s="225">
        <v>0</v>
      </c>
      <c r="R296" s="225">
        <f>Q296*H296</f>
        <v>0</v>
      </c>
      <c r="S296" s="225">
        <v>0</v>
      </c>
      <c r="T296" s="226">
        <f>S296*H296</f>
        <v>0</v>
      </c>
      <c r="U296" s="41"/>
      <c r="V296" s="41"/>
      <c r="W296" s="41"/>
      <c r="X296" s="41"/>
      <c r="Y296" s="41"/>
      <c r="Z296" s="41"/>
      <c r="AA296" s="41"/>
      <c r="AB296" s="41"/>
      <c r="AC296" s="41"/>
      <c r="AD296" s="41"/>
      <c r="AE296" s="41"/>
      <c r="AR296" s="227" t="s">
        <v>186</v>
      </c>
      <c r="AT296" s="227" t="s">
        <v>181</v>
      </c>
      <c r="AU296" s="227" t="s">
        <v>87</v>
      </c>
      <c r="AY296" s="20" t="s">
        <v>179</v>
      </c>
      <c r="BE296" s="228">
        <f>IF(N296="základní",J296,0)</f>
        <v>0</v>
      </c>
      <c r="BF296" s="228">
        <f>IF(N296="snížená",J296,0)</f>
        <v>0</v>
      </c>
      <c r="BG296" s="228">
        <f>IF(N296="zákl. přenesená",J296,0)</f>
        <v>0</v>
      </c>
      <c r="BH296" s="228">
        <f>IF(N296="sníž. přenesená",J296,0)</f>
        <v>0</v>
      </c>
      <c r="BI296" s="228">
        <f>IF(N296="nulová",J296,0)</f>
        <v>0</v>
      </c>
      <c r="BJ296" s="20" t="s">
        <v>85</v>
      </c>
      <c r="BK296" s="228">
        <f>ROUND(I296*H296,2)</f>
        <v>0</v>
      </c>
      <c r="BL296" s="20" t="s">
        <v>186</v>
      </c>
      <c r="BM296" s="227" t="s">
        <v>1845</v>
      </c>
    </row>
    <row r="297" s="2" customFormat="1">
      <c r="A297" s="41"/>
      <c r="B297" s="42"/>
      <c r="C297" s="43"/>
      <c r="D297" s="229" t="s">
        <v>188</v>
      </c>
      <c r="E297" s="43"/>
      <c r="F297" s="230" t="s">
        <v>1668</v>
      </c>
      <c r="G297" s="43"/>
      <c r="H297" s="43"/>
      <c r="I297" s="231"/>
      <c r="J297" s="43"/>
      <c r="K297" s="43"/>
      <c r="L297" s="47"/>
      <c r="M297" s="232"/>
      <c r="N297" s="233"/>
      <c r="O297" s="87"/>
      <c r="P297" s="87"/>
      <c r="Q297" s="87"/>
      <c r="R297" s="87"/>
      <c r="S297" s="87"/>
      <c r="T297" s="88"/>
      <c r="U297" s="41"/>
      <c r="V297" s="41"/>
      <c r="W297" s="41"/>
      <c r="X297" s="41"/>
      <c r="Y297" s="41"/>
      <c r="Z297" s="41"/>
      <c r="AA297" s="41"/>
      <c r="AB297" s="41"/>
      <c r="AC297" s="41"/>
      <c r="AD297" s="41"/>
      <c r="AE297" s="41"/>
      <c r="AT297" s="20" t="s">
        <v>188</v>
      </c>
      <c r="AU297" s="20" t="s">
        <v>87</v>
      </c>
    </row>
    <row r="298" s="13" customFormat="1">
      <c r="A298" s="13"/>
      <c r="B298" s="234"/>
      <c r="C298" s="235"/>
      <c r="D298" s="236" t="s">
        <v>190</v>
      </c>
      <c r="E298" s="237" t="s">
        <v>19</v>
      </c>
      <c r="F298" s="238" t="s">
        <v>1669</v>
      </c>
      <c r="G298" s="235"/>
      <c r="H298" s="237" t="s">
        <v>19</v>
      </c>
      <c r="I298" s="239"/>
      <c r="J298" s="235"/>
      <c r="K298" s="235"/>
      <c r="L298" s="240"/>
      <c r="M298" s="241"/>
      <c r="N298" s="242"/>
      <c r="O298" s="242"/>
      <c r="P298" s="242"/>
      <c r="Q298" s="242"/>
      <c r="R298" s="242"/>
      <c r="S298" s="242"/>
      <c r="T298" s="243"/>
      <c r="U298" s="13"/>
      <c r="V298" s="13"/>
      <c r="W298" s="13"/>
      <c r="X298" s="13"/>
      <c r="Y298" s="13"/>
      <c r="Z298" s="13"/>
      <c r="AA298" s="13"/>
      <c r="AB298" s="13"/>
      <c r="AC298" s="13"/>
      <c r="AD298" s="13"/>
      <c r="AE298" s="13"/>
      <c r="AT298" s="244" t="s">
        <v>190</v>
      </c>
      <c r="AU298" s="244" t="s">
        <v>87</v>
      </c>
      <c r="AV298" s="13" t="s">
        <v>85</v>
      </c>
      <c r="AW298" s="13" t="s">
        <v>37</v>
      </c>
      <c r="AX298" s="13" t="s">
        <v>77</v>
      </c>
      <c r="AY298" s="244" t="s">
        <v>179</v>
      </c>
    </row>
    <row r="299" s="14" customFormat="1">
      <c r="A299" s="14"/>
      <c r="B299" s="245"/>
      <c r="C299" s="246"/>
      <c r="D299" s="236" t="s">
        <v>190</v>
      </c>
      <c r="E299" s="247" t="s">
        <v>19</v>
      </c>
      <c r="F299" s="248" t="s">
        <v>1846</v>
      </c>
      <c r="G299" s="246"/>
      <c r="H299" s="249">
        <v>3.6000000000000001</v>
      </c>
      <c r="I299" s="250"/>
      <c r="J299" s="246"/>
      <c r="K299" s="246"/>
      <c r="L299" s="251"/>
      <c r="M299" s="252"/>
      <c r="N299" s="253"/>
      <c r="O299" s="253"/>
      <c r="P299" s="253"/>
      <c r="Q299" s="253"/>
      <c r="R299" s="253"/>
      <c r="S299" s="253"/>
      <c r="T299" s="254"/>
      <c r="U299" s="14"/>
      <c r="V299" s="14"/>
      <c r="W299" s="14"/>
      <c r="X299" s="14"/>
      <c r="Y299" s="14"/>
      <c r="Z299" s="14"/>
      <c r="AA299" s="14"/>
      <c r="AB299" s="14"/>
      <c r="AC299" s="14"/>
      <c r="AD299" s="14"/>
      <c r="AE299" s="14"/>
      <c r="AT299" s="255" t="s">
        <v>190</v>
      </c>
      <c r="AU299" s="255" t="s">
        <v>87</v>
      </c>
      <c r="AV299" s="14" t="s">
        <v>87</v>
      </c>
      <c r="AW299" s="14" t="s">
        <v>37</v>
      </c>
      <c r="AX299" s="14" t="s">
        <v>77</v>
      </c>
      <c r="AY299" s="255" t="s">
        <v>179</v>
      </c>
    </row>
    <row r="300" s="16" customFormat="1">
      <c r="A300" s="16"/>
      <c r="B300" s="267"/>
      <c r="C300" s="268"/>
      <c r="D300" s="236" t="s">
        <v>190</v>
      </c>
      <c r="E300" s="269" t="s">
        <v>19</v>
      </c>
      <c r="F300" s="270" t="s">
        <v>195</v>
      </c>
      <c r="G300" s="268"/>
      <c r="H300" s="271">
        <v>3.6000000000000001</v>
      </c>
      <c r="I300" s="272"/>
      <c r="J300" s="268"/>
      <c r="K300" s="268"/>
      <c r="L300" s="273"/>
      <c r="M300" s="274"/>
      <c r="N300" s="275"/>
      <c r="O300" s="275"/>
      <c r="P300" s="275"/>
      <c r="Q300" s="275"/>
      <c r="R300" s="275"/>
      <c r="S300" s="275"/>
      <c r="T300" s="276"/>
      <c r="U300" s="16"/>
      <c r="V300" s="16"/>
      <c r="W300" s="16"/>
      <c r="X300" s="16"/>
      <c r="Y300" s="16"/>
      <c r="Z300" s="16"/>
      <c r="AA300" s="16"/>
      <c r="AB300" s="16"/>
      <c r="AC300" s="16"/>
      <c r="AD300" s="16"/>
      <c r="AE300" s="16"/>
      <c r="AT300" s="277" t="s">
        <v>190</v>
      </c>
      <c r="AU300" s="277" t="s">
        <v>87</v>
      </c>
      <c r="AV300" s="16" t="s">
        <v>186</v>
      </c>
      <c r="AW300" s="16" t="s">
        <v>37</v>
      </c>
      <c r="AX300" s="16" t="s">
        <v>85</v>
      </c>
      <c r="AY300" s="277" t="s">
        <v>179</v>
      </c>
    </row>
    <row r="301" s="14" customFormat="1">
      <c r="A301" s="14"/>
      <c r="B301" s="245"/>
      <c r="C301" s="246"/>
      <c r="D301" s="236" t="s">
        <v>190</v>
      </c>
      <c r="E301" s="246"/>
      <c r="F301" s="248" t="s">
        <v>1847</v>
      </c>
      <c r="G301" s="246"/>
      <c r="H301" s="249">
        <v>0.0040000000000000001</v>
      </c>
      <c r="I301" s="250"/>
      <c r="J301" s="246"/>
      <c r="K301" s="246"/>
      <c r="L301" s="251"/>
      <c r="M301" s="252"/>
      <c r="N301" s="253"/>
      <c r="O301" s="253"/>
      <c r="P301" s="253"/>
      <c r="Q301" s="253"/>
      <c r="R301" s="253"/>
      <c r="S301" s="253"/>
      <c r="T301" s="254"/>
      <c r="U301" s="14"/>
      <c r="V301" s="14"/>
      <c r="W301" s="14"/>
      <c r="X301" s="14"/>
      <c r="Y301" s="14"/>
      <c r="Z301" s="14"/>
      <c r="AA301" s="14"/>
      <c r="AB301" s="14"/>
      <c r="AC301" s="14"/>
      <c r="AD301" s="14"/>
      <c r="AE301" s="14"/>
      <c r="AT301" s="255" t="s">
        <v>190</v>
      </c>
      <c r="AU301" s="255" t="s">
        <v>87</v>
      </c>
      <c r="AV301" s="14" t="s">
        <v>87</v>
      </c>
      <c r="AW301" s="14" t="s">
        <v>4</v>
      </c>
      <c r="AX301" s="14" t="s">
        <v>85</v>
      </c>
      <c r="AY301" s="255" t="s">
        <v>179</v>
      </c>
    </row>
    <row r="302" s="2" customFormat="1" ht="16.5" customHeight="1">
      <c r="A302" s="41"/>
      <c r="B302" s="42"/>
      <c r="C302" s="279" t="s">
        <v>586</v>
      </c>
      <c r="D302" s="279" t="s">
        <v>553</v>
      </c>
      <c r="E302" s="280" t="s">
        <v>1672</v>
      </c>
      <c r="F302" s="281" t="s">
        <v>1673</v>
      </c>
      <c r="G302" s="282" t="s">
        <v>1154</v>
      </c>
      <c r="H302" s="283">
        <v>3</v>
      </c>
      <c r="I302" s="284"/>
      <c r="J302" s="285">
        <f>ROUND(I302*H302,2)</f>
        <v>0</v>
      </c>
      <c r="K302" s="281" t="s">
        <v>274</v>
      </c>
      <c r="L302" s="286"/>
      <c r="M302" s="287" t="s">
        <v>19</v>
      </c>
      <c r="N302" s="288" t="s">
        <v>48</v>
      </c>
      <c r="O302" s="87"/>
      <c r="P302" s="225">
        <f>O302*H302</f>
        <v>0</v>
      </c>
      <c r="Q302" s="225">
        <v>0.001</v>
      </c>
      <c r="R302" s="225">
        <f>Q302*H302</f>
        <v>0.0030000000000000001</v>
      </c>
      <c r="S302" s="225">
        <v>0</v>
      </c>
      <c r="T302" s="226">
        <f>S302*H302</f>
        <v>0</v>
      </c>
      <c r="U302" s="41"/>
      <c r="V302" s="41"/>
      <c r="W302" s="41"/>
      <c r="X302" s="41"/>
      <c r="Y302" s="41"/>
      <c r="Z302" s="41"/>
      <c r="AA302" s="41"/>
      <c r="AB302" s="41"/>
      <c r="AC302" s="41"/>
      <c r="AD302" s="41"/>
      <c r="AE302" s="41"/>
      <c r="AR302" s="227" t="s">
        <v>235</v>
      </c>
      <c r="AT302" s="227" t="s">
        <v>553</v>
      </c>
      <c r="AU302" s="227" t="s">
        <v>87</v>
      </c>
      <c r="AY302" s="20" t="s">
        <v>179</v>
      </c>
      <c r="BE302" s="228">
        <f>IF(N302="základní",J302,0)</f>
        <v>0</v>
      </c>
      <c r="BF302" s="228">
        <f>IF(N302="snížená",J302,0)</f>
        <v>0</v>
      </c>
      <c r="BG302" s="228">
        <f>IF(N302="zákl. přenesená",J302,0)</f>
        <v>0</v>
      </c>
      <c r="BH302" s="228">
        <f>IF(N302="sníž. přenesená",J302,0)</f>
        <v>0</v>
      </c>
      <c r="BI302" s="228">
        <f>IF(N302="nulová",J302,0)</f>
        <v>0</v>
      </c>
      <c r="BJ302" s="20" t="s">
        <v>85</v>
      </c>
      <c r="BK302" s="228">
        <f>ROUND(I302*H302,2)</f>
        <v>0</v>
      </c>
      <c r="BL302" s="20" t="s">
        <v>186</v>
      </c>
      <c r="BM302" s="227" t="s">
        <v>1848</v>
      </c>
    </row>
    <row r="303" s="13" customFormat="1">
      <c r="A303" s="13"/>
      <c r="B303" s="234"/>
      <c r="C303" s="235"/>
      <c r="D303" s="236" t="s">
        <v>190</v>
      </c>
      <c r="E303" s="237" t="s">
        <v>19</v>
      </c>
      <c r="F303" s="238" t="s">
        <v>1675</v>
      </c>
      <c r="G303" s="235"/>
      <c r="H303" s="237" t="s">
        <v>19</v>
      </c>
      <c r="I303" s="239"/>
      <c r="J303" s="235"/>
      <c r="K303" s="235"/>
      <c r="L303" s="240"/>
      <c r="M303" s="241"/>
      <c r="N303" s="242"/>
      <c r="O303" s="242"/>
      <c r="P303" s="242"/>
      <c r="Q303" s="242"/>
      <c r="R303" s="242"/>
      <c r="S303" s="242"/>
      <c r="T303" s="243"/>
      <c r="U303" s="13"/>
      <c r="V303" s="13"/>
      <c r="W303" s="13"/>
      <c r="X303" s="13"/>
      <c r="Y303" s="13"/>
      <c r="Z303" s="13"/>
      <c r="AA303" s="13"/>
      <c r="AB303" s="13"/>
      <c r="AC303" s="13"/>
      <c r="AD303" s="13"/>
      <c r="AE303" s="13"/>
      <c r="AT303" s="244" t="s">
        <v>190</v>
      </c>
      <c r="AU303" s="244" t="s">
        <v>87</v>
      </c>
      <c r="AV303" s="13" t="s">
        <v>85</v>
      </c>
      <c r="AW303" s="13" t="s">
        <v>37</v>
      </c>
      <c r="AX303" s="13" t="s">
        <v>77</v>
      </c>
      <c r="AY303" s="244" t="s">
        <v>179</v>
      </c>
    </row>
    <row r="304" s="14" customFormat="1">
      <c r="A304" s="14"/>
      <c r="B304" s="245"/>
      <c r="C304" s="246"/>
      <c r="D304" s="236" t="s">
        <v>190</v>
      </c>
      <c r="E304" s="247" t="s">
        <v>19</v>
      </c>
      <c r="F304" s="248" t="s">
        <v>1849</v>
      </c>
      <c r="G304" s="246"/>
      <c r="H304" s="249">
        <v>3</v>
      </c>
      <c r="I304" s="250"/>
      <c r="J304" s="246"/>
      <c r="K304" s="246"/>
      <c r="L304" s="251"/>
      <c r="M304" s="252"/>
      <c r="N304" s="253"/>
      <c r="O304" s="253"/>
      <c r="P304" s="253"/>
      <c r="Q304" s="253"/>
      <c r="R304" s="253"/>
      <c r="S304" s="253"/>
      <c r="T304" s="254"/>
      <c r="U304" s="14"/>
      <c r="V304" s="14"/>
      <c r="W304" s="14"/>
      <c r="X304" s="14"/>
      <c r="Y304" s="14"/>
      <c r="Z304" s="14"/>
      <c r="AA304" s="14"/>
      <c r="AB304" s="14"/>
      <c r="AC304" s="14"/>
      <c r="AD304" s="14"/>
      <c r="AE304" s="14"/>
      <c r="AT304" s="255" t="s">
        <v>190</v>
      </c>
      <c r="AU304" s="255" t="s">
        <v>87</v>
      </c>
      <c r="AV304" s="14" t="s">
        <v>87</v>
      </c>
      <c r="AW304" s="14" t="s">
        <v>37</v>
      </c>
      <c r="AX304" s="14" t="s">
        <v>77</v>
      </c>
      <c r="AY304" s="255" t="s">
        <v>179</v>
      </c>
    </row>
    <row r="305" s="16" customFormat="1">
      <c r="A305" s="16"/>
      <c r="B305" s="267"/>
      <c r="C305" s="268"/>
      <c r="D305" s="236" t="s">
        <v>190</v>
      </c>
      <c r="E305" s="269" t="s">
        <v>19</v>
      </c>
      <c r="F305" s="270" t="s">
        <v>195</v>
      </c>
      <c r="G305" s="268"/>
      <c r="H305" s="271">
        <v>3</v>
      </c>
      <c r="I305" s="272"/>
      <c r="J305" s="268"/>
      <c r="K305" s="268"/>
      <c r="L305" s="273"/>
      <c r="M305" s="274"/>
      <c r="N305" s="275"/>
      <c r="O305" s="275"/>
      <c r="P305" s="275"/>
      <c r="Q305" s="275"/>
      <c r="R305" s="275"/>
      <c r="S305" s="275"/>
      <c r="T305" s="276"/>
      <c r="U305" s="16"/>
      <c r="V305" s="16"/>
      <c r="W305" s="16"/>
      <c r="X305" s="16"/>
      <c r="Y305" s="16"/>
      <c r="Z305" s="16"/>
      <c r="AA305" s="16"/>
      <c r="AB305" s="16"/>
      <c r="AC305" s="16"/>
      <c r="AD305" s="16"/>
      <c r="AE305" s="16"/>
      <c r="AT305" s="277" t="s">
        <v>190</v>
      </c>
      <c r="AU305" s="277" t="s">
        <v>87</v>
      </c>
      <c r="AV305" s="16" t="s">
        <v>186</v>
      </c>
      <c r="AW305" s="16" t="s">
        <v>37</v>
      </c>
      <c r="AX305" s="16" t="s">
        <v>85</v>
      </c>
      <c r="AY305" s="277" t="s">
        <v>179</v>
      </c>
    </row>
    <row r="306" s="2" customFormat="1" ht="16.5" customHeight="1">
      <c r="A306" s="41"/>
      <c r="B306" s="42"/>
      <c r="C306" s="279" t="s">
        <v>591</v>
      </c>
      <c r="D306" s="279" t="s">
        <v>553</v>
      </c>
      <c r="E306" s="280" t="s">
        <v>1677</v>
      </c>
      <c r="F306" s="281" t="s">
        <v>1678</v>
      </c>
      <c r="G306" s="282" t="s">
        <v>1154</v>
      </c>
      <c r="H306" s="283">
        <v>0.10000000000000001</v>
      </c>
      <c r="I306" s="284"/>
      <c r="J306" s="285">
        <f>ROUND(I306*H306,2)</f>
        <v>0</v>
      </c>
      <c r="K306" s="281" t="s">
        <v>274</v>
      </c>
      <c r="L306" s="286"/>
      <c r="M306" s="287" t="s">
        <v>19</v>
      </c>
      <c r="N306" s="288" t="s">
        <v>48</v>
      </c>
      <c r="O306" s="87"/>
      <c r="P306" s="225">
        <f>O306*H306</f>
        <v>0</v>
      </c>
      <c r="Q306" s="225">
        <v>0.001</v>
      </c>
      <c r="R306" s="225">
        <f>Q306*H306</f>
        <v>0.00010000000000000001</v>
      </c>
      <c r="S306" s="225">
        <v>0</v>
      </c>
      <c r="T306" s="226">
        <f>S306*H306</f>
        <v>0</v>
      </c>
      <c r="U306" s="41"/>
      <c r="V306" s="41"/>
      <c r="W306" s="41"/>
      <c r="X306" s="41"/>
      <c r="Y306" s="41"/>
      <c r="Z306" s="41"/>
      <c r="AA306" s="41"/>
      <c r="AB306" s="41"/>
      <c r="AC306" s="41"/>
      <c r="AD306" s="41"/>
      <c r="AE306" s="41"/>
      <c r="AR306" s="227" t="s">
        <v>235</v>
      </c>
      <c r="AT306" s="227" t="s">
        <v>553</v>
      </c>
      <c r="AU306" s="227" t="s">
        <v>87</v>
      </c>
      <c r="AY306" s="20" t="s">
        <v>179</v>
      </c>
      <c r="BE306" s="228">
        <f>IF(N306="základní",J306,0)</f>
        <v>0</v>
      </c>
      <c r="BF306" s="228">
        <f>IF(N306="snížená",J306,0)</f>
        <v>0</v>
      </c>
      <c r="BG306" s="228">
        <f>IF(N306="zákl. přenesená",J306,0)</f>
        <v>0</v>
      </c>
      <c r="BH306" s="228">
        <f>IF(N306="sníž. přenesená",J306,0)</f>
        <v>0</v>
      </c>
      <c r="BI306" s="228">
        <f>IF(N306="nulová",J306,0)</f>
        <v>0</v>
      </c>
      <c r="BJ306" s="20" t="s">
        <v>85</v>
      </c>
      <c r="BK306" s="228">
        <f>ROUND(I306*H306,2)</f>
        <v>0</v>
      </c>
      <c r="BL306" s="20" t="s">
        <v>186</v>
      </c>
      <c r="BM306" s="227" t="s">
        <v>1850</v>
      </c>
    </row>
    <row r="307" s="13" customFormat="1">
      <c r="A307" s="13"/>
      <c r="B307" s="234"/>
      <c r="C307" s="235"/>
      <c r="D307" s="236" t="s">
        <v>190</v>
      </c>
      <c r="E307" s="237" t="s">
        <v>19</v>
      </c>
      <c r="F307" s="238" t="s">
        <v>1680</v>
      </c>
      <c r="G307" s="235"/>
      <c r="H307" s="237" t="s">
        <v>19</v>
      </c>
      <c r="I307" s="239"/>
      <c r="J307" s="235"/>
      <c r="K307" s="235"/>
      <c r="L307" s="240"/>
      <c r="M307" s="241"/>
      <c r="N307" s="242"/>
      <c r="O307" s="242"/>
      <c r="P307" s="242"/>
      <c r="Q307" s="242"/>
      <c r="R307" s="242"/>
      <c r="S307" s="242"/>
      <c r="T307" s="243"/>
      <c r="U307" s="13"/>
      <c r="V307" s="13"/>
      <c r="W307" s="13"/>
      <c r="X307" s="13"/>
      <c r="Y307" s="13"/>
      <c r="Z307" s="13"/>
      <c r="AA307" s="13"/>
      <c r="AB307" s="13"/>
      <c r="AC307" s="13"/>
      <c r="AD307" s="13"/>
      <c r="AE307" s="13"/>
      <c r="AT307" s="244" t="s">
        <v>190</v>
      </c>
      <c r="AU307" s="244" t="s">
        <v>87</v>
      </c>
      <c r="AV307" s="13" t="s">
        <v>85</v>
      </c>
      <c r="AW307" s="13" t="s">
        <v>37</v>
      </c>
      <c r="AX307" s="13" t="s">
        <v>77</v>
      </c>
      <c r="AY307" s="244" t="s">
        <v>179</v>
      </c>
    </row>
    <row r="308" s="14" customFormat="1">
      <c r="A308" s="14"/>
      <c r="B308" s="245"/>
      <c r="C308" s="246"/>
      <c r="D308" s="236" t="s">
        <v>190</v>
      </c>
      <c r="E308" s="247" t="s">
        <v>19</v>
      </c>
      <c r="F308" s="248" t="s">
        <v>1851</v>
      </c>
      <c r="G308" s="246"/>
      <c r="H308" s="249">
        <v>0.10000000000000001</v>
      </c>
      <c r="I308" s="250"/>
      <c r="J308" s="246"/>
      <c r="K308" s="246"/>
      <c r="L308" s="251"/>
      <c r="M308" s="252"/>
      <c r="N308" s="253"/>
      <c r="O308" s="253"/>
      <c r="P308" s="253"/>
      <c r="Q308" s="253"/>
      <c r="R308" s="253"/>
      <c r="S308" s="253"/>
      <c r="T308" s="254"/>
      <c r="U308" s="14"/>
      <c r="V308" s="14"/>
      <c r="W308" s="14"/>
      <c r="X308" s="14"/>
      <c r="Y308" s="14"/>
      <c r="Z308" s="14"/>
      <c r="AA308" s="14"/>
      <c r="AB308" s="14"/>
      <c r="AC308" s="14"/>
      <c r="AD308" s="14"/>
      <c r="AE308" s="14"/>
      <c r="AT308" s="255" t="s">
        <v>190</v>
      </c>
      <c r="AU308" s="255" t="s">
        <v>87</v>
      </c>
      <c r="AV308" s="14" t="s">
        <v>87</v>
      </c>
      <c r="AW308" s="14" t="s">
        <v>37</v>
      </c>
      <c r="AX308" s="14" t="s">
        <v>77</v>
      </c>
      <c r="AY308" s="255" t="s">
        <v>179</v>
      </c>
    </row>
    <row r="309" s="16" customFormat="1">
      <c r="A309" s="16"/>
      <c r="B309" s="267"/>
      <c r="C309" s="268"/>
      <c r="D309" s="236" t="s">
        <v>190</v>
      </c>
      <c r="E309" s="269" t="s">
        <v>19</v>
      </c>
      <c r="F309" s="270" t="s">
        <v>195</v>
      </c>
      <c r="G309" s="268"/>
      <c r="H309" s="271">
        <v>0.10000000000000001</v>
      </c>
      <c r="I309" s="272"/>
      <c r="J309" s="268"/>
      <c r="K309" s="268"/>
      <c r="L309" s="273"/>
      <c r="M309" s="274"/>
      <c r="N309" s="275"/>
      <c r="O309" s="275"/>
      <c r="P309" s="275"/>
      <c r="Q309" s="275"/>
      <c r="R309" s="275"/>
      <c r="S309" s="275"/>
      <c r="T309" s="276"/>
      <c r="U309" s="16"/>
      <c r="V309" s="16"/>
      <c r="W309" s="16"/>
      <c r="X309" s="16"/>
      <c r="Y309" s="16"/>
      <c r="Z309" s="16"/>
      <c r="AA309" s="16"/>
      <c r="AB309" s="16"/>
      <c r="AC309" s="16"/>
      <c r="AD309" s="16"/>
      <c r="AE309" s="16"/>
      <c r="AT309" s="277" t="s">
        <v>190</v>
      </c>
      <c r="AU309" s="277" t="s">
        <v>87</v>
      </c>
      <c r="AV309" s="16" t="s">
        <v>186</v>
      </c>
      <c r="AW309" s="16" t="s">
        <v>37</v>
      </c>
      <c r="AX309" s="16" t="s">
        <v>85</v>
      </c>
      <c r="AY309" s="277" t="s">
        <v>179</v>
      </c>
    </row>
    <row r="310" s="2" customFormat="1" ht="16.5" customHeight="1">
      <c r="A310" s="41"/>
      <c r="B310" s="42"/>
      <c r="C310" s="279" t="s">
        <v>597</v>
      </c>
      <c r="D310" s="279" t="s">
        <v>553</v>
      </c>
      <c r="E310" s="280" t="s">
        <v>1682</v>
      </c>
      <c r="F310" s="281" t="s">
        <v>1683</v>
      </c>
      <c r="G310" s="282" t="s">
        <v>1154</v>
      </c>
      <c r="H310" s="283">
        <v>0.5</v>
      </c>
      <c r="I310" s="284"/>
      <c r="J310" s="285">
        <f>ROUND(I310*H310,2)</f>
        <v>0</v>
      </c>
      <c r="K310" s="281" t="s">
        <v>274</v>
      </c>
      <c r="L310" s="286"/>
      <c r="M310" s="287" t="s">
        <v>19</v>
      </c>
      <c r="N310" s="288" t="s">
        <v>48</v>
      </c>
      <c r="O310" s="87"/>
      <c r="P310" s="225">
        <f>O310*H310</f>
        <v>0</v>
      </c>
      <c r="Q310" s="225">
        <v>0.001</v>
      </c>
      <c r="R310" s="225">
        <f>Q310*H310</f>
        <v>0.00050000000000000001</v>
      </c>
      <c r="S310" s="225">
        <v>0</v>
      </c>
      <c r="T310" s="226">
        <f>S310*H310</f>
        <v>0</v>
      </c>
      <c r="U310" s="41"/>
      <c r="V310" s="41"/>
      <c r="W310" s="41"/>
      <c r="X310" s="41"/>
      <c r="Y310" s="41"/>
      <c r="Z310" s="41"/>
      <c r="AA310" s="41"/>
      <c r="AB310" s="41"/>
      <c r="AC310" s="41"/>
      <c r="AD310" s="41"/>
      <c r="AE310" s="41"/>
      <c r="AR310" s="227" t="s">
        <v>235</v>
      </c>
      <c r="AT310" s="227" t="s">
        <v>553</v>
      </c>
      <c r="AU310" s="227" t="s">
        <v>87</v>
      </c>
      <c r="AY310" s="20" t="s">
        <v>179</v>
      </c>
      <c r="BE310" s="228">
        <f>IF(N310="základní",J310,0)</f>
        <v>0</v>
      </c>
      <c r="BF310" s="228">
        <f>IF(N310="snížená",J310,0)</f>
        <v>0</v>
      </c>
      <c r="BG310" s="228">
        <f>IF(N310="zákl. přenesená",J310,0)</f>
        <v>0</v>
      </c>
      <c r="BH310" s="228">
        <f>IF(N310="sníž. přenesená",J310,0)</f>
        <v>0</v>
      </c>
      <c r="BI310" s="228">
        <f>IF(N310="nulová",J310,0)</f>
        <v>0</v>
      </c>
      <c r="BJ310" s="20" t="s">
        <v>85</v>
      </c>
      <c r="BK310" s="228">
        <f>ROUND(I310*H310,2)</f>
        <v>0</v>
      </c>
      <c r="BL310" s="20" t="s">
        <v>186</v>
      </c>
      <c r="BM310" s="227" t="s">
        <v>1852</v>
      </c>
    </row>
    <row r="311" s="13" customFormat="1">
      <c r="A311" s="13"/>
      <c r="B311" s="234"/>
      <c r="C311" s="235"/>
      <c r="D311" s="236" t="s">
        <v>190</v>
      </c>
      <c r="E311" s="237" t="s">
        <v>19</v>
      </c>
      <c r="F311" s="238" t="s">
        <v>1685</v>
      </c>
      <c r="G311" s="235"/>
      <c r="H311" s="237" t="s">
        <v>19</v>
      </c>
      <c r="I311" s="239"/>
      <c r="J311" s="235"/>
      <c r="K311" s="235"/>
      <c r="L311" s="240"/>
      <c r="M311" s="241"/>
      <c r="N311" s="242"/>
      <c r="O311" s="242"/>
      <c r="P311" s="242"/>
      <c r="Q311" s="242"/>
      <c r="R311" s="242"/>
      <c r="S311" s="242"/>
      <c r="T311" s="243"/>
      <c r="U311" s="13"/>
      <c r="V311" s="13"/>
      <c r="W311" s="13"/>
      <c r="X311" s="13"/>
      <c r="Y311" s="13"/>
      <c r="Z311" s="13"/>
      <c r="AA311" s="13"/>
      <c r="AB311" s="13"/>
      <c r="AC311" s="13"/>
      <c r="AD311" s="13"/>
      <c r="AE311" s="13"/>
      <c r="AT311" s="244" t="s">
        <v>190</v>
      </c>
      <c r="AU311" s="244" t="s">
        <v>87</v>
      </c>
      <c r="AV311" s="13" t="s">
        <v>85</v>
      </c>
      <c r="AW311" s="13" t="s">
        <v>37</v>
      </c>
      <c r="AX311" s="13" t="s">
        <v>77</v>
      </c>
      <c r="AY311" s="244" t="s">
        <v>179</v>
      </c>
    </row>
    <row r="312" s="14" customFormat="1">
      <c r="A312" s="14"/>
      <c r="B312" s="245"/>
      <c r="C312" s="246"/>
      <c r="D312" s="236" t="s">
        <v>190</v>
      </c>
      <c r="E312" s="247" t="s">
        <v>19</v>
      </c>
      <c r="F312" s="248" t="s">
        <v>1853</v>
      </c>
      <c r="G312" s="246"/>
      <c r="H312" s="249">
        <v>0.5</v>
      </c>
      <c r="I312" s="250"/>
      <c r="J312" s="246"/>
      <c r="K312" s="246"/>
      <c r="L312" s="251"/>
      <c r="M312" s="252"/>
      <c r="N312" s="253"/>
      <c r="O312" s="253"/>
      <c r="P312" s="253"/>
      <c r="Q312" s="253"/>
      <c r="R312" s="253"/>
      <c r="S312" s="253"/>
      <c r="T312" s="254"/>
      <c r="U312" s="14"/>
      <c r="V312" s="14"/>
      <c r="W312" s="14"/>
      <c r="X312" s="14"/>
      <c r="Y312" s="14"/>
      <c r="Z312" s="14"/>
      <c r="AA312" s="14"/>
      <c r="AB312" s="14"/>
      <c r="AC312" s="14"/>
      <c r="AD312" s="14"/>
      <c r="AE312" s="14"/>
      <c r="AT312" s="255" t="s">
        <v>190</v>
      </c>
      <c r="AU312" s="255" t="s">
        <v>87</v>
      </c>
      <c r="AV312" s="14" t="s">
        <v>87</v>
      </c>
      <c r="AW312" s="14" t="s">
        <v>37</v>
      </c>
      <c r="AX312" s="14" t="s">
        <v>77</v>
      </c>
      <c r="AY312" s="255" t="s">
        <v>179</v>
      </c>
    </row>
    <row r="313" s="16" customFormat="1">
      <c r="A313" s="16"/>
      <c r="B313" s="267"/>
      <c r="C313" s="268"/>
      <c r="D313" s="236" t="s">
        <v>190</v>
      </c>
      <c r="E313" s="269" t="s">
        <v>19</v>
      </c>
      <c r="F313" s="270" t="s">
        <v>195</v>
      </c>
      <c r="G313" s="268"/>
      <c r="H313" s="271">
        <v>0.5</v>
      </c>
      <c r="I313" s="272"/>
      <c r="J313" s="268"/>
      <c r="K313" s="268"/>
      <c r="L313" s="273"/>
      <c r="M313" s="274"/>
      <c r="N313" s="275"/>
      <c r="O313" s="275"/>
      <c r="P313" s="275"/>
      <c r="Q313" s="275"/>
      <c r="R313" s="275"/>
      <c r="S313" s="275"/>
      <c r="T313" s="276"/>
      <c r="U313" s="16"/>
      <c r="V313" s="16"/>
      <c r="W313" s="16"/>
      <c r="X313" s="16"/>
      <c r="Y313" s="16"/>
      <c r="Z313" s="16"/>
      <c r="AA313" s="16"/>
      <c r="AB313" s="16"/>
      <c r="AC313" s="16"/>
      <c r="AD313" s="16"/>
      <c r="AE313" s="16"/>
      <c r="AT313" s="277" t="s">
        <v>190</v>
      </c>
      <c r="AU313" s="277" t="s">
        <v>87</v>
      </c>
      <c r="AV313" s="16" t="s">
        <v>186</v>
      </c>
      <c r="AW313" s="16" t="s">
        <v>37</v>
      </c>
      <c r="AX313" s="16" t="s">
        <v>85</v>
      </c>
      <c r="AY313" s="277" t="s">
        <v>179</v>
      </c>
    </row>
    <row r="314" s="2" customFormat="1" ht="21.75" customHeight="1">
      <c r="A314" s="41"/>
      <c r="B314" s="42"/>
      <c r="C314" s="216" t="s">
        <v>601</v>
      </c>
      <c r="D314" s="216" t="s">
        <v>181</v>
      </c>
      <c r="E314" s="217" t="s">
        <v>1793</v>
      </c>
      <c r="F314" s="218" t="s">
        <v>1794</v>
      </c>
      <c r="G314" s="219" t="s">
        <v>273</v>
      </c>
      <c r="H314" s="220">
        <v>1</v>
      </c>
      <c r="I314" s="221"/>
      <c r="J314" s="222">
        <f>ROUND(I314*H314,2)</f>
        <v>0</v>
      </c>
      <c r="K314" s="218" t="s">
        <v>185</v>
      </c>
      <c r="L314" s="47"/>
      <c r="M314" s="223" t="s">
        <v>19</v>
      </c>
      <c r="N314" s="224" t="s">
        <v>48</v>
      </c>
      <c r="O314" s="87"/>
      <c r="P314" s="225">
        <f>O314*H314</f>
        <v>0</v>
      </c>
      <c r="Q314" s="225">
        <v>0</v>
      </c>
      <c r="R314" s="225">
        <f>Q314*H314</f>
        <v>0</v>
      </c>
      <c r="S314" s="225">
        <v>0</v>
      </c>
      <c r="T314" s="226">
        <f>S314*H314</f>
        <v>0</v>
      </c>
      <c r="U314" s="41"/>
      <c r="V314" s="41"/>
      <c r="W314" s="41"/>
      <c r="X314" s="41"/>
      <c r="Y314" s="41"/>
      <c r="Z314" s="41"/>
      <c r="AA314" s="41"/>
      <c r="AB314" s="41"/>
      <c r="AC314" s="41"/>
      <c r="AD314" s="41"/>
      <c r="AE314" s="41"/>
      <c r="AR314" s="227" t="s">
        <v>623</v>
      </c>
      <c r="AT314" s="227" t="s">
        <v>181</v>
      </c>
      <c r="AU314" s="227" t="s">
        <v>87</v>
      </c>
      <c r="AY314" s="20" t="s">
        <v>179</v>
      </c>
      <c r="BE314" s="228">
        <f>IF(N314="základní",J314,0)</f>
        <v>0</v>
      </c>
      <c r="BF314" s="228">
        <f>IF(N314="snížená",J314,0)</f>
        <v>0</v>
      </c>
      <c r="BG314" s="228">
        <f>IF(N314="zákl. přenesená",J314,0)</f>
        <v>0</v>
      </c>
      <c r="BH314" s="228">
        <f>IF(N314="sníž. přenesená",J314,0)</f>
        <v>0</v>
      </c>
      <c r="BI314" s="228">
        <f>IF(N314="nulová",J314,0)</f>
        <v>0</v>
      </c>
      <c r="BJ314" s="20" t="s">
        <v>85</v>
      </c>
      <c r="BK314" s="228">
        <f>ROUND(I314*H314,2)</f>
        <v>0</v>
      </c>
      <c r="BL314" s="20" t="s">
        <v>623</v>
      </c>
      <c r="BM314" s="227" t="s">
        <v>1854</v>
      </c>
    </row>
    <row r="315" s="2" customFormat="1">
      <c r="A315" s="41"/>
      <c r="B315" s="42"/>
      <c r="C315" s="43"/>
      <c r="D315" s="229" t="s">
        <v>188</v>
      </c>
      <c r="E315" s="43"/>
      <c r="F315" s="230" t="s">
        <v>1796</v>
      </c>
      <c r="G315" s="43"/>
      <c r="H315" s="43"/>
      <c r="I315" s="231"/>
      <c r="J315" s="43"/>
      <c r="K315" s="43"/>
      <c r="L315" s="47"/>
      <c r="M315" s="232"/>
      <c r="N315" s="233"/>
      <c r="O315" s="87"/>
      <c r="P315" s="87"/>
      <c r="Q315" s="87"/>
      <c r="R315" s="87"/>
      <c r="S315" s="87"/>
      <c r="T315" s="88"/>
      <c r="U315" s="41"/>
      <c r="V315" s="41"/>
      <c r="W315" s="41"/>
      <c r="X315" s="41"/>
      <c r="Y315" s="41"/>
      <c r="Z315" s="41"/>
      <c r="AA315" s="41"/>
      <c r="AB315" s="41"/>
      <c r="AC315" s="41"/>
      <c r="AD315" s="41"/>
      <c r="AE315" s="41"/>
      <c r="AT315" s="20" t="s">
        <v>188</v>
      </c>
      <c r="AU315" s="20" t="s">
        <v>87</v>
      </c>
    </row>
    <row r="316" s="2" customFormat="1" ht="24.15" customHeight="1">
      <c r="A316" s="41"/>
      <c r="B316" s="42"/>
      <c r="C316" s="279" t="s">
        <v>606</v>
      </c>
      <c r="D316" s="279" t="s">
        <v>553</v>
      </c>
      <c r="E316" s="280" t="s">
        <v>1797</v>
      </c>
      <c r="F316" s="281" t="s">
        <v>1798</v>
      </c>
      <c r="G316" s="282" t="s">
        <v>1799</v>
      </c>
      <c r="H316" s="283">
        <v>1</v>
      </c>
      <c r="I316" s="284"/>
      <c r="J316" s="285">
        <f>ROUND(I316*H316,2)</f>
        <v>0</v>
      </c>
      <c r="K316" s="281" t="s">
        <v>185</v>
      </c>
      <c r="L316" s="286"/>
      <c r="M316" s="287" t="s">
        <v>19</v>
      </c>
      <c r="N316" s="288" t="s">
        <v>48</v>
      </c>
      <c r="O316" s="87"/>
      <c r="P316" s="225">
        <f>O316*H316</f>
        <v>0</v>
      </c>
      <c r="Q316" s="225">
        <v>0.0030000000000000001</v>
      </c>
      <c r="R316" s="225">
        <f>Q316*H316</f>
        <v>0.0030000000000000001</v>
      </c>
      <c r="S316" s="225">
        <v>0</v>
      </c>
      <c r="T316" s="226">
        <f>S316*H316</f>
        <v>0</v>
      </c>
      <c r="U316" s="41"/>
      <c r="V316" s="41"/>
      <c r="W316" s="41"/>
      <c r="X316" s="41"/>
      <c r="Y316" s="41"/>
      <c r="Z316" s="41"/>
      <c r="AA316" s="41"/>
      <c r="AB316" s="41"/>
      <c r="AC316" s="41"/>
      <c r="AD316" s="41"/>
      <c r="AE316" s="41"/>
      <c r="AR316" s="227" t="s">
        <v>623</v>
      </c>
      <c r="AT316" s="227" t="s">
        <v>553</v>
      </c>
      <c r="AU316" s="227" t="s">
        <v>87</v>
      </c>
      <c r="AY316" s="20" t="s">
        <v>179</v>
      </c>
      <c r="BE316" s="228">
        <f>IF(N316="základní",J316,0)</f>
        <v>0</v>
      </c>
      <c r="BF316" s="228">
        <f>IF(N316="snížená",J316,0)</f>
        <v>0</v>
      </c>
      <c r="BG316" s="228">
        <f>IF(N316="zákl. přenesená",J316,0)</f>
        <v>0</v>
      </c>
      <c r="BH316" s="228">
        <f>IF(N316="sníž. přenesená",J316,0)</f>
        <v>0</v>
      </c>
      <c r="BI316" s="228">
        <f>IF(N316="nulová",J316,0)</f>
        <v>0</v>
      </c>
      <c r="BJ316" s="20" t="s">
        <v>85</v>
      </c>
      <c r="BK316" s="228">
        <f>ROUND(I316*H316,2)</f>
        <v>0</v>
      </c>
      <c r="BL316" s="20" t="s">
        <v>623</v>
      </c>
      <c r="BM316" s="227" t="s">
        <v>1855</v>
      </c>
    </row>
    <row r="317" s="2" customFormat="1" ht="16.5" customHeight="1">
      <c r="A317" s="41"/>
      <c r="B317" s="42"/>
      <c r="C317" s="216" t="s">
        <v>610</v>
      </c>
      <c r="D317" s="216" t="s">
        <v>181</v>
      </c>
      <c r="E317" s="217" t="s">
        <v>1687</v>
      </c>
      <c r="F317" s="218" t="s">
        <v>1688</v>
      </c>
      <c r="G317" s="219" t="s">
        <v>273</v>
      </c>
      <c r="H317" s="220">
        <v>1</v>
      </c>
      <c r="I317" s="221"/>
      <c r="J317" s="222">
        <f>ROUND(I317*H317,2)</f>
        <v>0</v>
      </c>
      <c r="K317" s="218" t="s">
        <v>185</v>
      </c>
      <c r="L317" s="47"/>
      <c r="M317" s="223" t="s">
        <v>19</v>
      </c>
      <c r="N317" s="224" t="s">
        <v>48</v>
      </c>
      <c r="O317" s="87"/>
      <c r="P317" s="225">
        <f>O317*H317</f>
        <v>0</v>
      </c>
      <c r="Q317" s="225">
        <v>6.0000000000000002E-05</v>
      </c>
      <c r="R317" s="225">
        <f>Q317*H317</f>
        <v>6.0000000000000002E-05</v>
      </c>
      <c r="S317" s="225">
        <v>0</v>
      </c>
      <c r="T317" s="226">
        <f>S317*H317</f>
        <v>0</v>
      </c>
      <c r="U317" s="41"/>
      <c r="V317" s="41"/>
      <c r="W317" s="41"/>
      <c r="X317" s="41"/>
      <c r="Y317" s="41"/>
      <c r="Z317" s="41"/>
      <c r="AA317" s="41"/>
      <c r="AB317" s="41"/>
      <c r="AC317" s="41"/>
      <c r="AD317" s="41"/>
      <c r="AE317" s="41"/>
      <c r="AR317" s="227" t="s">
        <v>186</v>
      </c>
      <c r="AT317" s="227" t="s">
        <v>181</v>
      </c>
      <c r="AU317" s="227" t="s">
        <v>87</v>
      </c>
      <c r="AY317" s="20" t="s">
        <v>179</v>
      </c>
      <c r="BE317" s="228">
        <f>IF(N317="základní",J317,0)</f>
        <v>0</v>
      </c>
      <c r="BF317" s="228">
        <f>IF(N317="snížená",J317,0)</f>
        <v>0</v>
      </c>
      <c r="BG317" s="228">
        <f>IF(N317="zákl. přenesená",J317,0)</f>
        <v>0</v>
      </c>
      <c r="BH317" s="228">
        <f>IF(N317="sníž. přenesená",J317,0)</f>
        <v>0</v>
      </c>
      <c r="BI317" s="228">
        <f>IF(N317="nulová",J317,0)</f>
        <v>0</v>
      </c>
      <c r="BJ317" s="20" t="s">
        <v>85</v>
      </c>
      <c r="BK317" s="228">
        <f>ROUND(I317*H317,2)</f>
        <v>0</v>
      </c>
      <c r="BL317" s="20" t="s">
        <v>186</v>
      </c>
      <c r="BM317" s="227" t="s">
        <v>1856</v>
      </c>
    </row>
    <row r="318" s="2" customFormat="1">
      <c r="A318" s="41"/>
      <c r="B318" s="42"/>
      <c r="C318" s="43"/>
      <c r="D318" s="229" t="s">
        <v>188</v>
      </c>
      <c r="E318" s="43"/>
      <c r="F318" s="230" t="s">
        <v>1690</v>
      </c>
      <c r="G318" s="43"/>
      <c r="H318" s="43"/>
      <c r="I318" s="231"/>
      <c r="J318" s="43"/>
      <c r="K318" s="43"/>
      <c r="L318" s="47"/>
      <c r="M318" s="232"/>
      <c r="N318" s="233"/>
      <c r="O318" s="87"/>
      <c r="P318" s="87"/>
      <c r="Q318" s="87"/>
      <c r="R318" s="87"/>
      <c r="S318" s="87"/>
      <c r="T318" s="88"/>
      <c r="U318" s="41"/>
      <c r="V318" s="41"/>
      <c r="W318" s="41"/>
      <c r="X318" s="41"/>
      <c r="Y318" s="41"/>
      <c r="Z318" s="41"/>
      <c r="AA318" s="41"/>
      <c r="AB318" s="41"/>
      <c r="AC318" s="41"/>
      <c r="AD318" s="41"/>
      <c r="AE318" s="41"/>
      <c r="AT318" s="20" t="s">
        <v>188</v>
      </c>
      <c r="AU318" s="20" t="s">
        <v>87</v>
      </c>
    </row>
    <row r="319" s="13" customFormat="1">
      <c r="A319" s="13"/>
      <c r="B319" s="234"/>
      <c r="C319" s="235"/>
      <c r="D319" s="236" t="s">
        <v>190</v>
      </c>
      <c r="E319" s="237" t="s">
        <v>19</v>
      </c>
      <c r="F319" s="238" t="s">
        <v>1691</v>
      </c>
      <c r="G319" s="235"/>
      <c r="H319" s="237" t="s">
        <v>19</v>
      </c>
      <c r="I319" s="239"/>
      <c r="J319" s="235"/>
      <c r="K319" s="235"/>
      <c r="L319" s="240"/>
      <c r="M319" s="241"/>
      <c r="N319" s="242"/>
      <c r="O319" s="242"/>
      <c r="P319" s="242"/>
      <c r="Q319" s="242"/>
      <c r="R319" s="242"/>
      <c r="S319" s="242"/>
      <c r="T319" s="243"/>
      <c r="U319" s="13"/>
      <c r="V319" s="13"/>
      <c r="W319" s="13"/>
      <c r="X319" s="13"/>
      <c r="Y319" s="13"/>
      <c r="Z319" s="13"/>
      <c r="AA319" s="13"/>
      <c r="AB319" s="13"/>
      <c r="AC319" s="13"/>
      <c r="AD319" s="13"/>
      <c r="AE319" s="13"/>
      <c r="AT319" s="244" t="s">
        <v>190</v>
      </c>
      <c r="AU319" s="244" t="s">
        <v>87</v>
      </c>
      <c r="AV319" s="13" t="s">
        <v>85</v>
      </c>
      <c r="AW319" s="13" t="s">
        <v>37</v>
      </c>
      <c r="AX319" s="13" t="s">
        <v>77</v>
      </c>
      <c r="AY319" s="244" t="s">
        <v>179</v>
      </c>
    </row>
    <row r="320" s="14" customFormat="1">
      <c r="A320" s="14"/>
      <c r="B320" s="245"/>
      <c r="C320" s="246"/>
      <c r="D320" s="236" t="s">
        <v>190</v>
      </c>
      <c r="E320" s="247" t="s">
        <v>19</v>
      </c>
      <c r="F320" s="248" t="s">
        <v>1615</v>
      </c>
      <c r="G320" s="246"/>
      <c r="H320" s="249">
        <v>1</v>
      </c>
      <c r="I320" s="250"/>
      <c r="J320" s="246"/>
      <c r="K320" s="246"/>
      <c r="L320" s="251"/>
      <c r="M320" s="252"/>
      <c r="N320" s="253"/>
      <c r="O320" s="253"/>
      <c r="P320" s="253"/>
      <c r="Q320" s="253"/>
      <c r="R320" s="253"/>
      <c r="S320" s="253"/>
      <c r="T320" s="254"/>
      <c r="U320" s="14"/>
      <c r="V320" s="14"/>
      <c r="W320" s="14"/>
      <c r="X320" s="14"/>
      <c r="Y320" s="14"/>
      <c r="Z320" s="14"/>
      <c r="AA320" s="14"/>
      <c r="AB320" s="14"/>
      <c r="AC320" s="14"/>
      <c r="AD320" s="14"/>
      <c r="AE320" s="14"/>
      <c r="AT320" s="255" t="s">
        <v>190</v>
      </c>
      <c r="AU320" s="255" t="s">
        <v>87</v>
      </c>
      <c r="AV320" s="14" t="s">
        <v>87</v>
      </c>
      <c r="AW320" s="14" t="s">
        <v>37</v>
      </c>
      <c r="AX320" s="14" t="s">
        <v>77</v>
      </c>
      <c r="AY320" s="255" t="s">
        <v>179</v>
      </c>
    </row>
    <row r="321" s="16" customFormat="1">
      <c r="A321" s="16"/>
      <c r="B321" s="267"/>
      <c r="C321" s="268"/>
      <c r="D321" s="236" t="s">
        <v>190</v>
      </c>
      <c r="E321" s="269" t="s">
        <v>19</v>
      </c>
      <c r="F321" s="270" t="s">
        <v>195</v>
      </c>
      <c r="G321" s="268"/>
      <c r="H321" s="271">
        <v>1</v>
      </c>
      <c r="I321" s="272"/>
      <c r="J321" s="268"/>
      <c r="K321" s="268"/>
      <c r="L321" s="273"/>
      <c r="M321" s="274"/>
      <c r="N321" s="275"/>
      <c r="O321" s="275"/>
      <c r="P321" s="275"/>
      <c r="Q321" s="275"/>
      <c r="R321" s="275"/>
      <c r="S321" s="275"/>
      <c r="T321" s="276"/>
      <c r="U321" s="16"/>
      <c r="V321" s="16"/>
      <c r="W321" s="16"/>
      <c r="X321" s="16"/>
      <c r="Y321" s="16"/>
      <c r="Z321" s="16"/>
      <c r="AA321" s="16"/>
      <c r="AB321" s="16"/>
      <c r="AC321" s="16"/>
      <c r="AD321" s="16"/>
      <c r="AE321" s="16"/>
      <c r="AT321" s="277" t="s">
        <v>190</v>
      </c>
      <c r="AU321" s="277" t="s">
        <v>87</v>
      </c>
      <c r="AV321" s="16" t="s">
        <v>186</v>
      </c>
      <c r="AW321" s="16" t="s">
        <v>37</v>
      </c>
      <c r="AX321" s="16" t="s">
        <v>85</v>
      </c>
      <c r="AY321" s="277" t="s">
        <v>179</v>
      </c>
    </row>
    <row r="322" s="2" customFormat="1" ht="16.5" customHeight="1">
      <c r="A322" s="41"/>
      <c r="B322" s="42"/>
      <c r="C322" s="279" t="s">
        <v>613</v>
      </c>
      <c r="D322" s="279" t="s">
        <v>553</v>
      </c>
      <c r="E322" s="280" t="s">
        <v>1692</v>
      </c>
      <c r="F322" s="281" t="s">
        <v>1693</v>
      </c>
      <c r="G322" s="282" t="s">
        <v>273</v>
      </c>
      <c r="H322" s="283">
        <v>3</v>
      </c>
      <c r="I322" s="284"/>
      <c r="J322" s="285">
        <f>ROUND(I322*H322,2)</f>
        <v>0</v>
      </c>
      <c r="K322" s="281" t="s">
        <v>185</v>
      </c>
      <c r="L322" s="286"/>
      <c r="M322" s="287" t="s">
        <v>19</v>
      </c>
      <c r="N322" s="288" t="s">
        <v>48</v>
      </c>
      <c r="O322" s="87"/>
      <c r="P322" s="225">
        <f>O322*H322</f>
        <v>0</v>
      </c>
      <c r="Q322" s="225">
        <v>0.0070899999999999999</v>
      </c>
      <c r="R322" s="225">
        <f>Q322*H322</f>
        <v>0.021270000000000001</v>
      </c>
      <c r="S322" s="225">
        <v>0</v>
      </c>
      <c r="T322" s="226">
        <f>S322*H322</f>
        <v>0</v>
      </c>
      <c r="U322" s="41"/>
      <c r="V322" s="41"/>
      <c r="W322" s="41"/>
      <c r="X322" s="41"/>
      <c r="Y322" s="41"/>
      <c r="Z322" s="41"/>
      <c r="AA322" s="41"/>
      <c r="AB322" s="41"/>
      <c r="AC322" s="41"/>
      <c r="AD322" s="41"/>
      <c r="AE322" s="41"/>
      <c r="AR322" s="227" t="s">
        <v>235</v>
      </c>
      <c r="AT322" s="227" t="s">
        <v>553</v>
      </c>
      <c r="AU322" s="227" t="s">
        <v>87</v>
      </c>
      <c r="AY322" s="20" t="s">
        <v>179</v>
      </c>
      <c r="BE322" s="228">
        <f>IF(N322="základní",J322,0)</f>
        <v>0</v>
      </c>
      <c r="BF322" s="228">
        <f>IF(N322="snížená",J322,0)</f>
        <v>0</v>
      </c>
      <c r="BG322" s="228">
        <f>IF(N322="zákl. přenesená",J322,0)</f>
        <v>0</v>
      </c>
      <c r="BH322" s="228">
        <f>IF(N322="sníž. přenesená",J322,0)</f>
        <v>0</v>
      </c>
      <c r="BI322" s="228">
        <f>IF(N322="nulová",J322,0)</f>
        <v>0</v>
      </c>
      <c r="BJ322" s="20" t="s">
        <v>85</v>
      </c>
      <c r="BK322" s="228">
        <f>ROUND(I322*H322,2)</f>
        <v>0</v>
      </c>
      <c r="BL322" s="20" t="s">
        <v>186</v>
      </c>
      <c r="BM322" s="227" t="s">
        <v>1857</v>
      </c>
    </row>
    <row r="323" s="14" customFormat="1">
      <c r="A323" s="14"/>
      <c r="B323" s="245"/>
      <c r="C323" s="246"/>
      <c r="D323" s="236" t="s">
        <v>190</v>
      </c>
      <c r="E323" s="246"/>
      <c r="F323" s="248" t="s">
        <v>1858</v>
      </c>
      <c r="G323" s="246"/>
      <c r="H323" s="249">
        <v>3</v>
      </c>
      <c r="I323" s="250"/>
      <c r="J323" s="246"/>
      <c r="K323" s="246"/>
      <c r="L323" s="251"/>
      <c r="M323" s="252"/>
      <c r="N323" s="253"/>
      <c r="O323" s="253"/>
      <c r="P323" s="253"/>
      <c r="Q323" s="253"/>
      <c r="R323" s="253"/>
      <c r="S323" s="253"/>
      <c r="T323" s="254"/>
      <c r="U323" s="14"/>
      <c r="V323" s="14"/>
      <c r="W323" s="14"/>
      <c r="X323" s="14"/>
      <c r="Y323" s="14"/>
      <c r="Z323" s="14"/>
      <c r="AA323" s="14"/>
      <c r="AB323" s="14"/>
      <c r="AC323" s="14"/>
      <c r="AD323" s="14"/>
      <c r="AE323" s="14"/>
      <c r="AT323" s="255" t="s">
        <v>190</v>
      </c>
      <c r="AU323" s="255" t="s">
        <v>87</v>
      </c>
      <c r="AV323" s="14" t="s">
        <v>87</v>
      </c>
      <c r="AW323" s="14" t="s">
        <v>4</v>
      </c>
      <c r="AX323" s="14" t="s">
        <v>85</v>
      </c>
      <c r="AY323" s="255" t="s">
        <v>179</v>
      </c>
    </row>
    <row r="324" s="2" customFormat="1" ht="16.5" customHeight="1">
      <c r="A324" s="41"/>
      <c r="B324" s="42"/>
      <c r="C324" s="279" t="s">
        <v>620</v>
      </c>
      <c r="D324" s="279" t="s">
        <v>553</v>
      </c>
      <c r="E324" s="280" t="s">
        <v>1696</v>
      </c>
      <c r="F324" s="281" t="s">
        <v>1697</v>
      </c>
      <c r="G324" s="282" t="s">
        <v>273</v>
      </c>
      <c r="H324" s="283">
        <v>1</v>
      </c>
      <c r="I324" s="284"/>
      <c r="J324" s="285">
        <f>ROUND(I324*H324,2)</f>
        <v>0</v>
      </c>
      <c r="K324" s="281" t="s">
        <v>274</v>
      </c>
      <c r="L324" s="286"/>
      <c r="M324" s="287" t="s">
        <v>19</v>
      </c>
      <c r="N324" s="288" t="s">
        <v>48</v>
      </c>
      <c r="O324" s="87"/>
      <c r="P324" s="225">
        <f>O324*H324</f>
        <v>0</v>
      </c>
      <c r="Q324" s="225">
        <v>0.0070899999999999999</v>
      </c>
      <c r="R324" s="225">
        <f>Q324*H324</f>
        <v>0.0070899999999999999</v>
      </c>
      <c r="S324" s="225">
        <v>0</v>
      </c>
      <c r="T324" s="226">
        <f>S324*H324</f>
        <v>0</v>
      </c>
      <c r="U324" s="41"/>
      <c r="V324" s="41"/>
      <c r="W324" s="41"/>
      <c r="X324" s="41"/>
      <c r="Y324" s="41"/>
      <c r="Z324" s="41"/>
      <c r="AA324" s="41"/>
      <c r="AB324" s="41"/>
      <c r="AC324" s="41"/>
      <c r="AD324" s="41"/>
      <c r="AE324" s="41"/>
      <c r="AR324" s="227" t="s">
        <v>235</v>
      </c>
      <c r="AT324" s="227" t="s">
        <v>553</v>
      </c>
      <c r="AU324" s="227" t="s">
        <v>87</v>
      </c>
      <c r="AY324" s="20" t="s">
        <v>179</v>
      </c>
      <c r="BE324" s="228">
        <f>IF(N324="základní",J324,0)</f>
        <v>0</v>
      </c>
      <c r="BF324" s="228">
        <f>IF(N324="snížená",J324,0)</f>
        <v>0</v>
      </c>
      <c r="BG324" s="228">
        <f>IF(N324="zákl. přenesená",J324,0)</f>
        <v>0</v>
      </c>
      <c r="BH324" s="228">
        <f>IF(N324="sníž. přenesená",J324,0)</f>
        <v>0</v>
      </c>
      <c r="BI324" s="228">
        <f>IF(N324="nulová",J324,0)</f>
        <v>0</v>
      </c>
      <c r="BJ324" s="20" t="s">
        <v>85</v>
      </c>
      <c r="BK324" s="228">
        <f>ROUND(I324*H324,2)</f>
        <v>0</v>
      </c>
      <c r="BL324" s="20" t="s">
        <v>186</v>
      </c>
      <c r="BM324" s="227" t="s">
        <v>1859</v>
      </c>
    </row>
    <row r="325" s="2" customFormat="1" ht="16.5" customHeight="1">
      <c r="A325" s="41"/>
      <c r="B325" s="42"/>
      <c r="C325" s="216" t="s">
        <v>1860</v>
      </c>
      <c r="D325" s="216" t="s">
        <v>181</v>
      </c>
      <c r="E325" s="217" t="s">
        <v>1704</v>
      </c>
      <c r="F325" s="218" t="s">
        <v>1705</v>
      </c>
      <c r="G325" s="219" t="s">
        <v>273</v>
      </c>
      <c r="H325" s="220">
        <v>1</v>
      </c>
      <c r="I325" s="221"/>
      <c r="J325" s="222">
        <f>ROUND(I325*H325,2)</f>
        <v>0</v>
      </c>
      <c r="K325" s="218" t="s">
        <v>274</v>
      </c>
      <c r="L325" s="47"/>
      <c r="M325" s="223" t="s">
        <v>19</v>
      </c>
      <c r="N325" s="224" t="s">
        <v>48</v>
      </c>
      <c r="O325" s="87"/>
      <c r="P325" s="225">
        <f>O325*H325</f>
        <v>0</v>
      </c>
      <c r="Q325" s="225">
        <v>0</v>
      </c>
      <c r="R325" s="225">
        <f>Q325*H325</f>
        <v>0</v>
      </c>
      <c r="S325" s="225">
        <v>0</v>
      </c>
      <c r="T325" s="226">
        <f>S325*H325</f>
        <v>0</v>
      </c>
      <c r="U325" s="41"/>
      <c r="V325" s="41"/>
      <c r="W325" s="41"/>
      <c r="X325" s="41"/>
      <c r="Y325" s="41"/>
      <c r="Z325" s="41"/>
      <c r="AA325" s="41"/>
      <c r="AB325" s="41"/>
      <c r="AC325" s="41"/>
      <c r="AD325" s="41"/>
      <c r="AE325" s="41"/>
      <c r="AR325" s="227" t="s">
        <v>186</v>
      </c>
      <c r="AT325" s="227" t="s">
        <v>181</v>
      </c>
      <c r="AU325" s="227" t="s">
        <v>87</v>
      </c>
      <c r="AY325" s="20" t="s">
        <v>179</v>
      </c>
      <c r="BE325" s="228">
        <f>IF(N325="základní",J325,0)</f>
        <v>0</v>
      </c>
      <c r="BF325" s="228">
        <f>IF(N325="snížená",J325,0)</f>
        <v>0</v>
      </c>
      <c r="BG325" s="228">
        <f>IF(N325="zákl. přenesená",J325,0)</f>
        <v>0</v>
      </c>
      <c r="BH325" s="228">
        <f>IF(N325="sníž. přenesená",J325,0)</f>
        <v>0</v>
      </c>
      <c r="BI325" s="228">
        <f>IF(N325="nulová",J325,0)</f>
        <v>0</v>
      </c>
      <c r="BJ325" s="20" t="s">
        <v>85</v>
      </c>
      <c r="BK325" s="228">
        <f>ROUND(I325*H325,2)</f>
        <v>0</v>
      </c>
      <c r="BL325" s="20" t="s">
        <v>186</v>
      </c>
      <c r="BM325" s="227" t="s">
        <v>1861</v>
      </c>
    </row>
    <row r="326" s="2" customFormat="1" ht="16.5" customHeight="1">
      <c r="A326" s="41"/>
      <c r="B326" s="42"/>
      <c r="C326" s="216" t="s">
        <v>1151</v>
      </c>
      <c r="D326" s="216" t="s">
        <v>181</v>
      </c>
      <c r="E326" s="217" t="s">
        <v>1707</v>
      </c>
      <c r="F326" s="218" t="s">
        <v>1708</v>
      </c>
      <c r="G326" s="219" t="s">
        <v>184</v>
      </c>
      <c r="H326" s="220">
        <v>0.83999999999999997</v>
      </c>
      <c r="I326" s="221"/>
      <c r="J326" s="222">
        <f>ROUND(I326*H326,2)</f>
        <v>0</v>
      </c>
      <c r="K326" s="218" t="s">
        <v>185</v>
      </c>
      <c r="L326" s="47"/>
      <c r="M326" s="223" t="s">
        <v>19</v>
      </c>
      <c r="N326" s="224" t="s">
        <v>48</v>
      </c>
      <c r="O326" s="87"/>
      <c r="P326" s="225">
        <f>O326*H326</f>
        <v>0</v>
      </c>
      <c r="Q326" s="225">
        <v>3.0000000000000001E-05</v>
      </c>
      <c r="R326" s="225">
        <f>Q326*H326</f>
        <v>2.5199999999999999E-05</v>
      </c>
      <c r="S326" s="225">
        <v>0</v>
      </c>
      <c r="T326" s="226">
        <f>S326*H326</f>
        <v>0</v>
      </c>
      <c r="U326" s="41"/>
      <c r="V326" s="41"/>
      <c r="W326" s="41"/>
      <c r="X326" s="41"/>
      <c r="Y326" s="41"/>
      <c r="Z326" s="41"/>
      <c r="AA326" s="41"/>
      <c r="AB326" s="41"/>
      <c r="AC326" s="41"/>
      <c r="AD326" s="41"/>
      <c r="AE326" s="41"/>
      <c r="AR326" s="227" t="s">
        <v>186</v>
      </c>
      <c r="AT326" s="227" t="s">
        <v>181</v>
      </c>
      <c r="AU326" s="227" t="s">
        <v>87</v>
      </c>
      <c r="AY326" s="20" t="s">
        <v>179</v>
      </c>
      <c r="BE326" s="228">
        <f>IF(N326="základní",J326,0)</f>
        <v>0</v>
      </c>
      <c r="BF326" s="228">
        <f>IF(N326="snížená",J326,0)</f>
        <v>0</v>
      </c>
      <c r="BG326" s="228">
        <f>IF(N326="zákl. přenesená",J326,0)</f>
        <v>0</v>
      </c>
      <c r="BH326" s="228">
        <f>IF(N326="sníž. přenesená",J326,0)</f>
        <v>0</v>
      </c>
      <c r="BI326" s="228">
        <f>IF(N326="nulová",J326,0)</f>
        <v>0</v>
      </c>
      <c r="BJ326" s="20" t="s">
        <v>85</v>
      </c>
      <c r="BK326" s="228">
        <f>ROUND(I326*H326,2)</f>
        <v>0</v>
      </c>
      <c r="BL326" s="20" t="s">
        <v>186</v>
      </c>
      <c r="BM326" s="227" t="s">
        <v>1862</v>
      </c>
    </row>
    <row r="327" s="2" customFormat="1">
      <c r="A327" s="41"/>
      <c r="B327" s="42"/>
      <c r="C327" s="43"/>
      <c r="D327" s="229" t="s">
        <v>188</v>
      </c>
      <c r="E327" s="43"/>
      <c r="F327" s="230" t="s">
        <v>1710</v>
      </c>
      <c r="G327" s="43"/>
      <c r="H327" s="43"/>
      <c r="I327" s="231"/>
      <c r="J327" s="43"/>
      <c r="K327" s="43"/>
      <c r="L327" s="47"/>
      <c r="M327" s="232"/>
      <c r="N327" s="233"/>
      <c r="O327" s="87"/>
      <c r="P327" s="87"/>
      <c r="Q327" s="87"/>
      <c r="R327" s="87"/>
      <c r="S327" s="87"/>
      <c r="T327" s="88"/>
      <c r="U327" s="41"/>
      <c r="V327" s="41"/>
      <c r="W327" s="41"/>
      <c r="X327" s="41"/>
      <c r="Y327" s="41"/>
      <c r="Z327" s="41"/>
      <c r="AA327" s="41"/>
      <c r="AB327" s="41"/>
      <c r="AC327" s="41"/>
      <c r="AD327" s="41"/>
      <c r="AE327" s="41"/>
      <c r="AT327" s="20" t="s">
        <v>188</v>
      </c>
      <c r="AU327" s="20" t="s">
        <v>87</v>
      </c>
    </row>
    <row r="328" s="13" customFormat="1">
      <c r="A328" s="13"/>
      <c r="B328" s="234"/>
      <c r="C328" s="235"/>
      <c r="D328" s="236" t="s">
        <v>190</v>
      </c>
      <c r="E328" s="237" t="s">
        <v>19</v>
      </c>
      <c r="F328" s="238" t="s">
        <v>1711</v>
      </c>
      <c r="G328" s="235"/>
      <c r="H328" s="237" t="s">
        <v>19</v>
      </c>
      <c r="I328" s="239"/>
      <c r="J328" s="235"/>
      <c r="K328" s="235"/>
      <c r="L328" s="240"/>
      <c r="M328" s="241"/>
      <c r="N328" s="242"/>
      <c r="O328" s="242"/>
      <c r="P328" s="242"/>
      <c r="Q328" s="242"/>
      <c r="R328" s="242"/>
      <c r="S328" s="242"/>
      <c r="T328" s="243"/>
      <c r="U328" s="13"/>
      <c r="V328" s="13"/>
      <c r="W328" s="13"/>
      <c r="X328" s="13"/>
      <c r="Y328" s="13"/>
      <c r="Z328" s="13"/>
      <c r="AA328" s="13"/>
      <c r="AB328" s="13"/>
      <c r="AC328" s="13"/>
      <c r="AD328" s="13"/>
      <c r="AE328" s="13"/>
      <c r="AT328" s="244" t="s">
        <v>190</v>
      </c>
      <c r="AU328" s="244" t="s">
        <v>87</v>
      </c>
      <c r="AV328" s="13" t="s">
        <v>85</v>
      </c>
      <c r="AW328" s="13" t="s">
        <v>37</v>
      </c>
      <c r="AX328" s="13" t="s">
        <v>77</v>
      </c>
      <c r="AY328" s="244" t="s">
        <v>179</v>
      </c>
    </row>
    <row r="329" s="14" customFormat="1">
      <c r="A329" s="14"/>
      <c r="B329" s="245"/>
      <c r="C329" s="246"/>
      <c r="D329" s="236" t="s">
        <v>190</v>
      </c>
      <c r="E329" s="247" t="s">
        <v>19</v>
      </c>
      <c r="F329" s="248" t="s">
        <v>1863</v>
      </c>
      <c r="G329" s="246"/>
      <c r="H329" s="249">
        <v>0.83999999999999997</v>
      </c>
      <c r="I329" s="250"/>
      <c r="J329" s="246"/>
      <c r="K329" s="246"/>
      <c r="L329" s="251"/>
      <c r="M329" s="252"/>
      <c r="N329" s="253"/>
      <c r="O329" s="253"/>
      <c r="P329" s="253"/>
      <c r="Q329" s="253"/>
      <c r="R329" s="253"/>
      <c r="S329" s="253"/>
      <c r="T329" s="254"/>
      <c r="U329" s="14"/>
      <c r="V329" s="14"/>
      <c r="W329" s="14"/>
      <c r="X329" s="14"/>
      <c r="Y329" s="14"/>
      <c r="Z329" s="14"/>
      <c r="AA329" s="14"/>
      <c r="AB329" s="14"/>
      <c r="AC329" s="14"/>
      <c r="AD329" s="14"/>
      <c r="AE329" s="14"/>
      <c r="AT329" s="255" t="s">
        <v>190</v>
      </c>
      <c r="AU329" s="255" t="s">
        <v>87</v>
      </c>
      <c r="AV329" s="14" t="s">
        <v>87</v>
      </c>
      <c r="AW329" s="14" t="s">
        <v>37</v>
      </c>
      <c r="AX329" s="14" t="s">
        <v>77</v>
      </c>
      <c r="AY329" s="255" t="s">
        <v>179</v>
      </c>
    </row>
    <row r="330" s="16" customFormat="1">
      <c r="A330" s="16"/>
      <c r="B330" s="267"/>
      <c r="C330" s="268"/>
      <c r="D330" s="236" t="s">
        <v>190</v>
      </c>
      <c r="E330" s="269" t="s">
        <v>19</v>
      </c>
      <c r="F330" s="270" t="s">
        <v>195</v>
      </c>
      <c r="G330" s="268"/>
      <c r="H330" s="271">
        <v>0.83999999999999997</v>
      </c>
      <c r="I330" s="272"/>
      <c r="J330" s="268"/>
      <c r="K330" s="268"/>
      <c r="L330" s="273"/>
      <c r="M330" s="274"/>
      <c r="N330" s="275"/>
      <c r="O330" s="275"/>
      <c r="P330" s="275"/>
      <c r="Q330" s="275"/>
      <c r="R330" s="275"/>
      <c r="S330" s="275"/>
      <c r="T330" s="276"/>
      <c r="U330" s="16"/>
      <c r="V330" s="16"/>
      <c r="W330" s="16"/>
      <c r="X330" s="16"/>
      <c r="Y330" s="16"/>
      <c r="Z330" s="16"/>
      <c r="AA330" s="16"/>
      <c r="AB330" s="16"/>
      <c r="AC330" s="16"/>
      <c r="AD330" s="16"/>
      <c r="AE330" s="16"/>
      <c r="AT330" s="277" t="s">
        <v>190</v>
      </c>
      <c r="AU330" s="277" t="s">
        <v>87</v>
      </c>
      <c r="AV330" s="16" t="s">
        <v>186</v>
      </c>
      <c r="AW330" s="16" t="s">
        <v>37</v>
      </c>
      <c r="AX330" s="16" t="s">
        <v>85</v>
      </c>
      <c r="AY330" s="277" t="s">
        <v>179</v>
      </c>
    </row>
    <row r="331" s="2" customFormat="1" ht="16.5" customHeight="1">
      <c r="A331" s="41"/>
      <c r="B331" s="42"/>
      <c r="C331" s="279" t="s">
        <v>1864</v>
      </c>
      <c r="D331" s="279" t="s">
        <v>553</v>
      </c>
      <c r="E331" s="280" t="s">
        <v>1713</v>
      </c>
      <c r="F331" s="281" t="s">
        <v>1714</v>
      </c>
      <c r="G331" s="282" t="s">
        <v>184</v>
      </c>
      <c r="H331" s="283">
        <v>0.92400000000000004</v>
      </c>
      <c r="I331" s="284"/>
      <c r="J331" s="285">
        <f>ROUND(I331*H331,2)</f>
        <v>0</v>
      </c>
      <c r="K331" s="281" t="s">
        <v>185</v>
      </c>
      <c r="L331" s="286"/>
      <c r="M331" s="287" t="s">
        <v>19</v>
      </c>
      <c r="N331" s="288" t="s">
        <v>48</v>
      </c>
      <c r="O331" s="87"/>
      <c r="P331" s="225">
        <f>O331*H331</f>
        <v>0</v>
      </c>
      <c r="Q331" s="225">
        <v>0.00050000000000000001</v>
      </c>
      <c r="R331" s="225">
        <f>Q331*H331</f>
        <v>0.00046200000000000001</v>
      </c>
      <c r="S331" s="225">
        <v>0</v>
      </c>
      <c r="T331" s="226">
        <f>S331*H331</f>
        <v>0</v>
      </c>
      <c r="U331" s="41"/>
      <c r="V331" s="41"/>
      <c r="W331" s="41"/>
      <c r="X331" s="41"/>
      <c r="Y331" s="41"/>
      <c r="Z331" s="41"/>
      <c r="AA331" s="41"/>
      <c r="AB331" s="41"/>
      <c r="AC331" s="41"/>
      <c r="AD331" s="41"/>
      <c r="AE331" s="41"/>
      <c r="AR331" s="227" t="s">
        <v>235</v>
      </c>
      <c r="AT331" s="227" t="s">
        <v>553</v>
      </c>
      <c r="AU331" s="227" t="s">
        <v>87</v>
      </c>
      <c r="AY331" s="20" t="s">
        <v>179</v>
      </c>
      <c r="BE331" s="228">
        <f>IF(N331="základní",J331,0)</f>
        <v>0</v>
      </c>
      <c r="BF331" s="228">
        <f>IF(N331="snížená",J331,0)</f>
        <v>0</v>
      </c>
      <c r="BG331" s="228">
        <f>IF(N331="zákl. přenesená",J331,0)</f>
        <v>0</v>
      </c>
      <c r="BH331" s="228">
        <f>IF(N331="sníž. přenesená",J331,0)</f>
        <v>0</v>
      </c>
      <c r="BI331" s="228">
        <f>IF(N331="nulová",J331,0)</f>
        <v>0</v>
      </c>
      <c r="BJ331" s="20" t="s">
        <v>85</v>
      </c>
      <c r="BK331" s="228">
        <f>ROUND(I331*H331,2)</f>
        <v>0</v>
      </c>
      <c r="BL331" s="20" t="s">
        <v>186</v>
      </c>
      <c r="BM331" s="227" t="s">
        <v>1865</v>
      </c>
    </row>
    <row r="332" s="14" customFormat="1">
      <c r="A332" s="14"/>
      <c r="B332" s="245"/>
      <c r="C332" s="246"/>
      <c r="D332" s="236" t="s">
        <v>190</v>
      </c>
      <c r="E332" s="246"/>
      <c r="F332" s="248" t="s">
        <v>1866</v>
      </c>
      <c r="G332" s="246"/>
      <c r="H332" s="249">
        <v>0.92400000000000004</v>
      </c>
      <c r="I332" s="250"/>
      <c r="J332" s="246"/>
      <c r="K332" s="246"/>
      <c r="L332" s="251"/>
      <c r="M332" s="252"/>
      <c r="N332" s="253"/>
      <c r="O332" s="253"/>
      <c r="P332" s="253"/>
      <c r="Q332" s="253"/>
      <c r="R332" s="253"/>
      <c r="S332" s="253"/>
      <c r="T332" s="254"/>
      <c r="U332" s="14"/>
      <c r="V332" s="14"/>
      <c r="W332" s="14"/>
      <c r="X332" s="14"/>
      <c r="Y332" s="14"/>
      <c r="Z332" s="14"/>
      <c r="AA332" s="14"/>
      <c r="AB332" s="14"/>
      <c r="AC332" s="14"/>
      <c r="AD332" s="14"/>
      <c r="AE332" s="14"/>
      <c r="AT332" s="255" t="s">
        <v>190</v>
      </c>
      <c r="AU332" s="255" t="s">
        <v>87</v>
      </c>
      <c r="AV332" s="14" t="s">
        <v>87</v>
      </c>
      <c r="AW332" s="14" t="s">
        <v>4</v>
      </c>
      <c r="AX332" s="14" t="s">
        <v>85</v>
      </c>
      <c r="AY332" s="255" t="s">
        <v>179</v>
      </c>
    </row>
    <row r="333" s="2" customFormat="1" ht="16.5" customHeight="1">
      <c r="A333" s="41"/>
      <c r="B333" s="42"/>
      <c r="C333" s="216" t="s">
        <v>1155</v>
      </c>
      <c r="D333" s="216" t="s">
        <v>181</v>
      </c>
      <c r="E333" s="217" t="s">
        <v>1728</v>
      </c>
      <c r="F333" s="218" t="s">
        <v>1729</v>
      </c>
      <c r="G333" s="219" t="s">
        <v>371</v>
      </c>
      <c r="H333" s="220">
        <v>0.080000000000000002</v>
      </c>
      <c r="I333" s="221"/>
      <c r="J333" s="222">
        <f>ROUND(I333*H333,2)</f>
        <v>0</v>
      </c>
      <c r="K333" s="218" t="s">
        <v>185</v>
      </c>
      <c r="L333" s="47"/>
      <c r="M333" s="223" t="s">
        <v>19</v>
      </c>
      <c r="N333" s="224" t="s">
        <v>48</v>
      </c>
      <c r="O333" s="87"/>
      <c r="P333" s="225">
        <f>O333*H333</f>
        <v>0</v>
      </c>
      <c r="Q333" s="225">
        <v>0</v>
      </c>
      <c r="R333" s="225">
        <f>Q333*H333</f>
        <v>0</v>
      </c>
      <c r="S333" s="225">
        <v>0</v>
      </c>
      <c r="T333" s="226">
        <f>S333*H333</f>
        <v>0</v>
      </c>
      <c r="U333" s="41"/>
      <c r="V333" s="41"/>
      <c r="W333" s="41"/>
      <c r="X333" s="41"/>
      <c r="Y333" s="41"/>
      <c r="Z333" s="41"/>
      <c r="AA333" s="41"/>
      <c r="AB333" s="41"/>
      <c r="AC333" s="41"/>
      <c r="AD333" s="41"/>
      <c r="AE333" s="41"/>
      <c r="AR333" s="227" t="s">
        <v>186</v>
      </c>
      <c r="AT333" s="227" t="s">
        <v>181</v>
      </c>
      <c r="AU333" s="227" t="s">
        <v>87</v>
      </c>
      <c r="AY333" s="20" t="s">
        <v>179</v>
      </c>
      <c r="BE333" s="228">
        <f>IF(N333="základní",J333,0)</f>
        <v>0</v>
      </c>
      <c r="BF333" s="228">
        <f>IF(N333="snížená",J333,0)</f>
        <v>0</v>
      </c>
      <c r="BG333" s="228">
        <f>IF(N333="zákl. přenesená",J333,0)</f>
        <v>0</v>
      </c>
      <c r="BH333" s="228">
        <f>IF(N333="sníž. přenesená",J333,0)</f>
        <v>0</v>
      </c>
      <c r="BI333" s="228">
        <f>IF(N333="nulová",J333,0)</f>
        <v>0</v>
      </c>
      <c r="BJ333" s="20" t="s">
        <v>85</v>
      </c>
      <c r="BK333" s="228">
        <f>ROUND(I333*H333,2)</f>
        <v>0</v>
      </c>
      <c r="BL333" s="20" t="s">
        <v>186</v>
      </c>
      <c r="BM333" s="227" t="s">
        <v>1867</v>
      </c>
    </row>
    <row r="334" s="2" customFormat="1">
      <c r="A334" s="41"/>
      <c r="B334" s="42"/>
      <c r="C334" s="43"/>
      <c r="D334" s="229" t="s">
        <v>188</v>
      </c>
      <c r="E334" s="43"/>
      <c r="F334" s="230" t="s">
        <v>1731</v>
      </c>
      <c r="G334" s="43"/>
      <c r="H334" s="43"/>
      <c r="I334" s="231"/>
      <c r="J334" s="43"/>
      <c r="K334" s="43"/>
      <c r="L334" s="47"/>
      <c r="M334" s="232"/>
      <c r="N334" s="233"/>
      <c r="O334" s="87"/>
      <c r="P334" s="87"/>
      <c r="Q334" s="87"/>
      <c r="R334" s="87"/>
      <c r="S334" s="87"/>
      <c r="T334" s="88"/>
      <c r="U334" s="41"/>
      <c r="V334" s="41"/>
      <c r="W334" s="41"/>
      <c r="X334" s="41"/>
      <c r="Y334" s="41"/>
      <c r="Z334" s="41"/>
      <c r="AA334" s="41"/>
      <c r="AB334" s="41"/>
      <c r="AC334" s="41"/>
      <c r="AD334" s="41"/>
      <c r="AE334" s="41"/>
      <c r="AT334" s="20" t="s">
        <v>188</v>
      </c>
      <c r="AU334" s="20" t="s">
        <v>87</v>
      </c>
    </row>
    <row r="335" s="2" customFormat="1">
      <c r="A335" s="41"/>
      <c r="B335" s="42"/>
      <c r="C335" s="43"/>
      <c r="D335" s="236" t="s">
        <v>276</v>
      </c>
      <c r="E335" s="43"/>
      <c r="F335" s="278" t="s">
        <v>1732</v>
      </c>
      <c r="G335" s="43"/>
      <c r="H335" s="43"/>
      <c r="I335" s="231"/>
      <c r="J335" s="43"/>
      <c r="K335" s="43"/>
      <c r="L335" s="47"/>
      <c r="M335" s="232"/>
      <c r="N335" s="233"/>
      <c r="O335" s="87"/>
      <c r="P335" s="87"/>
      <c r="Q335" s="87"/>
      <c r="R335" s="87"/>
      <c r="S335" s="87"/>
      <c r="T335" s="88"/>
      <c r="U335" s="41"/>
      <c r="V335" s="41"/>
      <c r="W335" s="41"/>
      <c r="X335" s="41"/>
      <c r="Y335" s="41"/>
      <c r="Z335" s="41"/>
      <c r="AA335" s="41"/>
      <c r="AB335" s="41"/>
      <c r="AC335" s="41"/>
      <c r="AD335" s="41"/>
      <c r="AE335" s="41"/>
      <c r="AT335" s="20" t="s">
        <v>276</v>
      </c>
      <c r="AU335" s="20" t="s">
        <v>87</v>
      </c>
    </row>
    <row r="336" s="13" customFormat="1">
      <c r="A336" s="13"/>
      <c r="B336" s="234"/>
      <c r="C336" s="235"/>
      <c r="D336" s="236" t="s">
        <v>190</v>
      </c>
      <c r="E336" s="237" t="s">
        <v>19</v>
      </c>
      <c r="F336" s="238" t="s">
        <v>1733</v>
      </c>
      <c r="G336" s="235"/>
      <c r="H336" s="237" t="s">
        <v>19</v>
      </c>
      <c r="I336" s="239"/>
      <c r="J336" s="235"/>
      <c r="K336" s="235"/>
      <c r="L336" s="240"/>
      <c r="M336" s="241"/>
      <c r="N336" s="242"/>
      <c r="O336" s="242"/>
      <c r="P336" s="242"/>
      <c r="Q336" s="242"/>
      <c r="R336" s="242"/>
      <c r="S336" s="242"/>
      <c r="T336" s="243"/>
      <c r="U336" s="13"/>
      <c r="V336" s="13"/>
      <c r="W336" s="13"/>
      <c r="X336" s="13"/>
      <c r="Y336" s="13"/>
      <c r="Z336" s="13"/>
      <c r="AA336" s="13"/>
      <c r="AB336" s="13"/>
      <c r="AC336" s="13"/>
      <c r="AD336" s="13"/>
      <c r="AE336" s="13"/>
      <c r="AT336" s="244" t="s">
        <v>190</v>
      </c>
      <c r="AU336" s="244" t="s">
        <v>87</v>
      </c>
      <c r="AV336" s="13" t="s">
        <v>85</v>
      </c>
      <c r="AW336" s="13" t="s">
        <v>37</v>
      </c>
      <c r="AX336" s="13" t="s">
        <v>77</v>
      </c>
      <c r="AY336" s="244" t="s">
        <v>179</v>
      </c>
    </row>
    <row r="337" s="14" customFormat="1">
      <c r="A337" s="14"/>
      <c r="B337" s="245"/>
      <c r="C337" s="246"/>
      <c r="D337" s="236" t="s">
        <v>190</v>
      </c>
      <c r="E337" s="247" t="s">
        <v>19</v>
      </c>
      <c r="F337" s="248" t="s">
        <v>1868</v>
      </c>
      <c r="G337" s="246"/>
      <c r="H337" s="249">
        <v>0.080000000000000002</v>
      </c>
      <c r="I337" s="250"/>
      <c r="J337" s="246"/>
      <c r="K337" s="246"/>
      <c r="L337" s="251"/>
      <c r="M337" s="252"/>
      <c r="N337" s="253"/>
      <c r="O337" s="253"/>
      <c r="P337" s="253"/>
      <c r="Q337" s="253"/>
      <c r="R337" s="253"/>
      <c r="S337" s="253"/>
      <c r="T337" s="254"/>
      <c r="U337" s="14"/>
      <c r="V337" s="14"/>
      <c r="W337" s="14"/>
      <c r="X337" s="14"/>
      <c r="Y337" s="14"/>
      <c r="Z337" s="14"/>
      <c r="AA337" s="14"/>
      <c r="AB337" s="14"/>
      <c r="AC337" s="14"/>
      <c r="AD337" s="14"/>
      <c r="AE337" s="14"/>
      <c r="AT337" s="255" t="s">
        <v>190</v>
      </c>
      <c r="AU337" s="255" t="s">
        <v>87</v>
      </c>
      <c r="AV337" s="14" t="s">
        <v>87</v>
      </c>
      <c r="AW337" s="14" t="s">
        <v>37</v>
      </c>
      <c r="AX337" s="14" t="s">
        <v>77</v>
      </c>
      <c r="AY337" s="255" t="s">
        <v>179</v>
      </c>
    </row>
    <row r="338" s="16" customFormat="1">
      <c r="A338" s="16"/>
      <c r="B338" s="267"/>
      <c r="C338" s="268"/>
      <c r="D338" s="236" t="s">
        <v>190</v>
      </c>
      <c r="E338" s="269" t="s">
        <v>19</v>
      </c>
      <c r="F338" s="270" t="s">
        <v>195</v>
      </c>
      <c r="G338" s="268"/>
      <c r="H338" s="271">
        <v>0.080000000000000002</v>
      </c>
      <c r="I338" s="272"/>
      <c r="J338" s="268"/>
      <c r="K338" s="268"/>
      <c r="L338" s="273"/>
      <c r="M338" s="274"/>
      <c r="N338" s="275"/>
      <c r="O338" s="275"/>
      <c r="P338" s="275"/>
      <c r="Q338" s="275"/>
      <c r="R338" s="275"/>
      <c r="S338" s="275"/>
      <c r="T338" s="276"/>
      <c r="U338" s="16"/>
      <c r="V338" s="16"/>
      <c r="W338" s="16"/>
      <c r="X338" s="16"/>
      <c r="Y338" s="16"/>
      <c r="Z338" s="16"/>
      <c r="AA338" s="16"/>
      <c r="AB338" s="16"/>
      <c r="AC338" s="16"/>
      <c r="AD338" s="16"/>
      <c r="AE338" s="16"/>
      <c r="AT338" s="277" t="s">
        <v>190</v>
      </c>
      <c r="AU338" s="277" t="s">
        <v>87</v>
      </c>
      <c r="AV338" s="16" t="s">
        <v>186</v>
      </c>
      <c r="AW338" s="16" t="s">
        <v>37</v>
      </c>
      <c r="AX338" s="16" t="s">
        <v>85</v>
      </c>
      <c r="AY338" s="277" t="s">
        <v>179</v>
      </c>
    </row>
    <row r="339" s="2" customFormat="1" ht="16.5" customHeight="1">
      <c r="A339" s="41"/>
      <c r="B339" s="42"/>
      <c r="C339" s="216" t="s">
        <v>1869</v>
      </c>
      <c r="D339" s="216" t="s">
        <v>181</v>
      </c>
      <c r="E339" s="217" t="s">
        <v>1735</v>
      </c>
      <c r="F339" s="218" t="s">
        <v>1736</v>
      </c>
      <c r="G339" s="219" t="s">
        <v>371</v>
      </c>
      <c r="H339" s="220">
        <v>0.080000000000000002</v>
      </c>
      <c r="I339" s="221"/>
      <c r="J339" s="222">
        <f>ROUND(I339*H339,2)</f>
        <v>0</v>
      </c>
      <c r="K339" s="218" t="s">
        <v>185</v>
      </c>
      <c r="L339" s="47"/>
      <c r="M339" s="223" t="s">
        <v>19</v>
      </c>
      <c r="N339" s="224" t="s">
        <v>48</v>
      </c>
      <c r="O339" s="87"/>
      <c r="P339" s="225">
        <f>O339*H339</f>
        <v>0</v>
      </c>
      <c r="Q339" s="225">
        <v>0</v>
      </c>
      <c r="R339" s="225">
        <f>Q339*H339</f>
        <v>0</v>
      </c>
      <c r="S339" s="225">
        <v>0</v>
      </c>
      <c r="T339" s="226">
        <f>S339*H339</f>
        <v>0</v>
      </c>
      <c r="U339" s="41"/>
      <c r="V339" s="41"/>
      <c r="W339" s="41"/>
      <c r="X339" s="41"/>
      <c r="Y339" s="41"/>
      <c r="Z339" s="41"/>
      <c r="AA339" s="41"/>
      <c r="AB339" s="41"/>
      <c r="AC339" s="41"/>
      <c r="AD339" s="41"/>
      <c r="AE339" s="41"/>
      <c r="AR339" s="227" t="s">
        <v>186</v>
      </c>
      <c r="AT339" s="227" t="s">
        <v>181</v>
      </c>
      <c r="AU339" s="227" t="s">
        <v>87</v>
      </c>
      <c r="AY339" s="20" t="s">
        <v>179</v>
      </c>
      <c r="BE339" s="228">
        <f>IF(N339="základní",J339,0)</f>
        <v>0</v>
      </c>
      <c r="BF339" s="228">
        <f>IF(N339="snížená",J339,0)</f>
        <v>0</v>
      </c>
      <c r="BG339" s="228">
        <f>IF(N339="zákl. přenesená",J339,0)</f>
        <v>0</v>
      </c>
      <c r="BH339" s="228">
        <f>IF(N339="sníž. přenesená",J339,0)</f>
        <v>0</v>
      </c>
      <c r="BI339" s="228">
        <f>IF(N339="nulová",J339,0)</f>
        <v>0</v>
      </c>
      <c r="BJ339" s="20" t="s">
        <v>85</v>
      </c>
      <c r="BK339" s="228">
        <f>ROUND(I339*H339,2)</f>
        <v>0</v>
      </c>
      <c r="BL339" s="20" t="s">
        <v>186</v>
      </c>
      <c r="BM339" s="227" t="s">
        <v>1870</v>
      </c>
    </row>
    <row r="340" s="2" customFormat="1">
      <c r="A340" s="41"/>
      <c r="B340" s="42"/>
      <c r="C340" s="43"/>
      <c r="D340" s="229" t="s">
        <v>188</v>
      </c>
      <c r="E340" s="43"/>
      <c r="F340" s="230" t="s">
        <v>1738</v>
      </c>
      <c r="G340" s="43"/>
      <c r="H340" s="43"/>
      <c r="I340" s="231"/>
      <c r="J340" s="43"/>
      <c r="K340" s="43"/>
      <c r="L340" s="47"/>
      <c r="M340" s="232"/>
      <c r="N340" s="233"/>
      <c r="O340" s="87"/>
      <c r="P340" s="87"/>
      <c r="Q340" s="87"/>
      <c r="R340" s="87"/>
      <c r="S340" s="87"/>
      <c r="T340" s="88"/>
      <c r="U340" s="41"/>
      <c r="V340" s="41"/>
      <c r="W340" s="41"/>
      <c r="X340" s="41"/>
      <c r="Y340" s="41"/>
      <c r="Z340" s="41"/>
      <c r="AA340" s="41"/>
      <c r="AB340" s="41"/>
      <c r="AC340" s="41"/>
      <c r="AD340" s="41"/>
      <c r="AE340" s="41"/>
      <c r="AT340" s="20" t="s">
        <v>188</v>
      </c>
      <c r="AU340" s="20" t="s">
        <v>87</v>
      </c>
    </row>
    <row r="341" s="2" customFormat="1" ht="16.5" customHeight="1">
      <c r="A341" s="41"/>
      <c r="B341" s="42"/>
      <c r="C341" s="216" t="s">
        <v>1158</v>
      </c>
      <c r="D341" s="216" t="s">
        <v>181</v>
      </c>
      <c r="E341" s="217" t="s">
        <v>1739</v>
      </c>
      <c r="F341" s="218" t="s">
        <v>1740</v>
      </c>
      <c r="G341" s="219" t="s">
        <v>371</v>
      </c>
      <c r="H341" s="220">
        <v>0.71999999999999997</v>
      </c>
      <c r="I341" s="221"/>
      <c r="J341" s="222">
        <f>ROUND(I341*H341,2)</f>
        <v>0</v>
      </c>
      <c r="K341" s="218" t="s">
        <v>185</v>
      </c>
      <c r="L341" s="47"/>
      <c r="M341" s="223" t="s">
        <v>19</v>
      </c>
      <c r="N341" s="224" t="s">
        <v>48</v>
      </c>
      <c r="O341" s="87"/>
      <c r="P341" s="225">
        <f>O341*H341</f>
        <v>0</v>
      </c>
      <c r="Q341" s="225">
        <v>0</v>
      </c>
      <c r="R341" s="225">
        <f>Q341*H341</f>
        <v>0</v>
      </c>
      <c r="S341" s="225">
        <v>0</v>
      </c>
      <c r="T341" s="226">
        <f>S341*H341</f>
        <v>0</v>
      </c>
      <c r="U341" s="41"/>
      <c r="V341" s="41"/>
      <c r="W341" s="41"/>
      <c r="X341" s="41"/>
      <c r="Y341" s="41"/>
      <c r="Z341" s="41"/>
      <c r="AA341" s="41"/>
      <c r="AB341" s="41"/>
      <c r="AC341" s="41"/>
      <c r="AD341" s="41"/>
      <c r="AE341" s="41"/>
      <c r="AR341" s="227" t="s">
        <v>186</v>
      </c>
      <c r="AT341" s="227" t="s">
        <v>181</v>
      </c>
      <c r="AU341" s="227" t="s">
        <v>87</v>
      </c>
      <c r="AY341" s="20" t="s">
        <v>179</v>
      </c>
      <c r="BE341" s="228">
        <f>IF(N341="základní",J341,0)</f>
        <v>0</v>
      </c>
      <c r="BF341" s="228">
        <f>IF(N341="snížená",J341,0)</f>
        <v>0</v>
      </c>
      <c r="BG341" s="228">
        <f>IF(N341="zákl. přenesená",J341,0)</f>
        <v>0</v>
      </c>
      <c r="BH341" s="228">
        <f>IF(N341="sníž. přenesená",J341,0)</f>
        <v>0</v>
      </c>
      <c r="BI341" s="228">
        <f>IF(N341="nulová",J341,0)</f>
        <v>0</v>
      </c>
      <c r="BJ341" s="20" t="s">
        <v>85</v>
      </c>
      <c r="BK341" s="228">
        <f>ROUND(I341*H341,2)</f>
        <v>0</v>
      </c>
      <c r="BL341" s="20" t="s">
        <v>186</v>
      </c>
      <c r="BM341" s="227" t="s">
        <v>1871</v>
      </c>
    </row>
    <row r="342" s="2" customFormat="1">
      <c r="A342" s="41"/>
      <c r="B342" s="42"/>
      <c r="C342" s="43"/>
      <c r="D342" s="229" t="s">
        <v>188</v>
      </c>
      <c r="E342" s="43"/>
      <c r="F342" s="230" t="s">
        <v>1742</v>
      </c>
      <c r="G342" s="43"/>
      <c r="H342" s="43"/>
      <c r="I342" s="231"/>
      <c r="J342" s="43"/>
      <c r="K342" s="43"/>
      <c r="L342" s="47"/>
      <c r="M342" s="232"/>
      <c r="N342" s="233"/>
      <c r="O342" s="87"/>
      <c r="P342" s="87"/>
      <c r="Q342" s="87"/>
      <c r="R342" s="87"/>
      <c r="S342" s="87"/>
      <c r="T342" s="88"/>
      <c r="U342" s="41"/>
      <c r="V342" s="41"/>
      <c r="W342" s="41"/>
      <c r="X342" s="41"/>
      <c r="Y342" s="41"/>
      <c r="Z342" s="41"/>
      <c r="AA342" s="41"/>
      <c r="AB342" s="41"/>
      <c r="AC342" s="41"/>
      <c r="AD342" s="41"/>
      <c r="AE342" s="41"/>
      <c r="AT342" s="20" t="s">
        <v>188</v>
      </c>
      <c r="AU342" s="20" t="s">
        <v>87</v>
      </c>
    </row>
    <row r="343" s="14" customFormat="1">
      <c r="A343" s="14"/>
      <c r="B343" s="245"/>
      <c r="C343" s="246"/>
      <c r="D343" s="236" t="s">
        <v>190</v>
      </c>
      <c r="E343" s="246"/>
      <c r="F343" s="248" t="s">
        <v>1872</v>
      </c>
      <c r="G343" s="246"/>
      <c r="H343" s="249">
        <v>0.71999999999999997</v>
      </c>
      <c r="I343" s="250"/>
      <c r="J343" s="246"/>
      <c r="K343" s="246"/>
      <c r="L343" s="251"/>
      <c r="M343" s="252"/>
      <c r="N343" s="253"/>
      <c r="O343" s="253"/>
      <c r="P343" s="253"/>
      <c r="Q343" s="253"/>
      <c r="R343" s="253"/>
      <c r="S343" s="253"/>
      <c r="T343" s="254"/>
      <c r="U343" s="14"/>
      <c r="V343" s="14"/>
      <c r="W343" s="14"/>
      <c r="X343" s="14"/>
      <c r="Y343" s="14"/>
      <c r="Z343" s="14"/>
      <c r="AA343" s="14"/>
      <c r="AB343" s="14"/>
      <c r="AC343" s="14"/>
      <c r="AD343" s="14"/>
      <c r="AE343" s="14"/>
      <c r="AT343" s="255" t="s">
        <v>190</v>
      </c>
      <c r="AU343" s="255" t="s">
        <v>87</v>
      </c>
      <c r="AV343" s="14" t="s">
        <v>87</v>
      </c>
      <c r="AW343" s="14" t="s">
        <v>4</v>
      </c>
      <c r="AX343" s="14" t="s">
        <v>85</v>
      </c>
      <c r="AY343" s="255" t="s">
        <v>179</v>
      </c>
    </row>
    <row r="344" s="2" customFormat="1" ht="21.75" customHeight="1">
      <c r="A344" s="41"/>
      <c r="B344" s="42"/>
      <c r="C344" s="216" t="s">
        <v>1873</v>
      </c>
      <c r="D344" s="216" t="s">
        <v>181</v>
      </c>
      <c r="E344" s="217" t="s">
        <v>1744</v>
      </c>
      <c r="F344" s="218" t="s">
        <v>1745</v>
      </c>
      <c r="G344" s="219" t="s">
        <v>333</v>
      </c>
      <c r="H344" s="220">
        <v>0.625</v>
      </c>
      <c r="I344" s="221"/>
      <c r="J344" s="222">
        <f>ROUND(I344*H344,2)</f>
        <v>0</v>
      </c>
      <c r="K344" s="218" t="s">
        <v>185</v>
      </c>
      <c r="L344" s="47"/>
      <c r="M344" s="223" t="s">
        <v>19</v>
      </c>
      <c r="N344" s="224" t="s">
        <v>48</v>
      </c>
      <c r="O344" s="87"/>
      <c r="P344" s="225">
        <f>O344*H344</f>
        <v>0</v>
      </c>
      <c r="Q344" s="225">
        <v>0</v>
      </c>
      <c r="R344" s="225">
        <f>Q344*H344</f>
        <v>0</v>
      </c>
      <c r="S344" s="225">
        <v>0</v>
      </c>
      <c r="T344" s="226">
        <f>S344*H344</f>
        <v>0</v>
      </c>
      <c r="U344" s="41"/>
      <c r="V344" s="41"/>
      <c r="W344" s="41"/>
      <c r="X344" s="41"/>
      <c r="Y344" s="41"/>
      <c r="Z344" s="41"/>
      <c r="AA344" s="41"/>
      <c r="AB344" s="41"/>
      <c r="AC344" s="41"/>
      <c r="AD344" s="41"/>
      <c r="AE344" s="41"/>
      <c r="AR344" s="227" t="s">
        <v>186</v>
      </c>
      <c r="AT344" s="227" t="s">
        <v>181</v>
      </c>
      <c r="AU344" s="227" t="s">
        <v>87</v>
      </c>
      <c r="AY344" s="20" t="s">
        <v>179</v>
      </c>
      <c r="BE344" s="228">
        <f>IF(N344="základní",J344,0)</f>
        <v>0</v>
      </c>
      <c r="BF344" s="228">
        <f>IF(N344="snížená",J344,0)</f>
        <v>0</v>
      </c>
      <c r="BG344" s="228">
        <f>IF(N344="zákl. přenesená",J344,0)</f>
        <v>0</v>
      </c>
      <c r="BH344" s="228">
        <f>IF(N344="sníž. přenesená",J344,0)</f>
        <v>0</v>
      </c>
      <c r="BI344" s="228">
        <f>IF(N344="nulová",J344,0)</f>
        <v>0</v>
      </c>
      <c r="BJ344" s="20" t="s">
        <v>85</v>
      </c>
      <c r="BK344" s="228">
        <f>ROUND(I344*H344,2)</f>
        <v>0</v>
      </c>
      <c r="BL344" s="20" t="s">
        <v>186</v>
      </c>
      <c r="BM344" s="227" t="s">
        <v>1874</v>
      </c>
    </row>
    <row r="345" s="2" customFormat="1">
      <c r="A345" s="41"/>
      <c r="B345" s="42"/>
      <c r="C345" s="43"/>
      <c r="D345" s="229" t="s">
        <v>188</v>
      </c>
      <c r="E345" s="43"/>
      <c r="F345" s="230" t="s">
        <v>1747</v>
      </c>
      <c r="G345" s="43"/>
      <c r="H345" s="43"/>
      <c r="I345" s="231"/>
      <c r="J345" s="43"/>
      <c r="K345" s="43"/>
      <c r="L345" s="47"/>
      <c r="M345" s="232"/>
      <c r="N345" s="233"/>
      <c r="O345" s="87"/>
      <c r="P345" s="87"/>
      <c r="Q345" s="87"/>
      <c r="R345" s="87"/>
      <c r="S345" s="87"/>
      <c r="T345" s="88"/>
      <c r="U345" s="41"/>
      <c r="V345" s="41"/>
      <c r="W345" s="41"/>
      <c r="X345" s="41"/>
      <c r="Y345" s="41"/>
      <c r="Z345" s="41"/>
      <c r="AA345" s="41"/>
      <c r="AB345" s="41"/>
      <c r="AC345" s="41"/>
      <c r="AD345" s="41"/>
      <c r="AE345" s="41"/>
      <c r="AT345" s="20" t="s">
        <v>188</v>
      </c>
      <c r="AU345" s="20" t="s">
        <v>87</v>
      </c>
    </row>
    <row r="346" s="12" customFormat="1" ht="25.92" customHeight="1">
      <c r="A346" s="12"/>
      <c r="B346" s="200"/>
      <c r="C346" s="201"/>
      <c r="D346" s="202" t="s">
        <v>76</v>
      </c>
      <c r="E346" s="203" t="s">
        <v>194</v>
      </c>
      <c r="F346" s="203" t="s">
        <v>1875</v>
      </c>
      <c r="G346" s="201"/>
      <c r="H346" s="201"/>
      <c r="I346" s="204"/>
      <c r="J346" s="205">
        <f>BK346</f>
        <v>0</v>
      </c>
      <c r="K346" s="201"/>
      <c r="L346" s="206"/>
      <c r="M346" s="207"/>
      <c r="N346" s="208"/>
      <c r="O346" s="208"/>
      <c r="P346" s="209">
        <f>SUM(P347:P439)</f>
        <v>0</v>
      </c>
      <c r="Q346" s="208"/>
      <c r="R346" s="209">
        <f>SUM(R347:R439)</f>
        <v>10.96355</v>
      </c>
      <c r="S346" s="208"/>
      <c r="T346" s="210">
        <f>SUM(T347:T439)</f>
        <v>0</v>
      </c>
      <c r="U346" s="12"/>
      <c r="V346" s="12"/>
      <c r="W346" s="12"/>
      <c r="X346" s="12"/>
      <c r="Y346" s="12"/>
      <c r="Z346" s="12"/>
      <c r="AA346" s="12"/>
      <c r="AB346" s="12"/>
      <c r="AC346" s="12"/>
      <c r="AD346" s="12"/>
      <c r="AE346" s="12"/>
      <c r="AR346" s="211" t="s">
        <v>186</v>
      </c>
      <c r="AT346" s="212" t="s">
        <v>76</v>
      </c>
      <c r="AU346" s="212" t="s">
        <v>77</v>
      </c>
      <c r="AY346" s="211" t="s">
        <v>179</v>
      </c>
      <c r="BK346" s="213">
        <f>SUM(BK347:BK439)</f>
        <v>0</v>
      </c>
    </row>
    <row r="347" s="2" customFormat="1" ht="24.15" customHeight="1">
      <c r="A347" s="41"/>
      <c r="B347" s="42"/>
      <c r="C347" s="216" t="s">
        <v>1161</v>
      </c>
      <c r="D347" s="216" t="s">
        <v>181</v>
      </c>
      <c r="E347" s="217" t="s">
        <v>1876</v>
      </c>
      <c r="F347" s="218" t="s">
        <v>1877</v>
      </c>
      <c r="G347" s="219" t="s">
        <v>371</v>
      </c>
      <c r="H347" s="220">
        <v>4.3200000000000003</v>
      </c>
      <c r="I347" s="221"/>
      <c r="J347" s="222">
        <f>ROUND(I347*H347,2)</f>
        <v>0</v>
      </c>
      <c r="K347" s="218" t="s">
        <v>185</v>
      </c>
      <c r="L347" s="47"/>
      <c r="M347" s="223" t="s">
        <v>19</v>
      </c>
      <c r="N347" s="224" t="s">
        <v>48</v>
      </c>
      <c r="O347" s="87"/>
      <c r="P347" s="225">
        <f>O347*H347</f>
        <v>0</v>
      </c>
      <c r="Q347" s="225">
        <v>0</v>
      </c>
      <c r="R347" s="225">
        <f>Q347*H347</f>
        <v>0</v>
      </c>
      <c r="S347" s="225">
        <v>0</v>
      </c>
      <c r="T347" s="226">
        <f>S347*H347</f>
        <v>0</v>
      </c>
      <c r="U347" s="41"/>
      <c r="V347" s="41"/>
      <c r="W347" s="41"/>
      <c r="X347" s="41"/>
      <c r="Y347" s="41"/>
      <c r="Z347" s="41"/>
      <c r="AA347" s="41"/>
      <c r="AB347" s="41"/>
      <c r="AC347" s="41"/>
      <c r="AD347" s="41"/>
      <c r="AE347" s="41"/>
      <c r="AR347" s="227" t="s">
        <v>186</v>
      </c>
      <c r="AT347" s="227" t="s">
        <v>181</v>
      </c>
      <c r="AU347" s="227" t="s">
        <v>85</v>
      </c>
      <c r="AY347" s="20" t="s">
        <v>179</v>
      </c>
      <c r="BE347" s="228">
        <f>IF(N347="základní",J347,0)</f>
        <v>0</v>
      </c>
      <c r="BF347" s="228">
        <f>IF(N347="snížená",J347,0)</f>
        <v>0</v>
      </c>
      <c r="BG347" s="228">
        <f>IF(N347="zákl. přenesená",J347,0)</f>
        <v>0</v>
      </c>
      <c r="BH347" s="228">
        <f>IF(N347="sníž. přenesená",J347,0)</f>
        <v>0</v>
      </c>
      <c r="BI347" s="228">
        <f>IF(N347="nulová",J347,0)</f>
        <v>0</v>
      </c>
      <c r="BJ347" s="20" t="s">
        <v>85</v>
      </c>
      <c r="BK347" s="228">
        <f>ROUND(I347*H347,2)</f>
        <v>0</v>
      </c>
      <c r="BL347" s="20" t="s">
        <v>186</v>
      </c>
      <c r="BM347" s="227" t="s">
        <v>1878</v>
      </c>
    </row>
    <row r="348" s="2" customFormat="1">
      <c r="A348" s="41"/>
      <c r="B348" s="42"/>
      <c r="C348" s="43"/>
      <c r="D348" s="229" t="s">
        <v>188</v>
      </c>
      <c r="E348" s="43"/>
      <c r="F348" s="230" t="s">
        <v>1879</v>
      </c>
      <c r="G348" s="43"/>
      <c r="H348" s="43"/>
      <c r="I348" s="231"/>
      <c r="J348" s="43"/>
      <c r="K348" s="43"/>
      <c r="L348" s="47"/>
      <c r="M348" s="232"/>
      <c r="N348" s="233"/>
      <c r="O348" s="87"/>
      <c r="P348" s="87"/>
      <c r="Q348" s="87"/>
      <c r="R348" s="87"/>
      <c r="S348" s="87"/>
      <c r="T348" s="88"/>
      <c r="U348" s="41"/>
      <c r="V348" s="41"/>
      <c r="W348" s="41"/>
      <c r="X348" s="41"/>
      <c r="Y348" s="41"/>
      <c r="Z348" s="41"/>
      <c r="AA348" s="41"/>
      <c r="AB348" s="41"/>
      <c r="AC348" s="41"/>
      <c r="AD348" s="41"/>
      <c r="AE348" s="41"/>
      <c r="AT348" s="20" t="s">
        <v>188</v>
      </c>
      <c r="AU348" s="20" t="s">
        <v>85</v>
      </c>
    </row>
    <row r="349" s="13" customFormat="1">
      <c r="A349" s="13"/>
      <c r="B349" s="234"/>
      <c r="C349" s="235"/>
      <c r="D349" s="236" t="s">
        <v>190</v>
      </c>
      <c r="E349" s="237" t="s">
        <v>19</v>
      </c>
      <c r="F349" s="238" t="s">
        <v>1880</v>
      </c>
      <c r="G349" s="235"/>
      <c r="H349" s="237" t="s">
        <v>19</v>
      </c>
      <c r="I349" s="239"/>
      <c r="J349" s="235"/>
      <c r="K349" s="235"/>
      <c r="L349" s="240"/>
      <c r="M349" s="241"/>
      <c r="N349" s="242"/>
      <c r="O349" s="242"/>
      <c r="P349" s="242"/>
      <c r="Q349" s="242"/>
      <c r="R349" s="242"/>
      <c r="S349" s="242"/>
      <c r="T349" s="243"/>
      <c r="U349" s="13"/>
      <c r="V349" s="13"/>
      <c r="W349" s="13"/>
      <c r="X349" s="13"/>
      <c r="Y349" s="13"/>
      <c r="Z349" s="13"/>
      <c r="AA349" s="13"/>
      <c r="AB349" s="13"/>
      <c r="AC349" s="13"/>
      <c r="AD349" s="13"/>
      <c r="AE349" s="13"/>
      <c r="AT349" s="244" t="s">
        <v>190</v>
      </c>
      <c r="AU349" s="244" t="s">
        <v>85</v>
      </c>
      <c r="AV349" s="13" t="s">
        <v>85</v>
      </c>
      <c r="AW349" s="13" t="s">
        <v>37</v>
      </c>
      <c r="AX349" s="13" t="s">
        <v>77</v>
      </c>
      <c r="AY349" s="244" t="s">
        <v>179</v>
      </c>
    </row>
    <row r="350" s="14" customFormat="1">
      <c r="A350" s="14"/>
      <c r="B350" s="245"/>
      <c r="C350" s="246"/>
      <c r="D350" s="236" t="s">
        <v>190</v>
      </c>
      <c r="E350" s="247" t="s">
        <v>19</v>
      </c>
      <c r="F350" s="248" t="s">
        <v>1881</v>
      </c>
      <c r="G350" s="246"/>
      <c r="H350" s="249">
        <v>4.3200000000000003</v>
      </c>
      <c r="I350" s="250"/>
      <c r="J350" s="246"/>
      <c r="K350" s="246"/>
      <c r="L350" s="251"/>
      <c r="M350" s="252"/>
      <c r="N350" s="253"/>
      <c r="O350" s="253"/>
      <c r="P350" s="253"/>
      <c r="Q350" s="253"/>
      <c r="R350" s="253"/>
      <c r="S350" s="253"/>
      <c r="T350" s="254"/>
      <c r="U350" s="14"/>
      <c r="V350" s="14"/>
      <c r="W350" s="14"/>
      <c r="X350" s="14"/>
      <c r="Y350" s="14"/>
      <c r="Z350" s="14"/>
      <c r="AA350" s="14"/>
      <c r="AB350" s="14"/>
      <c r="AC350" s="14"/>
      <c r="AD350" s="14"/>
      <c r="AE350" s="14"/>
      <c r="AT350" s="255" t="s">
        <v>190</v>
      </c>
      <c r="AU350" s="255" t="s">
        <v>85</v>
      </c>
      <c r="AV350" s="14" t="s">
        <v>87</v>
      </c>
      <c r="AW350" s="14" t="s">
        <v>37</v>
      </c>
      <c r="AX350" s="14" t="s">
        <v>77</v>
      </c>
      <c r="AY350" s="255" t="s">
        <v>179</v>
      </c>
    </row>
    <row r="351" s="16" customFormat="1">
      <c r="A351" s="16"/>
      <c r="B351" s="267"/>
      <c r="C351" s="268"/>
      <c r="D351" s="236" t="s">
        <v>190</v>
      </c>
      <c r="E351" s="269" t="s">
        <v>19</v>
      </c>
      <c r="F351" s="270" t="s">
        <v>195</v>
      </c>
      <c r="G351" s="268"/>
      <c r="H351" s="271">
        <v>4.3200000000000003</v>
      </c>
      <c r="I351" s="272"/>
      <c r="J351" s="268"/>
      <c r="K351" s="268"/>
      <c r="L351" s="273"/>
      <c r="M351" s="274"/>
      <c r="N351" s="275"/>
      <c r="O351" s="275"/>
      <c r="P351" s="275"/>
      <c r="Q351" s="275"/>
      <c r="R351" s="275"/>
      <c r="S351" s="275"/>
      <c r="T351" s="276"/>
      <c r="U351" s="16"/>
      <c r="V351" s="16"/>
      <c r="W351" s="16"/>
      <c r="X351" s="16"/>
      <c r="Y351" s="16"/>
      <c r="Z351" s="16"/>
      <c r="AA351" s="16"/>
      <c r="AB351" s="16"/>
      <c r="AC351" s="16"/>
      <c r="AD351" s="16"/>
      <c r="AE351" s="16"/>
      <c r="AT351" s="277" t="s">
        <v>190</v>
      </c>
      <c r="AU351" s="277" t="s">
        <v>85</v>
      </c>
      <c r="AV351" s="16" t="s">
        <v>186</v>
      </c>
      <c r="AW351" s="16" t="s">
        <v>37</v>
      </c>
      <c r="AX351" s="16" t="s">
        <v>85</v>
      </c>
      <c r="AY351" s="277" t="s">
        <v>179</v>
      </c>
    </row>
    <row r="352" s="2" customFormat="1" ht="16.5" customHeight="1">
      <c r="A352" s="41"/>
      <c r="B352" s="42"/>
      <c r="C352" s="279" t="s">
        <v>1882</v>
      </c>
      <c r="D352" s="279" t="s">
        <v>553</v>
      </c>
      <c r="E352" s="280" t="s">
        <v>1765</v>
      </c>
      <c r="F352" s="281" t="s">
        <v>1766</v>
      </c>
      <c r="G352" s="282" t="s">
        <v>333</v>
      </c>
      <c r="H352" s="283">
        <v>7.7759999999999998</v>
      </c>
      <c r="I352" s="284"/>
      <c r="J352" s="285">
        <f>ROUND(I352*H352,2)</f>
        <v>0</v>
      </c>
      <c r="K352" s="281" t="s">
        <v>185</v>
      </c>
      <c r="L352" s="286"/>
      <c r="M352" s="287" t="s">
        <v>19</v>
      </c>
      <c r="N352" s="288" t="s">
        <v>48</v>
      </c>
      <c r="O352" s="87"/>
      <c r="P352" s="225">
        <f>O352*H352</f>
        <v>0</v>
      </c>
      <c r="Q352" s="225">
        <v>1</v>
      </c>
      <c r="R352" s="225">
        <f>Q352*H352</f>
        <v>7.7759999999999998</v>
      </c>
      <c r="S352" s="225">
        <v>0</v>
      </c>
      <c r="T352" s="226">
        <f>S352*H352</f>
        <v>0</v>
      </c>
      <c r="U352" s="41"/>
      <c r="V352" s="41"/>
      <c r="W352" s="41"/>
      <c r="X352" s="41"/>
      <c r="Y352" s="41"/>
      <c r="Z352" s="41"/>
      <c r="AA352" s="41"/>
      <c r="AB352" s="41"/>
      <c r="AC352" s="41"/>
      <c r="AD352" s="41"/>
      <c r="AE352" s="41"/>
      <c r="AR352" s="227" t="s">
        <v>235</v>
      </c>
      <c r="AT352" s="227" t="s">
        <v>553</v>
      </c>
      <c r="AU352" s="227" t="s">
        <v>85</v>
      </c>
      <c r="AY352" s="20" t="s">
        <v>179</v>
      </c>
      <c r="BE352" s="228">
        <f>IF(N352="základní",J352,0)</f>
        <v>0</v>
      </c>
      <c r="BF352" s="228">
        <f>IF(N352="snížená",J352,0)</f>
        <v>0</v>
      </c>
      <c r="BG352" s="228">
        <f>IF(N352="zákl. přenesená",J352,0)</f>
        <v>0</v>
      </c>
      <c r="BH352" s="228">
        <f>IF(N352="sníž. přenesená",J352,0)</f>
        <v>0</v>
      </c>
      <c r="BI352" s="228">
        <f>IF(N352="nulová",J352,0)</f>
        <v>0</v>
      </c>
      <c r="BJ352" s="20" t="s">
        <v>85</v>
      </c>
      <c r="BK352" s="228">
        <f>ROUND(I352*H352,2)</f>
        <v>0</v>
      </c>
      <c r="BL352" s="20" t="s">
        <v>186</v>
      </c>
      <c r="BM352" s="227" t="s">
        <v>1883</v>
      </c>
    </row>
    <row r="353" s="14" customFormat="1">
      <c r="A353" s="14"/>
      <c r="B353" s="245"/>
      <c r="C353" s="246"/>
      <c r="D353" s="236" t="s">
        <v>190</v>
      </c>
      <c r="E353" s="246"/>
      <c r="F353" s="248" t="s">
        <v>1884</v>
      </c>
      <c r="G353" s="246"/>
      <c r="H353" s="249">
        <v>7.7759999999999998</v>
      </c>
      <c r="I353" s="250"/>
      <c r="J353" s="246"/>
      <c r="K353" s="246"/>
      <c r="L353" s="251"/>
      <c r="M353" s="252"/>
      <c r="N353" s="253"/>
      <c r="O353" s="253"/>
      <c r="P353" s="253"/>
      <c r="Q353" s="253"/>
      <c r="R353" s="253"/>
      <c r="S353" s="253"/>
      <c r="T353" s="254"/>
      <c r="U353" s="14"/>
      <c r="V353" s="14"/>
      <c r="W353" s="14"/>
      <c r="X353" s="14"/>
      <c r="Y353" s="14"/>
      <c r="Z353" s="14"/>
      <c r="AA353" s="14"/>
      <c r="AB353" s="14"/>
      <c r="AC353" s="14"/>
      <c r="AD353" s="14"/>
      <c r="AE353" s="14"/>
      <c r="AT353" s="255" t="s">
        <v>190</v>
      </c>
      <c r="AU353" s="255" t="s">
        <v>85</v>
      </c>
      <c r="AV353" s="14" t="s">
        <v>87</v>
      </c>
      <c r="AW353" s="14" t="s">
        <v>4</v>
      </c>
      <c r="AX353" s="14" t="s">
        <v>85</v>
      </c>
      <c r="AY353" s="255" t="s">
        <v>179</v>
      </c>
    </row>
    <row r="354" s="2" customFormat="1" ht="24.15" customHeight="1">
      <c r="A354" s="41"/>
      <c r="B354" s="42"/>
      <c r="C354" s="216" t="s">
        <v>1164</v>
      </c>
      <c r="D354" s="216" t="s">
        <v>181</v>
      </c>
      <c r="E354" s="217" t="s">
        <v>1885</v>
      </c>
      <c r="F354" s="218" t="s">
        <v>1886</v>
      </c>
      <c r="G354" s="219" t="s">
        <v>251</v>
      </c>
      <c r="H354" s="220">
        <v>87.75</v>
      </c>
      <c r="I354" s="221"/>
      <c r="J354" s="222">
        <f>ROUND(I354*H354,2)</f>
        <v>0</v>
      </c>
      <c r="K354" s="218" t="s">
        <v>274</v>
      </c>
      <c r="L354" s="47"/>
      <c r="M354" s="223" t="s">
        <v>19</v>
      </c>
      <c r="N354" s="224" t="s">
        <v>48</v>
      </c>
      <c r="O354" s="87"/>
      <c r="P354" s="225">
        <f>O354*H354</f>
        <v>0</v>
      </c>
      <c r="Q354" s="225">
        <v>0</v>
      </c>
      <c r="R354" s="225">
        <f>Q354*H354</f>
        <v>0</v>
      </c>
      <c r="S354" s="225">
        <v>0</v>
      </c>
      <c r="T354" s="226">
        <f>S354*H354</f>
        <v>0</v>
      </c>
      <c r="U354" s="41"/>
      <c r="V354" s="41"/>
      <c r="W354" s="41"/>
      <c r="X354" s="41"/>
      <c r="Y354" s="41"/>
      <c r="Z354" s="41"/>
      <c r="AA354" s="41"/>
      <c r="AB354" s="41"/>
      <c r="AC354" s="41"/>
      <c r="AD354" s="41"/>
      <c r="AE354" s="41"/>
      <c r="AR354" s="227" t="s">
        <v>287</v>
      </c>
      <c r="AT354" s="227" t="s">
        <v>181</v>
      </c>
      <c r="AU354" s="227" t="s">
        <v>85</v>
      </c>
      <c r="AY354" s="20" t="s">
        <v>179</v>
      </c>
      <c r="BE354" s="228">
        <f>IF(N354="základní",J354,0)</f>
        <v>0</v>
      </c>
      <c r="BF354" s="228">
        <f>IF(N354="snížená",J354,0)</f>
        <v>0</v>
      </c>
      <c r="BG354" s="228">
        <f>IF(N354="zákl. přenesená",J354,0)</f>
        <v>0</v>
      </c>
      <c r="BH354" s="228">
        <f>IF(N354="sníž. přenesená",J354,0)</f>
        <v>0</v>
      </c>
      <c r="BI354" s="228">
        <f>IF(N354="nulová",J354,0)</f>
        <v>0</v>
      </c>
      <c r="BJ354" s="20" t="s">
        <v>85</v>
      </c>
      <c r="BK354" s="228">
        <f>ROUND(I354*H354,2)</f>
        <v>0</v>
      </c>
      <c r="BL354" s="20" t="s">
        <v>287</v>
      </c>
      <c r="BM354" s="227" t="s">
        <v>1887</v>
      </c>
    </row>
    <row r="355" s="13" customFormat="1">
      <c r="A355" s="13"/>
      <c r="B355" s="234"/>
      <c r="C355" s="235"/>
      <c r="D355" s="236" t="s">
        <v>190</v>
      </c>
      <c r="E355" s="237" t="s">
        <v>19</v>
      </c>
      <c r="F355" s="238" t="s">
        <v>1888</v>
      </c>
      <c r="G355" s="235"/>
      <c r="H355" s="237" t="s">
        <v>19</v>
      </c>
      <c r="I355" s="239"/>
      <c r="J355" s="235"/>
      <c r="K355" s="235"/>
      <c r="L355" s="240"/>
      <c r="M355" s="241"/>
      <c r="N355" s="242"/>
      <c r="O355" s="242"/>
      <c r="P355" s="242"/>
      <c r="Q355" s="242"/>
      <c r="R355" s="242"/>
      <c r="S355" s="242"/>
      <c r="T355" s="243"/>
      <c r="U355" s="13"/>
      <c r="V355" s="13"/>
      <c r="W355" s="13"/>
      <c r="X355" s="13"/>
      <c r="Y355" s="13"/>
      <c r="Z355" s="13"/>
      <c r="AA355" s="13"/>
      <c r="AB355" s="13"/>
      <c r="AC355" s="13"/>
      <c r="AD355" s="13"/>
      <c r="AE355" s="13"/>
      <c r="AT355" s="244" t="s">
        <v>190</v>
      </c>
      <c r="AU355" s="244" t="s">
        <v>85</v>
      </c>
      <c r="AV355" s="13" t="s">
        <v>85</v>
      </c>
      <c r="AW355" s="13" t="s">
        <v>37</v>
      </c>
      <c r="AX355" s="13" t="s">
        <v>77</v>
      </c>
      <c r="AY355" s="244" t="s">
        <v>179</v>
      </c>
    </row>
    <row r="356" s="13" customFormat="1">
      <c r="A356" s="13"/>
      <c r="B356" s="234"/>
      <c r="C356" s="235"/>
      <c r="D356" s="236" t="s">
        <v>190</v>
      </c>
      <c r="E356" s="237" t="s">
        <v>19</v>
      </c>
      <c r="F356" s="238" t="s">
        <v>1889</v>
      </c>
      <c r="G356" s="235"/>
      <c r="H356" s="237" t="s">
        <v>19</v>
      </c>
      <c r="I356" s="239"/>
      <c r="J356" s="235"/>
      <c r="K356" s="235"/>
      <c r="L356" s="240"/>
      <c r="M356" s="241"/>
      <c r="N356" s="242"/>
      <c r="O356" s="242"/>
      <c r="P356" s="242"/>
      <c r="Q356" s="242"/>
      <c r="R356" s="242"/>
      <c r="S356" s="242"/>
      <c r="T356" s="243"/>
      <c r="U356" s="13"/>
      <c r="V356" s="13"/>
      <c r="W356" s="13"/>
      <c r="X356" s="13"/>
      <c r="Y356" s="13"/>
      <c r="Z356" s="13"/>
      <c r="AA356" s="13"/>
      <c r="AB356" s="13"/>
      <c r="AC356" s="13"/>
      <c r="AD356" s="13"/>
      <c r="AE356" s="13"/>
      <c r="AT356" s="244" t="s">
        <v>190</v>
      </c>
      <c r="AU356" s="244" t="s">
        <v>85</v>
      </c>
      <c r="AV356" s="13" t="s">
        <v>85</v>
      </c>
      <c r="AW356" s="13" t="s">
        <v>37</v>
      </c>
      <c r="AX356" s="13" t="s">
        <v>77</v>
      </c>
      <c r="AY356" s="244" t="s">
        <v>179</v>
      </c>
    </row>
    <row r="357" s="14" customFormat="1">
      <c r="A357" s="14"/>
      <c r="B357" s="245"/>
      <c r="C357" s="246"/>
      <c r="D357" s="236" t="s">
        <v>190</v>
      </c>
      <c r="E357" s="247" t="s">
        <v>19</v>
      </c>
      <c r="F357" s="248" t="s">
        <v>1890</v>
      </c>
      <c r="G357" s="246"/>
      <c r="H357" s="249">
        <v>72</v>
      </c>
      <c r="I357" s="250"/>
      <c r="J357" s="246"/>
      <c r="K357" s="246"/>
      <c r="L357" s="251"/>
      <c r="M357" s="252"/>
      <c r="N357" s="253"/>
      <c r="O357" s="253"/>
      <c r="P357" s="253"/>
      <c r="Q357" s="253"/>
      <c r="R357" s="253"/>
      <c r="S357" s="253"/>
      <c r="T357" s="254"/>
      <c r="U357" s="14"/>
      <c r="V357" s="14"/>
      <c r="W357" s="14"/>
      <c r="X357" s="14"/>
      <c r="Y357" s="14"/>
      <c r="Z357" s="14"/>
      <c r="AA357" s="14"/>
      <c r="AB357" s="14"/>
      <c r="AC357" s="14"/>
      <c r="AD357" s="14"/>
      <c r="AE357" s="14"/>
      <c r="AT357" s="255" t="s">
        <v>190</v>
      </c>
      <c r="AU357" s="255" t="s">
        <v>85</v>
      </c>
      <c r="AV357" s="14" t="s">
        <v>87</v>
      </c>
      <c r="AW357" s="14" t="s">
        <v>37</v>
      </c>
      <c r="AX357" s="14" t="s">
        <v>77</v>
      </c>
      <c r="AY357" s="255" t="s">
        <v>179</v>
      </c>
    </row>
    <row r="358" s="13" customFormat="1">
      <c r="A358" s="13"/>
      <c r="B358" s="234"/>
      <c r="C358" s="235"/>
      <c r="D358" s="236" t="s">
        <v>190</v>
      </c>
      <c r="E358" s="237" t="s">
        <v>19</v>
      </c>
      <c r="F358" s="238" t="s">
        <v>1891</v>
      </c>
      <c r="G358" s="235"/>
      <c r="H358" s="237" t="s">
        <v>19</v>
      </c>
      <c r="I358" s="239"/>
      <c r="J358" s="235"/>
      <c r="K358" s="235"/>
      <c r="L358" s="240"/>
      <c r="M358" s="241"/>
      <c r="N358" s="242"/>
      <c r="O358" s="242"/>
      <c r="P358" s="242"/>
      <c r="Q358" s="242"/>
      <c r="R358" s="242"/>
      <c r="S358" s="242"/>
      <c r="T358" s="243"/>
      <c r="U358" s="13"/>
      <c r="V358" s="13"/>
      <c r="W358" s="13"/>
      <c r="X358" s="13"/>
      <c r="Y358" s="13"/>
      <c r="Z358" s="13"/>
      <c r="AA358" s="13"/>
      <c r="AB358" s="13"/>
      <c r="AC358" s="13"/>
      <c r="AD358" s="13"/>
      <c r="AE358" s="13"/>
      <c r="AT358" s="244" t="s">
        <v>190</v>
      </c>
      <c r="AU358" s="244" t="s">
        <v>85</v>
      </c>
      <c r="AV358" s="13" t="s">
        <v>85</v>
      </c>
      <c r="AW358" s="13" t="s">
        <v>37</v>
      </c>
      <c r="AX358" s="13" t="s">
        <v>77</v>
      </c>
      <c r="AY358" s="244" t="s">
        <v>179</v>
      </c>
    </row>
    <row r="359" s="14" customFormat="1">
      <c r="A359" s="14"/>
      <c r="B359" s="245"/>
      <c r="C359" s="246"/>
      <c r="D359" s="236" t="s">
        <v>190</v>
      </c>
      <c r="E359" s="247" t="s">
        <v>19</v>
      </c>
      <c r="F359" s="248" t="s">
        <v>1892</v>
      </c>
      <c r="G359" s="246"/>
      <c r="H359" s="249">
        <v>45</v>
      </c>
      <c r="I359" s="250"/>
      <c r="J359" s="246"/>
      <c r="K359" s="246"/>
      <c r="L359" s="251"/>
      <c r="M359" s="252"/>
      <c r="N359" s="253"/>
      <c r="O359" s="253"/>
      <c r="P359" s="253"/>
      <c r="Q359" s="253"/>
      <c r="R359" s="253"/>
      <c r="S359" s="253"/>
      <c r="T359" s="254"/>
      <c r="U359" s="14"/>
      <c r="V359" s="14"/>
      <c r="W359" s="14"/>
      <c r="X359" s="14"/>
      <c r="Y359" s="14"/>
      <c r="Z359" s="14"/>
      <c r="AA359" s="14"/>
      <c r="AB359" s="14"/>
      <c r="AC359" s="14"/>
      <c r="AD359" s="14"/>
      <c r="AE359" s="14"/>
      <c r="AT359" s="255" t="s">
        <v>190</v>
      </c>
      <c r="AU359" s="255" t="s">
        <v>85</v>
      </c>
      <c r="AV359" s="14" t="s">
        <v>87</v>
      </c>
      <c r="AW359" s="14" t="s">
        <v>37</v>
      </c>
      <c r="AX359" s="14" t="s">
        <v>77</v>
      </c>
      <c r="AY359" s="255" t="s">
        <v>179</v>
      </c>
    </row>
    <row r="360" s="16" customFormat="1">
      <c r="A360" s="16"/>
      <c r="B360" s="267"/>
      <c r="C360" s="268"/>
      <c r="D360" s="236" t="s">
        <v>190</v>
      </c>
      <c r="E360" s="269" t="s">
        <v>19</v>
      </c>
      <c r="F360" s="270" t="s">
        <v>195</v>
      </c>
      <c r="G360" s="268"/>
      <c r="H360" s="271">
        <v>117</v>
      </c>
      <c r="I360" s="272"/>
      <c r="J360" s="268"/>
      <c r="K360" s="268"/>
      <c r="L360" s="273"/>
      <c r="M360" s="274"/>
      <c r="N360" s="275"/>
      <c r="O360" s="275"/>
      <c r="P360" s="275"/>
      <c r="Q360" s="275"/>
      <c r="R360" s="275"/>
      <c r="S360" s="275"/>
      <c r="T360" s="276"/>
      <c r="U360" s="16"/>
      <c r="V360" s="16"/>
      <c r="W360" s="16"/>
      <c r="X360" s="16"/>
      <c r="Y360" s="16"/>
      <c r="Z360" s="16"/>
      <c r="AA360" s="16"/>
      <c r="AB360" s="16"/>
      <c r="AC360" s="16"/>
      <c r="AD360" s="16"/>
      <c r="AE360" s="16"/>
      <c r="AT360" s="277" t="s">
        <v>190</v>
      </c>
      <c r="AU360" s="277" t="s">
        <v>85</v>
      </c>
      <c r="AV360" s="16" t="s">
        <v>186</v>
      </c>
      <c r="AW360" s="16" t="s">
        <v>37</v>
      </c>
      <c r="AX360" s="16" t="s">
        <v>85</v>
      </c>
      <c r="AY360" s="277" t="s">
        <v>179</v>
      </c>
    </row>
    <row r="361" s="14" customFormat="1">
      <c r="A361" s="14"/>
      <c r="B361" s="245"/>
      <c r="C361" s="246"/>
      <c r="D361" s="236" t="s">
        <v>190</v>
      </c>
      <c r="E361" s="246"/>
      <c r="F361" s="248" t="s">
        <v>1893</v>
      </c>
      <c r="G361" s="246"/>
      <c r="H361" s="249">
        <v>87.75</v>
      </c>
      <c r="I361" s="250"/>
      <c r="J361" s="246"/>
      <c r="K361" s="246"/>
      <c r="L361" s="251"/>
      <c r="M361" s="252"/>
      <c r="N361" s="253"/>
      <c r="O361" s="253"/>
      <c r="P361" s="253"/>
      <c r="Q361" s="253"/>
      <c r="R361" s="253"/>
      <c r="S361" s="253"/>
      <c r="T361" s="254"/>
      <c r="U361" s="14"/>
      <c r="V361" s="14"/>
      <c r="W361" s="14"/>
      <c r="X361" s="14"/>
      <c r="Y361" s="14"/>
      <c r="Z361" s="14"/>
      <c r="AA361" s="14"/>
      <c r="AB361" s="14"/>
      <c r="AC361" s="14"/>
      <c r="AD361" s="14"/>
      <c r="AE361" s="14"/>
      <c r="AT361" s="255" t="s">
        <v>190</v>
      </c>
      <c r="AU361" s="255" t="s">
        <v>85</v>
      </c>
      <c r="AV361" s="14" t="s">
        <v>87</v>
      </c>
      <c r="AW361" s="14" t="s">
        <v>4</v>
      </c>
      <c r="AX361" s="14" t="s">
        <v>85</v>
      </c>
      <c r="AY361" s="255" t="s">
        <v>179</v>
      </c>
    </row>
    <row r="362" s="2" customFormat="1" ht="24.15" customHeight="1">
      <c r="A362" s="41"/>
      <c r="B362" s="42"/>
      <c r="C362" s="216" t="s">
        <v>1894</v>
      </c>
      <c r="D362" s="216" t="s">
        <v>181</v>
      </c>
      <c r="E362" s="217" t="s">
        <v>1895</v>
      </c>
      <c r="F362" s="218" t="s">
        <v>1896</v>
      </c>
      <c r="G362" s="219" t="s">
        <v>184</v>
      </c>
      <c r="H362" s="220">
        <v>115.64</v>
      </c>
      <c r="I362" s="221"/>
      <c r="J362" s="222">
        <f>ROUND(I362*H362,2)</f>
        <v>0</v>
      </c>
      <c r="K362" s="218" t="s">
        <v>185</v>
      </c>
      <c r="L362" s="47"/>
      <c r="M362" s="223" t="s">
        <v>19</v>
      </c>
      <c r="N362" s="224" t="s">
        <v>48</v>
      </c>
      <c r="O362" s="87"/>
      <c r="P362" s="225">
        <f>O362*H362</f>
        <v>0</v>
      </c>
      <c r="Q362" s="225">
        <v>0</v>
      </c>
      <c r="R362" s="225">
        <f>Q362*H362</f>
        <v>0</v>
      </c>
      <c r="S362" s="225">
        <v>0</v>
      </c>
      <c r="T362" s="226">
        <f>S362*H362</f>
        <v>0</v>
      </c>
      <c r="U362" s="41"/>
      <c r="V362" s="41"/>
      <c r="W362" s="41"/>
      <c r="X362" s="41"/>
      <c r="Y362" s="41"/>
      <c r="Z362" s="41"/>
      <c r="AA362" s="41"/>
      <c r="AB362" s="41"/>
      <c r="AC362" s="41"/>
      <c r="AD362" s="41"/>
      <c r="AE362" s="41"/>
      <c r="AR362" s="227" t="s">
        <v>287</v>
      </c>
      <c r="AT362" s="227" t="s">
        <v>181</v>
      </c>
      <c r="AU362" s="227" t="s">
        <v>85</v>
      </c>
      <c r="AY362" s="20" t="s">
        <v>179</v>
      </c>
      <c r="BE362" s="228">
        <f>IF(N362="základní",J362,0)</f>
        <v>0</v>
      </c>
      <c r="BF362" s="228">
        <f>IF(N362="snížená",J362,0)</f>
        <v>0</v>
      </c>
      <c r="BG362" s="228">
        <f>IF(N362="zákl. přenesená",J362,0)</f>
        <v>0</v>
      </c>
      <c r="BH362" s="228">
        <f>IF(N362="sníž. přenesená",J362,0)</f>
        <v>0</v>
      </c>
      <c r="BI362" s="228">
        <f>IF(N362="nulová",J362,0)</f>
        <v>0</v>
      </c>
      <c r="BJ362" s="20" t="s">
        <v>85</v>
      </c>
      <c r="BK362" s="228">
        <f>ROUND(I362*H362,2)</f>
        <v>0</v>
      </c>
      <c r="BL362" s="20" t="s">
        <v>287</v>
      </c>
      <c r="BM362" s="227" t="s">
        <v>1897</v>
      </c>
    </row>
    <row r="363" s="2" customFormat="1">
      <c r="A363" s="41"/>
      <c r="B363" s="42"/>
      <c r="C363" s="43"/>
      <c r="D363" s="229" t="s">
        <v>188</v>
      </c>
      <c r="E363" s="43"/>
      <c r="F363" s="230" t="s">
        <v>1898</v>
      </c>
      <c r="G363" s="43"/>
      <c r="H363" s="43"/>
      <c r="I363" s="231"/>
      <c r="J363" s="43"/>
      <c r="K363" s="43"/>
      <c r="L363" s="47"/>
      <c r="M363" s="232"/>
      <c r="N363" s="233"/>
      <c r="O363" s="87"/>
      <c r="P363" s="87"/>
      <c r="Q363" s="87"/>
      <c r="R363" s="87"/>
      <c r="S363" s="87"/>
      <c r="T363" s="88"/>
      <c r="U363" s="41"/>
      <c r="V363" s="41"/>
      <c r="W363" s="41"/>
      <c r="X363" s="41"/>
      <c r="Y363" s="41"/>
      <c r="Z363" s="41"/>
      <c r="AA363" s="41"/>
      <c r="AB363" s="41"/>
      <c r="AC363" s="41"/>
      <c r="AD363" s="41"/>
      <c r="AE363" s="41"/>
      <c r="AT363" s="20" t="s">
        <v>188</v>
      </c>
      <c r="AU363" s="20" t="s">
        <v>85</v>
      </c>
    </row>
    <row r="364" s="13" customFormat="1">
      <c r="A364" s="13"/>
      <c r="B364" s="234"/>
      <c r="C364" s="235"/>
      <c r="D364" s="236" t="s">
        <v>190</v>
      </c>
      <c r="E364" s="237" t="s">
        <v>19</v>
      </c>
      <c r="F364" s="238" t="s">
        <v>1899</v>
      </c>
      <c r="G364" s="235"/>
      <c r="H364" s="237" t="s">
        <v>19</v>
      </c>
      <c r="I364" s="239"/>
      <c r="J364" s="235"/>
      <c r="K364" s="235"/>
      <c r="L364" s="240"/>
      <c r="M364" s="241"/>
      <c r="N364" s="242"/>
      <c r="O364" s="242"/>
      <c r="P364" s="242"/>
      <c r="Q364" s="242"/>
      <c r="R364" s="242"/>
      <c r="S364" s="242"/>
      <c r="T364" s="243"/>
      <c r="U364" s="13"/>
      <c r="V364" s="13"/>
      <c r="W364" s="13"/>
      <c r="X364" s="13"/>
      <c r="Y364" s="13"/>
      <c r="Z364" s="13"/>
      <c r="AA364" s="13"/>
      <c r="AB364" s="13"/>
      <c r="AC364" s="13"/>
      <c r="AD364" s="13"/>
      <c r="AE364" s="13"/>
      <c r="AT364" s="244" t="s">
        <v>190</v>
      </c>
      <c r="AU364" s="244" t="s">
        <v>85</v>
      </c>
      <c r="AV364" s="13" t="s">
        <v>85</v>
      </c>
      <c r="AW364" s="13" t="s">
        <v>37</v>
      </c>
      <c r="AX364" s="13" t="s">
        <v>77</v>
      </c>
      <c r="AY364" s="244" t="s">
        <v>179</v>
      </c>
    </row>
    <row r="365" s="13" customFormat="1">
      <c r="A365" s="13"/>
      <c r="B365" s="234"/>
      <c r="C365" s="235"/>
      <c r="D365" s="236" t="s">
        <v>190</v>
      </c>
      <c r="E365" s="237" t="s">
        <v>19</v>
      </c>
      <c r="F365" s="238" t="s">
        <v>1900</v>
      </c>
      <c r="G365" s="235"/>
      <c r="H365" s="237" t="s">
        <v>19</v>
      </c>
      <c r="I365" s="239"/>
      <c r="J365" s="235"/>
      <c r="K365" s="235"/>
      <c r="L365" s="240"/>
      <c r="M365" s="241"/>
      <c r="N365" s="242"/>
      <c r="O365" s="242"/>
      <c r="P365" s="242"/>
      <c r="Q365" s="242"/>
      <c r="R365" s="242"/>
      <c r="S365" s="242"/>
      <c r="T365" s="243"/>
      <c r="U365" s="13"/>
      <c r="V365" s="13"/>
      <c r="W365" s="13"/>
      <c r="X365" s="13"/>
      <c r="Y365" s="13"/>
      <c r="Z365" s="13"/>
      <c r="AA365" s="13"/>
      <c r="AB365" s="13"/>
      <c r="AC365" s="13"/>
      <c r="AD365" s="13"/>
      <c r="AE365" s="13"/>
      <c r="AT365" s="244" t="s">
        <v>190</v>
      </c>
      <c r="AU365" s="244" t="s">
        <v>85</v>
      </c>
      <c r="AV365" s="13" t="s">
        <v>85</v>
      </c>
      <c r="AW365" s="13" t="s">
        <v>37</v>
      </c>
      <c r="AX365" s="13" t="s">
        <v>77</v>
      </c>
      <c r="AY365" s="244" t="s">
        <v>179</v>
      </c>
    </row>
    <row r="366" s="14" customFormat="1">
      <c r="A366" s="14"/>
      <c r="B366" s="245"/>
      <c r="C366" s="246"/>
      <c r="D366" s="236" t="s">
        <v>190</v>
      </c>
      <c r="E366" s="247" t="s">
        <v>19</v>
      </c>
      <c r="F366" s="248" t="s">
        <v>1901</v>
      </c>
      <c r="G366" s="246"/>
      <c r="H366" s="249">
        <v>54.5</v>
      </c>
      <c r="I366" s="250"/>
      <c r="J366" s="246"/>
      <c r="K366" s="246"/>
      <c r="L366" s="251"/>
      <c r="M366" s="252"/>
      <c r="N366" s="253"/>
      <c r="O366" s="253"/>
      <c r="P366" s="253"/>
      <c r="Q366" s="253"/>
      <c r="R366" s="253"/>
      <c r="S366" s="253"/>
      <c r="T366" s="254"/>
      <c r="U366" s="14"/>
      <c r="V366" s="14"/>
      <c r="W366" s="14"/>
      <c r="X366" s="14"/>
      <c r="Y366" s="14"/>
      <c r="Z366" s="14"/>
      <c r="AA366" s="14"/>
      <c r="AB366" s="14"/>
      <c r="AC366" s="14"/>
      <c r="AD366" s="14"/>
      <c r="AE366" s="14"/>
      <c r="AT366" s="255" t="s">
        <v>190</v>
      </c>
      <c r="AU366" s="255" t="s">
        <v>85</v>
      </c>
      <c r="AV366" s="14" t="s">
        <v>87</v>
      </c>
      <c r="AW366" s="14" t="s">
        <v>37</v>
      </c>
      <c r="AX366" s="14" t="s">
        <v>77</v>
      </c>
      <c r="AY366" s="255" t="s">
        <v>179</v>
      </c>
    </row>
    <row r="367" s="13" customFormat="1">
      <c r="A367" s="13"/>
      <c r="B367" s="234"/>
      <c r="C367" s="235"/>
      <c r="D367" s="236" t="s">
        <v>190</v>
      </c>
      <c r="E367" s="237" t="s">
        <v>19</v>
      </c>
      <c r="F367" s="238" t="s">
        <v>1902</v>
      </c>
      <c r="G367" s="235"/>
      <c r="H367" s="237" t="s">
        <v>19</v>
      </c>
      <c r="I367" s="239"/>
      <c r="J367" s="235"/>
      <c r="K367" s="235"/>
      <c r="L367" s="240"/>
      <c r="M367" s="241"/>
      <c r="N367" s="242"/>
      <c r="O367" s="242"/>
      <c r="P367" s="242"/>
      <c r="Q367" s="242"/>
      <c r="R367" s="242"/>
      <c r="S367" s="242"/>
      <c r="T367" s="243"/>
      <c r="U367" s="13"/>
      <c r="V367" s="13"/>
      <c r="W367" s="13"/>
      <c r="X367" s="13"/>
      <c r="Y367" s="13"/>
      <c r="Z367" s="13"/>
      <c r="AA367" s="13"/>
      <c r="AB367" s="13"/>
      <c r="AC367" s="13"/>
      <c r="AD367" s="13"/>
      <c r="AE367" s="13"/>
      <c r="AT367" s="244" t="s">
        <v>190</v>
      </c>
      <c r="AU367" s="244" t="s">
        <v>85</v>
      </c>
      <c r="AV367" s="13" t="s">
        <v>85</v>
      </c>
      <c r="AW367" s="13" t="s">
        <v>37</v>
      </c>
      <c r="AX367" s="13" t="s">
        <v>77</v>
      </c>
      <c r="AY367" s="244" t="s">
        <v>179</v>
      </c>
    </row>
    <row r="368" s="14" customFormat="1">
      <c r="A368" s="14"/>
      <c r="B368" s="245"/>
      <c r="C368" s="246"/>
      <c r="D368" s="236" t="s">
        <v>190</v>
      </c>
      <c r="E368" s="247" t="s">
        <v>19</v>
      </c>
      <c r="F368" s="248" t="s">
        <v>1903</v>
      </c>
      <c r="G368" s="246"/>
      <c r="H368" s="249">
        <v>48.5</v>
      </c>
      <c r="I368" s="250"/>
      <c r="J368" s="246"/>
      <c r="K368" s="246"/>
      <c r="L368" s="251"/>
      <c r="M368" s="252"/>
      <c r="N368" s="253"/>
      <c r="O368" s="253"/>
      <c r="P368" s="253"/>
      <c r="Q368" s="253"/>
      <c r="R368" s="253"/>
      <c r="S368" s="253"/>
      <c r="T368" s="254"/>
      <c r="U368" s="14"/>
      <c r="V368" s="14"/>
      <c r="W368" s="14"/>
      <c r="X368" s="14"/>
      <c r="Y368" s="14"/>
      <c r="Z368" s="14"/>
      <c r="AA368" s="14"/>
      <c r="AB368" s="14"/>
      <c r="AC368" s="14"/>
      <c r="AD368" s="14"/>
      <c r="AE368" s="14"/>
      <c r="AT368" s="255" t="s">
        <v>190</v>
      </c>
      <c r="AU368" s="255" t="s">
        <v>85</v>
      </c>
      <c r="AV368" s="14" t="s">
        <v>87</v>
      </c>
      <c r="AW368" s="14" t="s">
        <v>37</v>
      </c>
      <c r="AX368" s="14" t="s">
        <v>77</v>
      </c>
      <c r="AY368" s="255" t="s">
        <v>179</v>
      </c>
    </row>
    <row r="369" s="13" customFormat="1">
      <c r="A369" s="13"/>
      <c r="B369" s="234"/>
      <c r="C369" s="235"/>
      <c r="D369" s="236" t="s">
        <v>190</v>
      </c>
      <c r="E369" s="237" t="s">
        <v>19</v>
      </c>
      <c r="F369" s="238" t="s">
        <v>1904</v>
      </c>
      <c r="G369" s="235"/>
      <c r="H369" s="237" t="s">
        <v>19</v>
      </c>
      <c r="I369" s="239"/>
      <c r="J369" s="235"/>
      <c r="K369" s="235"/>
      <c r="L369" s="240"/>
      <c r="M369" s="241"/>
      <c r="N369" s="242"/>
      <c r="O369" s="242"/>
      <c r="P369" s="242"/>
      <c r="Q369" s="242"/>
      <c r="R369" s="242"/>
      <c r="S369" s="242"/>
      <c r="T369" s="243"/>
      <c r="U369" s="13"/>
      <c r="V369" s="13"/>
      <c r="W369" s="13"/>
      <c r="X369" s="13"/>
      <c r="Y369" s="13"/>
      <c r="Z369" s="13"/>
      <c r="AA369" s="13"/>
      <c r="AB369" s="13"/>
      <c r="AC369" s="13"/>
      <c r="AD369" s="13"/>
      <c r="AE369" s="13"/>
      <c r="AT369" s="244" t="s">
        <v>190</v>
      </c>
      <c r="AU369" s="244" t="s">
        <v>85</v>
      </c>
      <c r="AV369" s="13" t="s">
        <v>85</v>
      </c>
      <c r="AW369" s="13" t="s">
        <v>37</v>
      </c>
      <c r="AX369" s="13" t="s">
        <v>77</v>
      </c>
      <c r="AY369" s="244" t="s">
        <v>179</v>
      </c>
    </row>
    <row r="370" s="14" customFormat="1">
      <c r="A370" s="14"/>
      <c r="B370" s="245"/>
      <c r="C370" s="246"/>
      <c r="D370" s="236" t="s">
        <v>190</v>
      </c>
      <c r="E370" s="247" t="s">
        <v>19</v>
      </c>
      <c r="F370" s="248" t="s">
        <v>1905</v>
      </c>
      <c r="G370" s="246"/>
      <c r="H370" s="249">
        <v>12.640000000000001</v>
      </c>
      <c r="I370" s="250"/>
      <c r="J370" s="246"/>
      <c r="K370" s="246"/>
      <c r="L370" s="251"/>
      <c r="M370" s="252"/>
      <c r="N370" s="253"/>
      <c r="O370" s="253"/>
      <c r="P370" s="253"/>
      <c r="Q370" s="253"/>
      <c r="R370" s="253"/>
      <c r="S370" s="253"/>
      <c r="T370" s="254"/>
      <c r="U370" s="14"/>
      <c r="V370" s="14"/>
      <c r="W370" s="14"/>
      <c r="X370" s="14"/>
      <c r="Y370" s="14"/>
      <c r="Z370" s="14"/>
      <c r="AA370" s="14"/>
      <c r="AB370" s="14"/>
      <c r="AC370" s="14"/>
      <c r="AD370" s="14"/>
      <c r="AE370" s="14"/>
      <c r="AT370" s="255" t="s">
        <v>190</v>
      </c>
      <c r="AU370" s="255" t="s">
        <v>85</v>
      </c>
      <c r="AV370" s="14" t="s">
        <v>87</v>
      </c>
      <c r="AW370" s="14" t="s">
        <v>37</v>
      </c>
      <c r="AX370" s="14" t="s">
        <v>77</v>
      </c>
      <c r="AY370" s="255" t="s">
        <v>179</v>
      </c>
    </row>
    <row r="371" s="16" customFormat="1">
      <c r="A371" s="16"/>
      <c r="B371" s="267"/>
      <c r="C371" s="268"/>
      <c r="D371" s="236" t="s">
        <v>190</v>
      </c>
      <c r="E371" s="269" t="s">
        <v>19</v>
      </c>
      <c r="F371" s="270" t="s">
        <v>195</v>
      </c>
      <c r="G371" s="268"/>
      <c r="H371" s="271">
        <v>115.64</v>
      </c>
      <c r="I371" s="272"/>
      <c r="J371" s="268"/>
      <c r="K371" s="268"/>
      <c r="L371" s="273"/>
      <c r="M371" s="274"/>
      <c r="N371" s="275"/>
      <c r="O371" s="275"/>
      <c r="P371" s="275"/>
      <c r="Q371" s="275"/>
      <c r="R371" s="275"/>
      <c r="S371" s="275"/>
      <c r="T371" s="276"/>
      <c r="U371" s="16"/>
      <c r="V371" s="16"/>
      <c r="W371" s="16"/>
      <c r="X371" s="16"/>
      <c r="Y371" s="16"/>
      <c r="Z371" s="16"/>
      <c r="AA371" s="16"/>
      <c r="AB371" s="16"/>
      <c r="AC371" s="16"/>
      <c r="AD371" s="16"/>
      <c r="AE371" s="16"/>
      <c r="AT371" s="277" t="s">
        <v>190</v>
      </c>
      <c r="AU371" s="277" t="s">
        <v>85</v>
      </c>
      <c r="AV371" s="16" t="s">
        <v>186</v>
      </c>
      <c r="AW371" s="16" t="s">
        <v>37</v>
      </c>
      <c r="AX371" s="16" t="s">
        <v>85</v>
      </c>
      <c r="AY371" s="277" t="s">
        <v>179</v>
      </c>
    </row>
    <row r="372" s="2" customFormat="1" ht="24.15" customHeight="1">
      <c r="A372" s="41"/>
      <c r="B372" s="42"/>
      <c r="C372" s="216" t="s">
        <v>1167</v>
      </c>
      <c r="D372" s="216" t="s">
        <v>181</v>
      </c>
      <c r="E372" s="217" t="s">
        <v>1906</v>
      </c>
      <c r="F372" s="218" t="s">
        <v>1907</v>
      </c>
      <c r="G372" s="219" t="s">
        <v>273</v>
      </c>
      <c r="H372" s="220">
        <v>203</v>
      </c>
      <c r="I372" s="221"/>
      <c r="J372" s="222">
        <f>ROUND(I372*H372,2)</f>
        <v>0</v>
      </c>
      <c r="K372" s="218" t="s">
        <v>185</v>
      </c>
      <c r="L372" s="47"/>
      <c r="M372" s="223" t="s">
        <v>19</v>
      </c>
      <c r="N372" s="224" t="s">
        <v>48</v>
      </c>
      <c r="O372" s="87"/>
      <c r="P372" s="225">
        <f>O372*H372</f>
        <v>0</v>
      </c>
      <c r="Q372" s="225">
        <v>0</v>
      </c>
      <c r="R372" s="225">
        <f>Q372*H372</f>
        <v>0</v>
      </c>
      <c r="S372" s="225">
        <v>0</v>
      </c>
      <c r="T372" s="226">
        <f>S372*H372</f>
        <v>0</v>
      </c>
      <c r="U372" s="41"/>
      <c r="V372" s="41"/>
      <c r="W372" s="41"/>
      <c r="X372" s="41"/>
      <c r="Y372" s="41"/>
      <c r="Z372" s="41"/>
      <c r="AA372" s="41"/>
      <c r="AB372" s="41"/>
      <c r="AC372" s="41"/>
      <c r="AD372" s="41"/>
      <c r="AE372" s="41"/>
      <c r="AR372" s="227" t="s">
        <v>186</v>
      </c>
      <c r="AT372" s="227" t="s">
        <v>181</v>
      </c>
      <c r="AU372" s="227" t="s">
        <v>85</v>
      </c>
      <c r="AY372" s="20" t="s">
        <v>179</v>
      </c>
      <c r="BE372" s="228">
        <f>IF(N372="základní",J372,0)</f>
        <v>0</v>
      </c>
      <c r="BF372" s="228">
        <f>IF(N372="snížená",J372,0)</f>
        <v>0</v>
      </c>
      <c r="BG372" s="228">
        <f>IF(N372="zákl. přenesená",J372,0)</f>
        <v>0</v>
      </c>
      <c r="BH372" s="228">
        <f>IF(N372="sníž. přenesená",J372,0)</f>
        <v>0</v>
      </c>
      <c r="BI372" s="228">
        <f>IF(N372="nulová",J372,0)</f>
        <v>0</v>
      </c>
      <c r="BJ372" s="20" t="s">
        <v>85</v>
      </c>
      <c r="BK372" s="228">
        <f>ROUND(I372*H372,2)</f>
        <v>0</v>
      </c>
      <c r="BL372" s="20" t="s">
        <v>186</v>
      </c>
      <c r="BM372" s="227" t="s">
        <v>1908</v>
      </c>
    </row>
    <row r="373" s="2" customFormat="1">
      <c r="A373" s="41"/>
      <c r="B373" s="42"/>
      <c r="C373" s="43"/>
      <c r="D373" s="229" t="s">
        <v>188</v>
      </c>
      <c r="E373" s="43"/>
      <c r="F373" s="230" t="s">
        <v>1909</v>
      </c>
      <c r="G373" s="43"/>
      <c r="H373" s="43"/>
      <c r="I373" s="231"/>
      <c r="J373" s="43"/>
      <c r="K373" s="43"/>
      <c r="L373" s="47"/>
      <c r="M373" s="232"/>
      <c r="N373" s="233"/>
      <c r="O373" s="87"/>
      <c r="P373" s="87"/>
      <c r="Q373" s="87"/>
      <c r="R373" s="87"/>
      <c r="S373" s="87"/>
      <c r="T373" s="88"/>
      <c r="U373" s="41"/>
      <c r="V373" s="41"/>
      <c r="W373" s="41"/>
      <c r="X373" s="41"/>
      <c r="Y373" s="41"/>
      <c r="Z373" s="41"/>
      <c r="AA373" s="41"/>
      <c r="AB373" s="41"/>
      <c r="AC373" s="41"/>
      <c r="AD373" s="41"/>
      <c r="AE373" s="41"/>
      <c r="AT373" s="20" t="s">
        <v>188</v>
      </c>
      <c r="AU373" s="20" t="s">
        <v>85</v>
      </c>
    </row>
    <row r="374" s="13" customFormat="1">
      <c r="A374" s="13"/>
      <c r="B374" s="234"/>
      <c r="C374" s="235"/>
      <c r="D374" s="236" t="s">
        <v>190</v>
      </c>
      <c r="E374" s="237" t="s">
        <v>19</v>
      </c>
      <c r="F374" s="238" t="s">
        <v>1910</v>
      </c>
      <c r="G374" s="235"/>
      <c r="H374" s="237" t="s">
        <v>19</v>
      </c>
      <c r="I374" s="239"/>
      <c r="J374" s="235"/>
      <c r="K374" s="235"/>
      <c r="L374" s="240"/>
      <c r="M374" s="241"/>
      <c r="N374" s="242"/>
      <c r="O374" s="242"/>
      <c r="P374" s="242"/>
      <c r="Q374" s="242"/>
      <c r="R374" s="242"/>
      <c r="S374" s="242"/>
      <c r="T374" s="243"/>
      <c r="U374" s="13"/>
      <c r="V374" s="13"/>
      <c r="W374" s="13"/>
      <c r="X374" s="13"/>
      <c r="Y374" s="13"/>
      <c r="Z374" s="13"/>
      <c r="AA374" s="13"/>
      <c r="AB374" s="13"/>
      <c r="AC374" s="13"/>
      <c r="AD374" s="13"/>
      <c r="AE374" s="13"/>
      <c r="AT374" s="244" t="s">
        <v>190</v>
      </c>
      <c r="AU374" s="244" t="s">
        <v>85</v>
      </c>
      <c r="AV374" s="13" t="s">
        <v>85</v>
      </c>
      <c r="AW374" s="13" t="s">
        <v>37</v>
      </c>
      <c r="AX374" s="13" t="s">
        <v>77</v>
      </c>
      <c r="AY374" s="244" t="s">
        <v>179</v>
      </c>
    </row>
    <row r="375" s="14" customFormat="1">
      <c r="A375" s="14"/>
      <c r="B375" s="245"/>
      <c r="C375" s="246"/>
      <c r="D375" s="236" t="s">
        <v>190</v>
      </c>
      <c r="E375" s="247" t="s">
        <v>19</v>
      </c>
      <c r="F375" s="248" t="s">
        <v>1911</v>
      </c>
      <c r="G375" s="246"/>
      <c r="H375" s="249">
        <v>203</v>
      </c>
      <c r="I375" s="250"/>
      <c r="J375" s="246"/>
      <c r="K375" s="246"/>
      <c r="L375" s="251"/>
      <c r="M375" s="252"/>
      <c r="N375" s="253"/>
      <c r="O375" s="253"/>
      <c r="P375" s="253"/>
      <c r="Q375" s="253"/>
      <c r="R375" s="253"/>
      <c r="S375" s="253"/>
      <c r="T375" s="254"/>
      <c r="U375" s="14"/>
      <c r="V375" s="14"/>
      <c r="W375" s="14"/>
      <c r="X375" s="14"/>
      <c r="Y375" s="14"/>
      <c r="Z375" s="14"/>
      <c r="AA375" s="14"/>
      <c r="AB375" s="14"/>
      <c r="AC375" s="14"/>
      <c r="AD375" s="14"/>
      <c r="AE375" s="14"/>
      <c r="AT375" s="255" t="s">
        <v>190</v>
      </c>
      <c r="AU375" s="255" t="s">
        <v>85</v>
      </c>
      <c r="AV375" s="14" t="s">
        <v>87</v>
      </c>
      <c r="AW375" s="14" t="s">
        <v>37</v>
      </c>
      <c r="AX375" s="14" t="s">
        <v>77</v>
      </c>
      <c r="AY375" s="255" t="s">
        <v>179</v>
      </c>
    </row>
    <row r="376" s="15" customFormat="1">
      <c r="A376" s="15"/>
      <c r="B376" s="256"/>
      <c r="C376" s="257"/>
      <c r="D376" s="236" t="s">
        <v>190</v>
      </c>
      <c r="E376" s="258" t="s">
        <v>1616</v>
      </c>
      <c r="F376" s="259" t="s">
        <v>193</v>
      </c>
      <c r="G376" s="257"/>
      <c r="H376" s="260">
        <v>203</v>
      </c>
      <c r="I376" s="261"/>
      <c r="J376" s="257"/>
      <c r="K376" s="257"/>
      <c r="L376" s="262"/>
      <c r="M376" s="263"/>
      <c r="N376" s="264"/>
      <c r="O376" s="264"/>
      <c r="P376" s="264"/>
      <c r="Q376" s="264"/>
      <c r="R376" s="264"/>
      <c r="S376" s="264"/>
      <c r="T376" s="265"/>
      <c r="U376" s="15"/>
      <c r="V376" s="15"/>
      <c r="W376" s="15"/>
      <c r="X376" s="15"/>
      <c r="Y376" s="15"/>
      <c r="Z376" s="15"/>
      <c r="AA376" s="15"/>
      <c r="AB376" s="15"/>
      <c r="AC376" s="15"/>
      <c r="AD376" s="15"/>
      <c r="AE376" s="15"/>
      <c r="AT376" s="266" t="s">
        <v>190</v>
      </c>
      <c r="AU376" s="266" t="s">
        <v>85</v>
      </c>
      <c r="AV376" s="15" t="s">
        <v>194</v>
      </c>
      <c r="AW376" s="15" t="s">
        <v>37</v>
      </c>
      <c r="AX376" s="15" t="s">
        <v>77</v>
      </c>
      <c r="AY376" s="266" t="s">
        <v>179</v>
      </c>
    </row>
    <row r="377" s="16" customFormat="1">
      <c r="A377" s="16"/>
      <c r="B377" s="267"/>
      <c r="C377" s="268"/>
      <c r="D377" s="236" t="s">
        <v>190</v>
      </c>
      <c r="E377" s="269" t="s">
        <v>19</v>
      </c>
      <c r="F377" s="270" t="s">
        <v>195</v>
      </c>
      <c r="G377" s="268"/>
      <c r="H377" s="271">
        <v>203</v>
      </c>
      <c r="I377" s="272"/>
      <c r="J377" s="268"/>
      <c r="K377" s="268"/>
      <c r="L377" s="273"/>
      <c r="M377" s="274"/>
      <c r="N377" s="275"/>
      <c r="O377" s="275"/>
      <c r="P377" s="275"/>
      <c r="Q377" s="275"/>
      <c r="R377" s="275"/>
      <c r="S377" s="275"/>
      <c r="T377" s="276"/>
      <c r="U377" s="16"/>
      <c r="V377" s="16"/>
      <c r="W377" s="16"/>
      <c r="X377" s="16"/>
      <c r="Y377" s="16"/>
      <c r="Z377" s="16"/>
      <c r="AA377" s="16"/>
      <c r="AB377" s="16"/>
      <c r="AC377" s="16"/>
      <c r="AD377" s="16"/>
      <c r="AE377" s="16"/>
      <c r="AT377" s="277" t="s">
        <v>190</v>
      </c>
      <c r="AU377" s="277" t="s">
        <v>85</v>
      </c>
      <c r="AV377" s="16" t="s">
        <v>186</v>
      </c>
      <c r="AW377" s="16" t="s">
        <v>37</v>
      </c>
      <c r="AX377" s="16" t="s">
        <v>85</v>
      </c>
      <c r="AY377" s="277" t="s">
        <v>179</v>
      </c>
    </row>
    <row r="378" s="2" customFormat="1" ht="16.5" customHeight="1">
      <c r="A378" s="41"/>
      <c r="B378" s="42"/>
      <c r="C378" s="216" t="s">
        <v>1912</v>
      </c>
      <c r="D378" s="216" t="s">
        <v>181</v>
      </c>
      <c r="E378" s="217" t="s">
        <v>1913</v>
      </c>
      <c r="F378" s="218" t="s">
        <v>1914</v>
      </c>
      <c r="G378" s="219" t="s">
        <v>273</v>
      </c>
      <c r="H378" s="220">
        <v>188</v>
      </c>
      <c r="I378" s="221"/>
      <c r="J378" s="222">
        <f>ROUND(I378*H378,2)</f>
        <v>0</v>
      </c>
      <c r="K378" s="218" t="s">
        <v>185</v>
      </c>
      <c r="L378" s="47"/>
      <c r="M378" s="223" t="s">
        <v>19</v>
      </c>
      <c r="N378" s="224" t="s">
        <v>48</v>
      </c>
      <c r="O378" s="87"/>
      <c r="P378" s="225">
        <f>O378*H378</f>
        <v>0</v>
      </c>
      <c r="Q378" s="225">
        <v>0</v>
      </c>
      <c r="R378" s="225">
        <f>Q378*H378</f>
        <v>0</v>
      </c>
      <c r="S378" s="225">
        <v>0</v>
      </c>
      <c r="T378" s="226">
        <f>S378*H378</f>
        <v>0</v>
      </c>
      <c r="U378" s="41"/>
      <c r="V378" s="41"/>
      <c r="W378" s="41"/>
      <c r="X378" s="41"/>
      <c r="Y378" s="41"/>
      <c r="Z378" s="41"/>
      <c r="AA378" s="41"/>
      <c r="AB378" s="41"/>
      <c r="AC378" s="41"/>
      <c r="AD378" s="41"/>
      <c r="AE378" s="41"/>
      <c r="AR378" s="227" t="s">
        <v>186</v>
      </c>
      <c r="AT378" s="227" t="s">
        <v>181</v>
      </c>
      <c r="AU378" s="227" t="s">
        <v>85</v>
      </c>
      <c r="AY378" s="20" t="s">
        <v>179</v>
      </c>
      <c r="BE378" s="228">
        <f>IF(N378="základní",J378,0)</f>
        <v>0</v>
      </c>
      <c r="BF378" s="228">
        <f>IF(N378="snížená",J378,0)</f>
        <v>0</v>
      </c>
      <c r="BG378" s="228">
        <f>IF(N378="zákl. přenesená",J378,0)</f>
        <v>0</v>
      </c>
      <c r="BH378" s="228">
        <f>IF(N378="sníž. přenesená",J378,0)</f>
        <v>0</v>
      </c>
      <c r="BI378" s="228">
        <f>IF(N378="nulová",J378,0)</f>
        <v>0</v>
      </c>
      <c r="BJ378" s="20" t="s">
        <v>85</v>
      </c>
      <c r="BK378" s="228">
        <f>ROUND(I378*H378,2)</f>
        <v>0</v>
      </c>
      <c r="BL378" s="20" t="s">
        <v>186</v>
      </c>
      <c r="BM378" s="227" t="s">
        <v>1915</v>
      </c>
    </row>
    <row r="379" s="2" customFormat="1">
      <c r="A379" s="41"/>
      <c r="B379" s="42"/>
      <c r="C379" s="43"/>
      <c r="D379" s="229" t="s">
        <v>188</v>
      </c>
      <c r="E379" s="43"/>
      <c r="F379" s="230" t="s">
        <v>1916</v>
      </c>
      <c r="G379" s="43"/>
      <c r="H379" s="43"/>
      <c r="I379" s="231"/>
      <c r="J379" s="43"/>
      <c r="K379" s="43"/>
      <c r="L379" s="47"/>
      <c r="M379" s="232"/>
      <c r="N379" s="233"/>
      <c r="O379" s="87"/>
      <c r="P379" s="87"/>
      <c r="Q379" s="87"/>
      <c r="R379" s="87"/>
      <c r="S379" s="87"/>
      <c r="T379" s="88"/>
      <c r="U379" s="41"/>
      <c r="V379" s="41"/>
      <c r="W379" s="41"/>
      <c r="X379" s="41"/>
      <c r="Y379" s="41"/>
      <c r="Z379" s="41"/>
      <c r="AA379" s="41"/>
      <c r="AB379" s="41"/>
      <c r="AC379" s="41"/>
      <c r="AD379" s="41"/>
      <c r="AE379" s="41"/>
      <c r="AT379" s="20" t="s">
        <v>188</v>
      </c>
      <c r="AU379" s="20" t="s">
        <v>85</v>
      </c>
    </row>
    <row r="380" s="2" customFormat="1" ht="16.5" customHeight="1">
      <c r="A380" s="41"/>
      <c r="B380" s="42"/>
      <c r="C380" s="279" t="s">
        <v>1170</v>
      </c>
      <c r="D380" s="279" t="s">
        <v>553</v>
      </c>
      <c r="E380" s="280" t="s">
        <v>1917</v>
      </c>
      <c r="F380" s="281" t="s">
        <v>1918</v>
      </c>
      <c r="G380" s="282" t="s">
        <v>1580</v>
      </c>
      <c r="H380" s="283">
        <v>188</v>
      </c>
      <c r="I380" s="284"/>
      <c r="J380" s="285">
        <f>ROUND(I380*H380,2)</f>
        <v>0</v>
      </c>
      <c r="K380" s="281" t="s">
        <v>274</v>
      </c>
      <c r="L380" s="286"/>
      <c r="M380" s="287" t="s">
        <v>19</v>
      </c>
      <c r="N380" s="288" t="s">
        <v>48</v>
      </c>
      <c r="O380" s="87"/>
      <c r="P380" s="225">
        <f>O380*H380</f>
        <v>0</v>
      </c>
      <c r="Q380" s="225">
        <v>0.01</v>
      </c>
      <c r="R380" s="225">
        <f>Q380*H380</f>
        <v>1.8800000000000001</v>
      </c>
      <c r="S380" s="225">
        <v>0</v>
      </c>
      <c r="T380" s="226">
        <f>S380*H380</f>
        <v>0</v>
      </c>
      <c r="U380" s="41"/>
      <c r="V380" s="41"/>
      <c r="W380" s="41"/>
      <c r="X380" s="41"/>
      <c r="Y380" s="41"/>
      <c r="Z380" s="41"/>
      <c r="AA380" s="41"/>
      <c r="AB380" s="41"/>
      <c r="AC380" s="41"/>
      <c r="AD380" s="41"/>
      <c r="AE380" s="41"/>
      <c r="AR380" s="227" t="s">
        <v>235</v>
      </c>
      <c r="AT380" s="227" t="s">
        <v>553</v>
      </c>
      <c r="AU380" s="227" t="s">
        <v>85</v>
      </c>
      <c r="AY380" s="20" t="s">
        <v>179</v>
      </c>
      <c r="BE380" s="228">
        <f>IF(N380="základní",J380,0)</f>
        <v>0</v>
      </c>
      <c r="BF380" s="228">
        <f>IF(N380="snížená",J380,0)</f>
        <v>0</v>
      </c>
      <c r="BG380" s="228">
        <f>IF(N380="zákl. přenesená",J380,0)</f>
        <v>0</v>
      </c>
      <c r="BH380" s="228">
        <f>IF(N380="sníž. přenesená",J380,0)</f>
        <v>0</v>
      </c>
      <c r="BI380" s="228">
        <f>IF(N380="nulová",J380,0)</f>
        <v>0</v>
      </c>
      <c r="BJ380" s="20" t="s">
        <v>85</v>
      </c>
      <c r="BK380" s="228">
        <f>ROUND(I380*H380,2)</f>
        <v>0</v>
      </c>
      <c r="BL380" s="20" t="s">
        <v>186</v>
      </c>
      <c r="BM380" s="227" t="s">
        <v>1919</v>
      </c>
    </row>
    <row r="381" s="2" customFormat="1" ht="24.15" customHeight="1">
      <c r="A381" s="41"/>
      <c r="B381" s="42"/>
      <c r="C381" s="216" t="s">
        <v>1920</v>
      </c>
      <c r="D381" s="216" t="s">
        <v>181</v>
      </c>
      <c r="E381" s="217" t="s">
        <v>1921</v>
      </c>
      <c r="F381" s="218" t="s">
        <v>1922</v>
      </c>
      <c r="G381" s="219" t="s">
        <v>273</v>
      </c>
      <c r="H381" s="220">
        <v>15</v>
      </c>
      <c r="I381" s="221"/>
      <c r="J381" s="222">
        <f>ROUND(I381*H381,2)</f>
        <v>0</v>
      </c>
      <c r="K381" s="218" t="s">
        <v>185</v>
      </c>
      <c r="L381" s="47"/>
      <c r="M381" s="223" t="s">
        <v>19</v>
      </c>
      <c r="N381" s="224" t="s">
        <v>48</v>
      </c>
      <c r="O381" s="87"/>
      <c r="P381" s="225">
        <f>O381*H381</f>
        <v>0</v>
      </c>
      <c r="Q381" s="225">
        <v>0</v>
      </c>
      <c r="R381" s="225">
        <f>Q381*H381</f>
        <v>0</v>
      </c>
      <c r="S381" s="225">
        <v>0</v>
      </c>
      <c r="T381" s="226">
        <f>S381*H381</f>
        <v>0</v>
      </c>
      <c r="U381" s="41"/>
      <c r="V381" s="41"/>
      <c r="W381" s="41"/>
      <c r="X381" s="41"/>
      <c r="Y381" s="41"/>
      <c r="Z381" s="41"/>
      <c r="AA381" s="41"/>
      <c r="AB381" s="41"/>
      <c r="AC381" s="41"/>
      <c r="AD381" s="41"/>
      <c r="AE381" s="41"/>
      <c r="AR381" s="227" t="s">
        <v>186</v>
      </c>
      <c r="AT381" s="227" t="s">
        <v>181</v>
      </c>
      <c r="AU381" s="227" t="s">
        <v>85</v>
      </c>
      <c r="AY381" s="20" t="s">
        <v>179</v>
      </c>
      <c r="BE381" s="228">
        <f>IF(N381="základní",J381,0)</f>
        <v>0</v>
      </c>
      <c r="BF381" s="228">
        <f>IF(N381="snížená",J381,0)</f>
        <v>0</v>
      </c>
      <c r="BG381" s="228">
        <f>IF(N381="zákl. přenesená",J381,0)</f>
        <v>0</v>
      </c>
      <c r="BH381" s="228">
        <f>IF(N381="sníž. přenesená",J381,0)</f>
        <v>0</v>
      </c>
      <c r="BI381" s="228">
        <f>IF(N381="nulová",J381,0)</f>
        <v>0</v>
      </c>
      <c r="BJ381" s="20" t="s">
        <v>85</v>
      </c>
      <c r="BK381" s="228">
        <f>ROUND(I381*H381,2)</f>
        <v>0</v>
      </c>
      <c r="BL381" s="20" t="s">
        <v>186</v>
      </c>
      <c r="BM381" s="227" t="s">
        <v>1923</v>
      </c>
    </row>
    <row r="382" s="2" customFormat="1">
      <c r="A382" s="41"/>
      <c r="B382" s="42"/>
      <c r="C382" s="43"/>
      <c r="D382" s="229" t="s">
        <v>188</v>
      </c>
      <c r="E382" s="43"/>
      <c r="F382" s="230" t="s">
        <v>1924</v>
      </c>
      <c r="G382" s="43"/>
      <c r="H382" s="43"/>
      <c r="I382" s="231"/>
      <c r="J382" s="43"/>
      <c r="K382" s="43"/>
      <c r="L382" s="47"/>
      <c r="M382" s="232"/>
      <c r="N382" s="233"/>
      <c r="O382" s="87"/>
      <c r="P382" s="87"/>
      <c r="Q382" s="87"/>
      <c r="R382" s="87"/>
      <c r="S382" s="87"/>
      <c r="T382" s="88"/>
      <c r="U382" s="41"/>
      <c r="V382" s="41"/>
      <c r="W382" s="41"/>
      <c r="X382" s="41"/>
      <c r="Y382" s="41"/>
      <c r="Z382" s="41"/>
      <c r="AA382" s="41"/>
      <c r="AB382" s="41"/>
      <c r="AC382" s="41"/>
      <c r="AD382" s="41"/>
      <c r="AE382" s="41"/>
      <c r="AT382" s="20" t="s">
        <v>188</v>
      </c>
      <c r="AU382" s="20" t="s">
        <v>85</v>
      </c>
    </row>
    <row r="383" s="2" customFormat="1" ht="16.5" customHeight="1">
      <c r="A383" s="41"/>
      <c r="B383" s="42"/>
      <c r="C383" s="279" t="s">
        <v>1173</v>
      </c>
      <c r="D383" s="279" t="s">
        <v>553</v>
      </c>
      <c r="E383" s="280" t="s">
        <v>1925</v>
      </c>
      <c r="F383" s="281" t="s">
        <v>1926</v>
      </c>
      <c r="G383" s="282" t="s">
        <v>1580</v>
      </c>
      <c r="H383" s="283">
        <v>15</v>
      </c>
      <c r="I383" s="284"/>
      <c r="J383" s="285">
        <f>ROUND(I383*H383,2)</f>
        <v>0</v>
      </c>
      <c r="K383" s="281" t="s">
        <v>274</v>
      </c>
      <c r="L383" s="286"/>
      <c r="M383" s="287" t="s">
        <v>19</v>
      </c>
      <c r="N383" s="288" t="s">
        <v>48</v>
      </c>
      <c r="O383" s="87"/>
      <c r="P383" s="225">
        <f>O383*H383</f>
        <v>0</v>
      </c>
      <c r="Q383" s="225">
        <v>0.0089999999999999993</v>
      </c>
      <c r="R383" s="225">
        <f>Q383*H383</f>
        <v>0.13499999999999998</v>
      </c>
      <c r="S383" s="225">
        <v>0</v>
      </c>
      <c r="T383" s="226">
        <f>S383*H383</f>
        <v>0</v>
      </c>
      <c r="U383" s="41"/>
      <c r="V383" s="41"/>
      <c r="W383" s="41"/>
      <c r="X383" s="41"/>
      <c r="Y383" s="41"/>
      <c r="Z383" s="41"/>
      <c r="AA383" s="41"/>
      <c r="AB383" s="41"/>
      <c r="AC383" s="41"/>
      <c r="AD383" s="41"/>
      <c r="AE383" s="41"/>
      <c r="AR383" s="227" t="s">
        <v>235</v>
      </c>
      <c r="AT383" s="227" t="s">
        <v>553</v>
      </c>
      <c r="AU383" s="227" t="s">
        <v>85</v>
      </c>
      <c r="AY383" s="20" t="s">
        <v>179</v>
      </c>
      <c r="BE383" s="228">
        <f>IF(N383="základní",J383,0)</f>
        <v>0</v>
      </c>
      <c r="BF383" s="228">
        <f>IF(N383="snížená",J383,0)</f>
        <v>0</v>
      </c>
      <c r="BG383" s="228">
        <f>IF(N383="zákl. přenesená",J383,0)</f>
        <v>0</v>
      </c>
      <c r="BH383" s="228">
        <f>IF(N383="sníž. přenesená",J383,0)</f>
        <v>0</v>
      </c>
      <c r="BI383" s="228">
        <f>IF(N383="nulová",J383,0)</f>
        <v>0</v>
      </c>
      <c r="BJ383" s="20" t="s">
        <v>85</v>
      </c>
      <c r="BK383" s="228">
        <f>ROUND(I383*H383,2)</f>
        <v>0</v>
      </c>
      <c r="BL383" s="20" t="s">
        <v>186</v>
      </c>
      <c r="BM383" s="227" t="s">
        <v>1927</v>
      </c>
    </row>
    <row r="384" s="2" customFormat="1" ht="24.15" customHeight="1">
      <c r="A384" s="41"/>
      <c r="B384" s="42"/>
      <c r="C384" s="216" t="s">
        <v>1928</v>
      </c>
      <c r="D384" s="216" t="s">
        <v>181</v>
      </c>
      <c r="E384" s="217" t="s">
        <v>1665</v>
      </c>
      <c r="F384" s="218" t="s">
        <v>1666</v>
      </c>
      <c r="G384" s="219" t="s">
        <v>333</v>
      </c>
      <c r="H384" s="220">
        <v>0.042999999999999997</v>
      </c>
      <c r="I384" s="221"/>
      <c r="J384" s="222">
        <f>ROUND(I384*H384,2)</f>
        <v>0</v>
      </c>
      <c r="K384" s="218" t="s">
        <v>185</v>
      </c>
      <c r="L384" s="47"/>
      <c r="M384" s="223" t="s">
        <v>19</v>
      </c>
      <c r="N384" s="224" t="s">
        <v>48</v>
      </c>
      <c r="O384" s="87"/>
      <c r="P384" s="225">
        <f>O384*H384</f>
        <v>0</v>
      </c>
      <c r="Q384" s="225">
        <v>0</v>
      </c>
      <c r="R384" s="225">
        <f>Q384*H384</f>
        <v>0</v>
      </c>
      <c r="S384" s="225">
        <v>0</v>
      </c>
      <c r="T384" s="226">
        <f>S384*H384</f>
        <v>0</v>
      </c>
      <c r="U384" s="41"/>
      <c r="V384" s="41"/>
      <c r="W384" s="41"/>
      <c r="X384" s="41"/>
      <c r="Y384" s="41"/>
      <c r="Z384" s="41"/>
      <c r="AA384" s="41"/>
      <c r="AB384" s="41"/>
      <c r="AC384" s="41"/>
      <c r="AD384" s="41"/>
      <c r="AE384" s="41"/>
      <c r="AR384" s="227" t="s">
        <v>186</v>
      </c>
      <c r="AT384" s="227" t="s">
        <v>181</v>
      </c>
      <c r="AU384" s="227" t="s">
        <v>85</v>
      </c>
      <c r="AY384" s="20" t="s">
        <v>179</v>
      </c>
      <c r="BE384" s="228">
        <f>IF(N384="základní",J384,0)</f>
        <v>0</v>
      </c>
      <c r="BF384" s="228">
        <f>IF(N384="snížená",J384,0)</f>
        <v>0</v>
      </c>
      <c r="BG384" s="228">
        <f>IF(N384="zákl. přenesená",J384,0)</f>
        <v>0</v>
      </c>
      <c r="BH384" s="228">
        <f>IF(N384="sníž. přenesená",J384,0)</f>
        <v>0</v>
      </c>
      <c r="BI384" s="228">
        <f>IF(N384="nulová",J384,0)</f>
        <v>0</v>
      </c>
      <c r="BJ384" s="20" t="s">
        <v>85</v>
      </c>
      <c r="BK384" s="228">
        <f>ROUND(I384*H384,2)</f>
        <v>0</v>
      </c>
      <c r="BL384" s="20" t="s">
        <v>186</v>
      </c>
      <c r="BM384" s="227" t="s">
        <v>1929</v>
      </c>
    </row>
    <row r="385" s="2" customFormat="1">
      <c r="A385" s="41"/>
      <c r="B385" s="42"/>
      <c r="C385" s="43"/>
      <c r="D385" s="229" t="s">
        <v>188</v>
      </c>
      <c r="E385" s="43"/>
      <c r="F385" s="230" t="s">
        <v>1668</v>
      </c>
      <c r="G385" s="43"/>
      <c r="H385" s="43"/>
      <c r="I385" s="231"/>
      <c r="J385" s="43"/>
      <c r="K385" s="43"/>
      <c r="L385" s="47"/>
      <c r="M385" s="232"/>
      <c r="N385" s="233"/>
      <c r="O385" s="87"/>
      <c r="P385" s="87"/>
      <c r="Q385" s="87"/>
      <c r="R385" s="87"/>
      <c r="S385" s="87"/>
      <c r="T385" s="88"/>
      <c r="U385" s="41"/>
      <c r="V385" s="41"/>
      <c r="W385" s="41"/>
      <c r="X385" s="41"/>
      <c r="Y385" s="41"/>
      <c r="Z385" s="41"/>
      <c r="AA385" s="41"/>
      <c r="AB385" s="41"/>
      <c r="AC385" s="41"/>
      <c r="AD385" s="41"/>
      <c r="AE385" s="41"/>
      <c r="AT385" s="20" t="s">
        <v>188</v>
      </c>
      <c r="AU385" s="20" t="s">
        <v>85</v>
      </c>
    </row>
    <row r="386" s="13" customFormat="1">
      <c r="A386" s="13"/>
      <c r="B386" s="234"/>
      <c r="C386" s="235"/>
      <c r="D386" s="236" t="s">
        <v>190</v>
      </c>
      <c r="E386" s="237" t="s">
        <v>19</v>
      </c>
      <c r="F386" s="238" t="s">
        <v>1669</v>
      </c>
      <c r="G386" s="235"/>
      <c r="H386" s="237" t="s">
        <v>19</v>
      </c>
      <c r="I386" s="239"/>
      <c r="J386" s="235"/>
      <c r="K386" s="235"/>
      <c r="L386" s="240"/>
      <c r="M386" s="241"/>
      <c r="N386" s="242"/>
      <c r="O386" s="242"/>
      <c r="P386" s="242"/>
      <c r="Q386" s="242"/>
      <c r="R386" s="242"/>
      <c r="S386" s="242"/>
      <c r="T386" s="243"/>
      <c r="U386" s="13"/>
      <c r="V386" s="13"/>
      <c r="W386" s="13"/>
      <c r="X386" s="13"/>
      <c r="Y386" s="13"/>
      <c r="Z386" s="13"/>
      <c r="AA386" s="13"/>
      <c r="AB386" s="13"/>
      <c r="AC386" s="13"/>
      <c r="AD386" s="13"/>
      <c r="AE386" s="13"/>
      <c r="AT386" s="244" t="s">
        <v>190</v>
      </c>
      <c r="AU386" s="244" t="s">
        <v>85</v>
      </c>
      <c r="AV386" s="13" t="s">
        <v>85</v>
      </c>
      <c r="AW386" s="13" t="s">
        <v>37</v>
      </c>
      <c r="AX386" s="13" t="s">
        <v>77</v>
      </c>
      <c r="AY386" s="244" t="s">
        <v>179</v>
      </c>
    </row>
    <row r="387" s="14" customFormat="1">
      <c r="A387" s="14"/>
      <c r="B387" s="245"/>
      <c r="C387" s="246"/>
      <c r="D387" s="236" t="s">
        <v>190</v>
      </c>
      <c r="E387" s="247" t="s">
        <v>19</v>
      </c>
      <c r="F387" s="248" t="s">
        <v>1930</v>
      </c>
      <c r="G387" s="246"/>
      <c r="H387" s="249">
        <v>42.630000000000003</v>
      </c>
      <c r="I387" s="250"/>
      <c r="J387" s="246"/>
      <c r="K387" s="246"/>
      <c r="L387" s="251"/>
      <c r="M387" s="252"/>
      <c r="N387" s="253"/>
      <c r="O387" s="253"/>
      <c r="P387" s="253"/>
      <c r="Q387" s="253"/>
      <c r="R387" s="253"/>
      <c r="S387" s="253"/>
      <c r="T387" s="254"/>
      <c r="U387" s="14"/>
      <c r="V387" s="14"/>
      <c r="W387" s="14"/>
      <c r="X387" s="14"/>
      <c r="Y387" s="14"/>
      <c r="Z387" s="14"/>
      <c r="AA387" s="14"/>
      <c r="AB387" s="14"/>
      <c r="AC387" s="14"/>
      <c r="AD387" s="14"/>
      <c r="AE387" s="14"/>
      <c r="AT387" s="255" t="s">
        <v>190</v>
      </c>
      <c r="AU387" s="255" t="s">
        <v>85</v>
      </c>
      <c r="AV387" s="14" t="s">
        <v>87</v>
      </c>
      <c r="AW387" s="14" t="s">
        <v>37</v>
      </c>
      <c r="AX387" s="14" t="s">
        <v>77</v>
      </c>
      <c r="AY387" s="255" t="s">
        <v>179</v>
      </c>
    </row>
    <row r="388" s="16" customFormat="1">
      <c r="A388" s="16"/>
      <c r="B388" s="267"/>
      <c r="C388" s="268"/>
      <c r="D388" s="236" t="s">
        <v>190</v>
      </c>
      <c r="E388" s="269" t="s">
        <v>19</v>
      </c>
      <c r="F388" s="270" t="s">
        <v>195</v>
      </c>
      <c r="G388" s="268"/>
      <c r="H388" s="271">
        <v>42.630000000000003</v>
      </c>
      <c r="I388" s="272"/>
      <c r="J388" s="268"/>
      <c r="K388" s="268"/>
      <c r="L388" s="273"/>
      <c r="M388" s="274"/>
      <c r="N388" s="275"/>
      <c r="O388" s="275"/>
      <c r="P388" s="275"/>
      <c r="Q388" s="275"/>
      <c r="R388" s="275"/>
      <c r="S388" s="275"/>
      <c r="T388" s="276"/>
      <c r="U388" s="16"/>
      <c r="V388" s="16"/>
      <c r="W388" s="16"/>
      <c r="X388" s="16"/>
      <c r="Y388" s="16"/>
      <c r="Z388" s="16"/>
      <c r="AA388" s="16"/>
      <c r="AB388" s="16"/>
      <c r="AC388" s="16"/>
      <c r="AD388" s="16"/>
      <c r="AE388" s="16"/>
      <c r="AT388" s="277" t="s">
        <v>190</v>
      </c>
      <c r="AU388" s="277" t="s">
        <v>85</v>
      </c>
      <c r="AV388" s="16" t="s">
        <v>186</v>
      </c>
      <c r="AW388" s="16" t="s">
        <v>37</v>
      </c>
      <c r="AX388" s="16" t="s">
        <v>85</v>
      </c>
      <c r="AY388" s="277" t="s">
        <v>179</v>
      </c>
    </row>
    <row r="389" s="14" customFormat="1">
      <c r="A389" s="14"/>
      <c r="B389" s="245"/>
      <c r="C389" s="246"/>
      <c r="D389" s="236" t="s">
        <v>190</v>
      </c>
      <c r="E389" s="246"/>
      <c r="F389" s="248" t="s">
        <v>1931</v>
      </c>
      <c r="G389" s="246"/>
      <c r="H389" s="249">
        <v>0.042999999999999997</v>
      </c>
      <c r="I389" s="250"/>
      <c r="J389" s="246"/>
      <c r="K389" s="246"/>
      <c r="L389" s="251"/>
      <c r="M389" s="252"/>
      <c r="N389" s="253"/>
      <c r="O389" s="253"/>
      <c r="P389" s="253"/>
      <c r="Q389" s="253"/>
      <c r="R389" s="253"/>
      <c r="S389" s="253"/>
      <c r="T389" s="254"/>
      <c r="U389" s="14"/>
      <c r="V389" s="14"/>
      <c r="W389" s="14"/>
      <c r="X389" s="14"/>
      <c r="Y389" s="14"/>
      <c r="Z389" s="14"/>
      <c r="AA389" s="14"/>
      <c r="AB389" s="14"/>
      <c r="AC389" s="14"/>
      <c r="AD389" s="14"/>
      <c r="AE389" s="14"/>
      <c r="AT389" s="255" t="s">
        <v>190</v>
      </c>
      <c r="AU389" s="255" t="s">
        <v>85</v>
      </c>
      <c r="AV389" s="14" t="s">
        <v>87</v>
      </c>
      <c r="AW389" s="14" t="s">
        <v>4</v>
      </c>
      <c r="AX389" s="14" t="s">
        <v>85</v>
      </c>
      <c r="AY389" s="255" t="s">
        <v>179</v>
      </c>
    </row>
    <row r="390" s="2" customFormat="1" ht="16.5" customHeight="1">
      <c r="A390" s="41"/>
      <c r="B390" s="42"/>
      <c r="C390" s="279" t="s">
        <v>1176</v>
      </c>
      <c r="D390" s="279" t="s">
        <v>553</v>
      </c>
      <c r="E390" s="280" t="s">
        <v>1677</v>
      </c>
      <c r="F390" s="281" t="s">
        <v>1678</v>
      </c>
      <c r="G390" s="282" t="s">
        <v>1154</v>
      </c>
      <c r="H390" s="283">
        <v>2.0299999999999998</v>
      </c>
      <c r="I390" s="284"/>
      <c r="J390" s="285">
        <f>ROUND(I390*H390,2)</f>
        <v>0</v>
      </c>
      <c r="K390" s="281" t="s">
        <v>274</v>
      </c>
      <c r="L390" s="286"/>
      <c r="M390" s="287" t="s">
        <v>19</v>
      </c>
      <c r="N390" s="288" t="s">
        <v>48</v>
      </c>
      <c r="O390" s="87"/>
      <c r="P390" s="225">
        <f>O390*H390</f>
        <v>0</v>
      </c>
      <c r="Q390" s="225">
        <v>0.001</v>
      </c>
      <c r="R390" s="225">
        <f>Q390*H390</f>
        <v>0.0020299999999999997</v>
      </c>
      <c r="S390" s="225">
        <v>0</v>
      </c>
      <c r="T390" s="226">
        <f>S390*H390</f>
        <v>0</v>
      </c>
      <c r="U390" s="41"/>
      <c r="V390" s="41"/>
      <c r="W390" s="41"/>
      <c r="X390" s="41"/>
      <c r="Y390" s="41"/>
      <c r="Z390" s="41"/>
      <c r="AA390" s="41"/>
      <c r="AB390" s="41"/>
      <c r="AC390" s="41"/>
      <c r="AD390" s="41"/>
      <c r="AE390" s="41"/>
      <c r="AR390" s="227" t="s">
        <v>235</v>
      </c>
      <c r="AT390" s="227" t="s">
        <v>553</v>
      </c>
      <c r="AU390" s="227" t="s">
        <v>85</v>
      </c>
      <c r="AY390" s="20" t="s">
        <v>179</v>
      </c>
      <c r="BE390" s="228">
        <f>IF(N390="základní",J390,0)</f>
        <v>0</v>
      </c>
      <c r="BF390" s="228">
        <f>IF(N390="snížená",J390,0)</f>
        <v>0</v>
      </c>
      <c r="BG390" s="228">
        <f>IF(N390="zákl. přenesená",J390,0)</f>
        <v>0</v>
      </c>
      <c r="BH390" s="228">
        <f>IF(N390="sníž. přenesená",J390,0)</f>
        <v>0</v>
      </c>
      <c r="BI390" s="228">
        <f>IF(N390="nulová",J390,0)</f>
        <v>0</v>
      </c>
      <c r="BJ390" s="20" t="s">
        <v>85</v>
      </c>
      <c r="BK390" s="228">
        <f>ROUND(I390*H390,2)</f>
        <v>0</v>
      </c>
      <c r="BL390" s="20" t="s">
        <v>186</v>
      </c>
      <c r="BM390" s="227" t="s">
        <v>1932</v>
      </c>
    </row>
    <row r="391" s="13" customFormat="1">
      <c r="A391" s="13"/>
      <c r="B391" s="234"/>
      <c r="C391" s="235"/>
      <c r="D391" s="236" t="s">
        <v>190</v>
      </c>
      <c r="E391" s="237" t="s">
        <v>19</v>
      </c>
      <c r="F391" s="238" t="s">
        <v>1680</v>
      </c>
      <c r="G391" s="235"/>
      <c r="H391" s="237" t="s">
        <v>19</v>
      </c>
      <c r="I391" s="239"/>
      <c r="J391" s="235"/>
      <c r="K391" s="235"/>
      <c r="L391" s="240"/>
      <c r="M391" s="241"/>
      <c r="N391" s="242"/>
      <c r="O391" s="242"/>
      <c r="P391" s="242"/>
      <c r="Q391" s="242"/>
      <c r="R391" s="242"/>
      <c r="S391" s="242"/>
      <c r="T391" s="243"/>
      <c r="U391" s="13"/>
      <c r="V391" s="13"/>
      <c r="W391" s="13"/>
      <c r="X391" s="13"/>
      <c r="Y391" s="13"/>
      <c r="Z391" s="13"/>
      <c r="AA391" s="13"/>
      <c r="AB391" s="13"/>
      <c r="AC391" s="13"/>
      <c r="AD391" s="13"/>
      <c r="AE391" s="13"/>
      <c r="AT391" s="244" t="s">
        <v>190</v>
      </c>
      <c r="AU391" s="244" t="s">
        <v>85</v>
      </c>
      <c r="AV391" s="13" t="s">
        <v>85</v>
      </c>
      <c r="AW391" s="13" t="s">
        <v>37</v>
      </c>
      <c r="AX391" s="13" t="s">
        <v>77</v>
      </c>
      <c r="AY391" s="244" t="s">
        <v>179</v>
      </c>
    </row>
    <row r="392" s="14" customFormat="1">
      <c r="A392" s="14"/>
      <c r="B392" s="245"/>
      <c r="C392" s="246"/>
      <c r="D392" s="236" t="s">
        <v>190</v>
      </c>
      <c r="E392" s="247" t="s">
        <v>19</v>
      </c>
      <c r="F392" s="248" t="s">
        <v>1933</v>
      </c>
      <c r="G392" s="246"/>
      <c r="H392" s="249">
        <v>2.0299999999999998</v>
      </c>
      <c r="I392" s="250"/>
      <c r="J392" s="246"/>
      <c r="K392" s="246"/>
      <c r="L392" s="251"/>
      <c r="M392" s="252"/>
      <c r="N392" s="253"/>
      <c r="O392" s="253"/>
      <c r="P392" s="253"/>
      <c r="Q392" s="253"/>
      <c r="R392" s="253"/>
      <c r="S392" s="253"/>
      <c r="T392" s="254"/>
      <c r="U392" s="14"/>
      <c r="V392" s="14"/>
      <c r="W392" s="14"/>
      <c r="X392" s="14"/>
      <c r="Y392" s="14"/>
      <c r="Z392" s="14"/>
      <c r="AA392" s="14"/>
      <c r="AB392" s="14"/>
      <c r="AC392" s="14"/>
      <c r="AD392" s="14"/>
      <c r="AE392" s="14"/>
      <c r="AT392" s="255" t="s">
        <v>190</v>
      </c>
      <c r="AU392" s="255" t="s">
        <v>85</v>
      </c>
      <c r="AV392" s="14" t="s">
        <v>87</v>
      </c>
      <c r="AW392" s="14" t="s">
        <v>37</v>
      </c>
      <c r="AX392" s="14" t="s">
        <v>77</v>
      </c>
      <c r="AY392" s="255" t="s">
        <v>179</v>
      </c>
    </row>
    <row r="393" s="16" customFormat="1">
      <c r="A393" s="16"/>
      <c r="B393" s="267"/>
      <c r="C393" s="268"/>
      <c r="D393" s="236" t="s">
        <v>190</v>
      </c>
      <c r="E393" s="269" t="s">
        <v>19</v>
      </c>
      <c r="F393" s="270" t="s">
        <v>195</v>
      </c>
      <c r="G393" s="268"/>
      <c r="H393" s="271">
        <v>2.0299999999999998</v>
      </c>
      <c r="I393" s="272"/>
      <c r="J393" s="268"/>
      <c r="K393" s="268"/>
      <c r="L393" s="273"/>
      <c r="M393" s="274"/>
      <c r="N393" s="275"/>
      <c r="O393" s="275"/>
      <c r="P393" s="275"/>
      <c r="Q393" s="275"/>
      <c r="R393" s="275"/>
      <c r="S393" s="275"/>
      <c r="T393" s="276"/>
      <c r="U393" s="16"/>
      <c r="V393" s="16"/>
      <c r="W393" s="16"/>
      <c r="X393" s="16"/>
      <c r="Y393" s="16"/>
      <c r="Z393" s="16"/>
      <c r="AA393" s="16"/>
      <c r="AB393" s="16"/>
      <c r="AC393" s="16"/>
      <c r="AD393" s="16"/>
      <c r="AE393" s="16"/>
      <c r="AT393" s="277" t="s">
        <v>190</v>
      </c>
      <c r="AU393" s="277" t="s">
        <v>85</v>
      </c>
      <c r="AV393" s="16" t="s">
        <v>186</v>
      </c>
      <c r="AW393" s="16" t="s">
        <v>37</v>
      </c>
      <c r="AX393" s="16" t="s">
        <v>85</v>
      </c>
      <c r="AY393" s="277" t="s">
        <v>179</v>
      </c>
    </row>
    <row r="394" s="2" customFormat="1" ht="16.5" customHeight="1">
      <c r="A394" s="41"/>
      <c r="B394" s="42"/>
      <c r="C394" s="279" t="s">
        <v>1423</v>
      </c>
      <c r="D394" s="279" t="s">
        <v>553</v>
      </c>
      <c r="E394" s="280" t="s">
        <v>1672</v>
      </c>
      <c r="F394" s="281" t="s">
        <v>1673</v>
      </c>
      <c r="G394" s="282" t="s">
        <v>1154</v>
      </c>
      <c r="H394" s="283">
        <v>20.300000000000001</v>
      </c>
      <c r="I394" s="284"/>
      <c r="J394" s="285">
        <f>ROUND(I394*H394,2)</f>
        <v>0</v>
      </c>
      <c r="K394" s="281" t="s">
        <v>274</v>
      </c>
      <c r="L394" s="286"/>
      <c r="M394" s="287" t="s">
        <v>19</v>
      </c>
      <c r="N394" s="288" t="s">
        <v>48</v>
      </c>
      <c r="O394" s="87"/>
      <c r="P394" s="225">
        <f>O394*H394</f>
        <v>0</v>
      </c>
      <c r="Q394" s="225">
        <v>0.001</v>
      </c>
      <c r="R394" s="225">
        <f>Q394*H394</f>
        <v>0.020300000000000002</v>
      </c>
      <c r="S394" s="225">
        <v>0</v>
      </c>
      <c r="T394" s="226">
        <f>S394*H394</f>
        <v>0</v>
      </c>
      <c r="U394" s="41"/>
      <c r="V394" s="41"/>
      <c r="W394" s="41"/>
      <c r="X394" s="41"/>
      <c r="Y394" s="41"/>
      <c r="Z394" s="41"/>
      <c r="AA394" s="41"/>
      <c r="AB394" s="41"/>
      <c r="AC394" s="41"/>
      <c r="AD394" s="41"/>
      <c r="AE394" s="41"/>
      <c r="AR394" s="227" t="s">
        <v>235</v>
      </c>
      <c r="AT394" s="227" t="s">
        <v>553</v>
      </c>
      <c r="AU394" s="227" t="s">
        <v>85</v>
      </c>
      <c r="AY394" s="20" t="s">
        <v>179</v>
      </c>
      <c r="BE394" s="228">
        <f>IF(N394="základní",J394,0)</f>
        <v>0</v>
      </c>
      <c r="BF394" s="228">
        <f>IF(N394="snížená",J394,0)</f>
        <v>0</v>
      </c>
      <c r="BG394" s="228">
        <f>IF(N394="zákl. přenesená",J394,0)</f>
        <v>0</v>
      </c>
      <c r="BH394" s="228">
        <f>IF(N394="sníž. přenesená",J394,0)</f>
        <v>0</v>
      </c>
      <c r="BI394" s="228">
        <f>IF(N394="nulová",J394,0)</f>
        <v>0</v>
      </c>
      <c r="BJ394" s="20" t="s">
        <v>85</v>
      </c>
      <c r="BK394" s="228">
        <f>ROUND(I394*H394,2)</f>
        <v>0</v>
      </c>
      <c r="BL394" s="20" t="s">
        <v>186</v>
      </c>
      <c r="BM394" s="227" t="s">
        <v>1934</v>
      </c>
    </row>
    <row r="395" s="13" customFormat="1">
      <c r="A395" s="13"/>
      <c r="B395" s="234"/>
      <c r="C395" s="235"/>
      <c r="D395" s="236" t="s">
        <v>190</v>
      </c>
      <c r="E395" s="237" t="s">
        <v>19</v>
      </c>
      <c r="F395" s="238" t="s">
        <v>1675</v>
      </c>
      <c r="G395" s="235"/>
      <c r="H395" s="237" t="s">
        <v>19</v>
      </c>
      <c r="I395" s="239"/>
      <c r="J395" s="235"/>
      <c r="K395" s="235"/>
      <c r="L395" s="240"/>
      <c r="M395" s="241"/>
      <c r="N395" s="242"/>
      <c r="O395" s="242"/>
      <c r="P395" s="242"/>
      <c r="Q395" s="242"/>
      <c r="R395" s="242"/>
      <c r="S395" s="242"/>
      <c r="T395" s="243"/>
      <c r="U395" s="13"/>
      <c r="V395" s="13"/>
      <c r="W395" s="13"/>
      <c r="X395" s="13"/>
      <c r="Y395" s="13"/>
      <c r="Z395" s="13"/>
      <c r="AA395" s="13"/>
      <c r="AB395" s="13"/>
      <c r="AC395" s="13"/>
      <c r="AD395" s="13"/>
      <c r="AE395" s="13"/>
      <c r="AT395" s="244" t="s">
        <v>190</v>
      </c>
      <c r="AU395" s="244" t="s">
        <v>85</v>
      </c>
      <c r="AV395" s="13" t="s">
        <v>85</v>
      </c>
      <c r="AW395" s="13" t="s">
        <v>37</v>
      </c>
      <c r="AX395" s="13" t="s">
        <v>77</v>
      </c>
      <c r="AY395" s="244" t="s">
        <v>179</v>
      </c>
    </row>
    <row r="396" s="14" customFormat="1">
      <c r="A396" s="14"/>
      <c r="B396" s="245"/>
      <c r="C396" s="246"/>
      <c r="D396" s="236" t="s">
        <v>190</v>
      </c>
      <c r="E396" s="247" t="s">
        <v>19</v>
      </c>
      <c r="F396" s="248" t="s">
        <v>1935</v>
      </c>
      <c r="G396" s="246"/>
      <c r="H396" s="249">
        <v>20.300000000000001</v>
      </c>
      <c r="I396" s="250"/>
      <c r="J396" s="246"/>
      <c r="K396" s="246"/>
      <c r="L396" s="251"/>
      <c r="M396" s="252"/>
      <c r="N396" s="253"/>
      <c r="O396" s="253"/>
      <c r="P396" s="253"/>
      <c r="Q396" s="253"/>
      <c r="R396" s="253"/>
      <c r="S396" s="253"/>
      <c r="T396" s="254"/>
      <c r="U396" s="14"/>
      <c r="V396" s="14"/>
      <c r="W396" s="14"/>
      <c r="X396" s="14"/>
      <c r="Y396" s="14"/>
      <c r="Z396" s="14"/>
      <c r="AA396" s="14"/>
      <c r="AB396" s="14"/>
      <c r="AC396" s="14"/>
      <c r="AD396" s="14"/>
      <c r="AE396" s="14"/>
      <c r="AT396" s="255" t="s">
        <v>190</v>
      </c>
      <c r="AU396" s="255" t="s">
        <v>85</v>
      </c>
      <c r="AV396" s="14" t="s">
        <v>87</v>
      </c>
      <c r="AW396" s="14" t="s">
        <v>37</v>
      </c>
      <c r="AX396" s="14" t="s">
        <v>77</v>
      </c>
      <c r="AY396" s="255" t="s">
        <v>179</v>
      </c>
    </row>
    <row r="397" s="16" customFormat="1">
      <c r="A397" s="16"/>
      <c r="B397" s="267"/>
      <c r="C397" s="268"/>
      <c r="D397" s="236" t="s">
        <v>190</v>
      </c>
      <c r="E397" s="269" t="s">
        <v>19</v>
      </c>
      <c r="F397" s="270" t="s">
        <v>195</v>
      </c>
      <c r="G397" s="268"/>
      <c r="H397" s="271">
        <v>20.300000000000001</v>
      </c>
      <c r="I397" s="272"/>
      <c r="J397" s="268"/>
      <c r="K397" s="268"/>
      <c r="L397" s="273"/>
      <c r="M397" s="274"/>
      <c r="N397" s="275"/>
      <c r="O397" s="275"/>
      <c r="P397" s="275"/>
      <c r="Q397" s="275"/>
      <c r="R397" s="275"/>
      <c r="S397" s="275"/>
      <c r="T397" s="276"/>
      <c r="U397" s="16"/>
      <c r="V397" s="16"/>
      <c r="W397" s="16"/>
      <c r="X397" s="16"/>
      <c r="Y397" s="16"/>
      <c r="Z397" s="16"/>
      <c r="AA397" s="16"/>
      <c r="AB397" s="16"/>
      <c r="AC397" s="16"/>
      <c r="AD397" s="16"/>
      <c r="AE397" s="16"/>
      <c r="AT397" s="277" t="s">
        <v>190</v>
      </c>
      <c r="AU397" s="277" t="s">
        <v>85</v>
      </c>
      <c r="AV397" s="16" t="s">
        <v>186</v>
      </c>
      <c r="AW397" s="16" t="s">
        <v>37</v>
      </c>
      <c r="AX397" s="16" t="s">
        <v>85</v>
      </c>
      <c r="AY397" s="277" t="s">
        <v>179</v>
      </c>
    </row>
    <row r="398" s="2" customFormat="1" ht="16.5" customHeight="1">
      <c r="A398" s="41"/>
      <c r="B398" s="42"/>
      <c r="C398" s="279" t="s">
        <v>1179</v>
      </c>
      <c r="D398" s="279" t="s">
        <v>553</v>
      </c>
      <c r="E398" s="280" t="s">
        <v>1936</v>
      </c>
      <c r="F398" s="281" t="s">
        <v>1937</v>
      </c>
      <c r="G398" s="282" t="s">
        <v>1154</v>
      </c>
      <c r="H398" s="283">
        <v>20.300000000000001</v>
      </c>
      <c r="I398" s="284"/>
      <c r="J398" s="285">
        <f>ROUND(I398*H398,2)</f>
        <v>0</v>
      </c>
      <c r="K398" s="281" t="s">
        <v>274</v>
      </c>
      <c r="L398" s="286"/>
      <c r="M398" s="287" t="s">
        <v>19</v>
      </c>
      <c r="N398" s="288" t="s">
        <v>48</v>
      </c>
      <c r="O398" s="87"/>
      <c r="P398" s="225">
        <f>O398*H398</f>
        <v>0</v>
      </c>
      <c r="Q398" s="225">
        <v>0.001</v>
      </c>
      <c r="R398" s="225">
        <f>Q398*H398</f>
        <v>0.020300000000000002</v>
      </c>
      <c r="S398" s="225">
        <v>0</v>
      </c>
      <c r="T398" s="226">
        <f>S398*H398</f>
        <v>0</v>
      </c>
      <c r="U398" s="41"/>
      <c r="V398" s="41"/>
      <c r="W398" s="41"/>
      <c r="X398" s="41"/>
      <c r="Y398" s="41"/>
      <c r="Z398" s="41"/>
      <c r="AA398" s="41"/>
      <c r="AB398" s="41"/>
      <c r="AC398" s="41"/>
      <c r="AD398" s="41"/>
      <c r="AE398" s="41"/>
      <c r="AR398" s="227" t="s">
        <v>235</v>
      </c>
      <c r="AT398" s="227" t="s">
        <v>553</v>
      </c>
      <c r="AU398" s="227" t="s">
        <v>85</v>
      </c>
      <c r="AY398" s="20" t="s">
        <v>179</v>
      </c>
      <c r="BE398" s="228">
        <f>IF(N398="základní",J398,0)</f>
        <v>0</v>
      </c>
      <c r="BF398" s="228">
        <f>IF(N398="snížená",J398,0)</f>
        <v>0</v>
      </c>
      <c r="BG398" s="228">
        <f>IF(N398="zákl. přenesená",J398,0)</f>
        <v>0</v>
      </c>
      <c r="BH398" s="228">
        <f>IF(N398="sníž. přenesená",J398,0)</f>
        <v>0</v>
      </c>
      <c r="BI398" s="228">
        <f>IF(N398="nulová",J398,0)</f>
        <v>0</v>
      </c>
      <c r="BJ398" s="20" t="s">
        <v>85</v>
      </c>
      <c r="BK398" s="228">
        <f>ROUND(I398*H398,2)</f>
        <v>0</v>
      </c>
      <c r="BL398" s="20" t="s">
        <v>186</v>
      </c>
      <c r="BM398" s="227" t="s">
        <v>1938</v>
      </c>
    </row>
    <row r="399" s="13" customFormat="1">
      <c r="A399" s="13"/>
      <c r="B399" s="234"/>
      <c r="C399" s="235"/>
      <c r="D399" s="236" t="s">
        <v>190</v>
      </c>
      <c r="E399" s="237" t="s">
        <v>19</v>
      </c>
      <c r="F399" s="238" t="s">
        <v>1939</v>
      </c>
      <c r="G399" s="235"/>
      <c r="H399" s="237" t="s">
        <v>19</v>
      </c>
      <c r="I399" s="239"/>
      <c r="J399" s="235"/>
      <c r="K399" s="235"/>
      <c r="L399" s="240"/>
      <c r="M399" s="241"/>
      <c r="N399" s="242"/>
      <c r="O399" s="242"/>
      <c r="P399" s="242"/>
      <c r="Q399" s="242"/>
      <c r="R399" s="242"/>
      <c r="S399" s="242"/>
      <c r="T399" s="243"/>
      <c r="U399" s="13"/>
      <c r="V399" s="13"/>
      <c r="W399" s="13"/>
      <c r="X399" s="13"/>
      <c r="Y399" s="13"/>
      <c r="Z399" s="13"/>
      <c r="AA399" s="13"/>
      <c r="AB399" s="13"/>
      <c r="AC399" s="13"/>
      <c r="AD399" s="13"/>
      <c r="AE399" s="13"/>
      <c r="AT399" s="244" t="s">
        <v>190</v>
      </c>
      <c r="AU399" s="244" t="s">
        <v>85</v>
      </c>
      <c r="AV399" s="13" t="s">
        <v>85</v>
      </c>
      <c r="AW399" s="13" t="s">
        <v>37</v>
      </c>
      <c r="AX399" s="13" t="s">
        <v>77</v>
      </c>
      <c r="AY399" s="244" t="s">
        <v>179</v>
      </c>
    </row>
    <row r="400" s="14" customFormat="1">
      <c r="A400" s="14"/>
      <c r="B400" s="245"/>
      <c r="C400" s="246"/>
      <c r="D400" s="236" t="s">
        <v>190</v>
      </c>
      <c r="E400" s="247" t="s">
        <v>19</v>
      </c>
      <c r="F400" s="248" t="s">
        <v>1935</v>
      </c>
      <c r="G400" s="246"/>
      <c r="H400" s="249">
        <v>20.300000000000001</v>
      </c>
      <c r="I400" s="250"/>
      <c r="J400" s="246"/>
      <c r="K400" s="246"/>
      <c r="L400" s="251"/>
      <c r="M400" s="252"/>
      <c r="N400" s="253"/>
      <c r="O400" s="253"/>
      <c r="P400" s="253"/>
      <c r="Q400" s="253"/>
      <c r="R400" s="253"/>
      <c r="S400" s="253"/>
      <c r="T400" s="254"/>
      <c r="U400" s="14"/>
      <c r="V400" s="14"/>
      <c r="W400" s="14"/>
      <c r="X400" s="14"/>
      <c r="Y400" s="14"/>
      <c r="Z400" s="14"/>
      <c r="AA400" s="14"/>
      <c r="AB400" s="14"/>
      <c r="AC400" s="14"/>
      <c r="AD400" s="14"/>
      <c r="AE400" s="14"/>
      <c r="AT400" s="255" t="s">
        <v>190</v>
      </c>
      <c r="AU400" s="255" t="s">
        <v>85</v>
      </c>
      <c r="AV400" s="14" t="s">
        <v>87</v>
      </c>
      <c r="AW400" s="14" t="s">
        <v>37</v>
      </c>
      <c r="AX400" s="14" t="s">
        <v>77</v>
      </c>
      <c r="AY400" s="255" t="s">
        <v>179</v>
      </c>
    </row>
    <row r="401" s="16" customFormat="1">
      <c r="A401" s="16"/>
      <c r="B401" s="267"/>
      <c r="C401" s="268"/>
      <c r="D401" s="236" t="s">
        <v>190</v>
      </c>
      <c r="E401" s="269" t="s">
        <v>19</v>
      </c>
      <c r="F401" s="270" t="s">
        <v>195</v>
      </c>
      <c r="G401" s="268"/>
      <c r="H401" s="271">
        <v>20.300000000000001</v>
      </c>
      <c r="I401" s="272"/>
      <c r="J401" s="268"/>
      <c r="K401" s="268"/>
      <c r="L401" s="273"/>
      <c r="M401" s="274"/>
      <c r="N401" s="275"/>
      <c r="O401" s="275"/>
      <c r="P401" s="275"/>
      <c r="Q401" s="275"/>
      <c r="R401" s="275"/>
      <c r="S401" s="275"/>
      <c r="T401" s="276"/>
      <c r="U401" s="16"/>
      <c r="V401" s="16"/>
      <c r="W401" s="16"/>
      <c r="X401" s="16"/>
      <c r="Y401" s="16"/>
      <c r="Z401" s="16"/>
      <c r="AA401" s="16"/>
      <c r="AB401" s="16"/>
      <c r="AC401" s="16"/>
      <c r="AD401" s="16"/>
      <c r="AE401" s="16"/>
      <c r="AT401" s="277" t="s">
        <v>190</v>
      </c>
      <c r="AU401" s="277" t="s">
        <v>85</v>
      </c>
      <c r="AV401" s="16" t="s">
        <v>186</v>
      </c>
      <c r="AW401" s="16" t="s">
        <v>37</v>
      </c>
      <c r="AX401" s="16" t="s">
        <v>85</v>
      </c>
      <c r="AY401" s="277" t="s">
        <v>179</v>
      </c>
    </row>
    <row r="402" s="2" customFormat="1" ht="16.5" customHeight="1">
      <c r="A402" s="41"/>
      <c r="B402" s="42"/>
      <c r="C402" s="216" t="s">
        <v>1940</v>
      </c>
      <c r="D402" s="216" t="s">
        <v>181</v>
      </c>
      <c r="E402" s="217" t="s">
        <v>1717</v>
      </c>
      <c r="F402" s="218" t="s">
        <v>1718</v>
      </c>
      <c r="G402" s="219" t="s">
        <v>184</v>
      </c>
      <c r="H402" s="220">
        <v>67.090000000000003</v>
      </c>
      <c r="I402" s="221"/>
      <c r="J402" s="222">
        <f>ROUND(I402*H402,2)</f>
        <v>0</v>
      </c>
      <c r="K402" s="218" t="s">
        <v>185</v>
      </c>
      <c r="L402" s="47"/>
      <c r="M402" s="223" t="s">
        <v>19</v>
      </c>
      <c r="N402" s="224" t="s">
        <v>48</v>
      </c>
      <c r="O402" s="87"/>
      <c r="P402" s="225">
        <f>O402*H402</f>
        <v>0</v>
      </c>
      <c r="Q402" s="225">
        <v>0</v>
      </c>
      <c r="R402" s="225">
        <f>Q402*H402</f>
        <v>0</v>
      </c>
      <c r="S402" s="225">
        <v>0</v>
      </c>
      <c r="T402" s="226">
        <f>S402*H402</f>
        <v>0</v>
      </c>
      <c r="U402" s="41"/>
      <c r="V402" s="41"/>
      <c r="W402" s="41"/>
      <c r="X402" s="41"/>
      <c r="Y402" s="41"/>
      <c r="Z402" s="41"/>
      <c r="AA402" s="41"/>
      <c r="AB402" s="41"/>
      <c r="AC402" s="41"/>
      <c r="AD402" s="41"/>
      <c r="AE402" s="41"/>
      <c r="AR402" s="227" t="s">
        <v>186</v>
      </c>
      <c r="AT402" s="227" t="s">
        <v>181</v>
      </c>
      <c r="AU402" s="227" t="s">
        <v>85</v>
      </c>
      <c r="AY402" s="20" t="s">
        <v>179</v>
      </c>
      <c r="BE402" s="228">
        <f>IF(N402="základní",J402,0)</f>
        <v>0</v>
      </c>
      <c r="BF402" s="228">
        <f>IF(N402="snížená",J402,0)</f>
        <v>0</v>
      </c>
      <c r="BG402" s="228">
        <f>IF(N402="zákl. přenesená",J402,0)</f>
        <v>0</v>
      </c>
      <c r="BH402" s="228">
        <f>IF(N402="sníž. přenesená",J402,0)</f>
        <v>0</v>
      </c>
      <c r="BI402" s="228">
        <f>IF(N402="nulová",J402,0)</f>
        <v>0</v>
      </c>
      <c r="BJ402" s="20" t="s">
        <v>85</v>
      </c>
      <c r="BK402" s="228">
        <f>ROUND(I402*H402,2)</f>
        <v>0</v>
      </c>
      <c r="BL402" s="20" t="s">
        <v>186</v>
      </c>
      <c r="BM402" s="227" t="s">
        <v>1941</v>
      </c>
    </row>
    <row r="403" s="2" customFormat="1">
      <c r="A403" s="41"/>
      <c r="B403" s="42"/>
      <c r="C403" s="43"/>
      <c r="D403" s="229" t="s">
        <v>188</v>
      </c>
      <c r="E403" s="43"/>
      <c r="F403" s="230" t="s">
        <v>1720</v>
      </c>
      <c r="G403" s="43"/>
      <c r="H403" s="43"/>
      <c r="I403" s="231"/>
      <c r="J403" s="43"/>
      <c r="K403" s="43"/>
      <c r="L403" s="47"/>
      <c r="M403" s="232"/>
      <c r="N403" s="233"/>
      <c r="O403" s="87"/>
      <c r="P403" s="87"/>
      <c r="Q403" s="87"/>
      <c r="R403" s="87"/>
      <c r="S403" s="87"/>
      <c r="T403" s="88"/>
      <c r="U403" s="41"/>
      <c r="V403" s="41"/>
      <c r="W403" s="41"/>
      <c r="X403" s="41"/>
      <c r="Y403" s="41"/>
      <c r="Z403" s="41"/>
      <c r="AA403" s="41"/>
      <c r="AB403" s="41"/>
      <c r="AC403" s="41"/>
      <c r="AD403" s="41"/>
      <c r="AE403" s="41"/>
      <c r="AT403" s="20" t="s">
        <v>188</v>
      </c>
      <c r="AU403" s="20" t="s">
        <v>85</v>
      </c>
    </row>
    <row r="404" s="13" customFormat="1">
      <c r="A404" s="13"/>
      <c r="B404" s="234"/>
      <c r="C404" s="235"/>
      <c r="D404" s="236" t="s">
        <v>190</v>
      </c>
      <c r="E404" s="237" t="s">
        <v>19</v>
      </c>
      <c r="F404" s="238" t="s">
        <v>1721</v>
      </c>
      <c r="G404" s="235"/>
      <c r="H404" s="237" t="s">
        <v>19</v>
      </c>
      <c r="I404" s="239"/>
      <c r="J404" s="235"/>
      <c r="K404" s="235"/>
      <c r="L404" s="240"/>
      <c r="M404" s="241"/>
      <c r="N404" s="242"/>
      <c r="O404" s="242"/>
      <c r="P404" s="242"/>
      <c r="Q404" s="242"/>
      <c r="R404" s="242"/>
      <c r="S404" s="242"/>
      <c r="T404" s="243"/>
      <c r="U404" s="13"/>
      <c r="V404" s="13"/>
      <c r="W404" s="13"/>
      <c r="X404" s="13"/>
      <c r="Y404" s="13"/>
      <c r="Z404" s="13"/>
      <c r="AA404" s="13"/>
      <c r="AB404" s="13"/>
      <c r="AC404" s="13"/>
      <c r="AD404" s="13"/>
      <c r="AE404" s="13"/>
      <c r="AT404" s="244" t="s">
        <v>190</v>
      </c>
      <c r="AU404" s="244" t="s">
        <v>85</v>
      </c>
      <c r="AV404" s="13" t="s">
        <v>85</v>
      </c>
      <c r="AW404" s="13" t="s">
        <v>37</v>
      </c>
      <c r="AX404" s="13" t="s">
        <v>77</v>
      </c>
      <c r="AY404" s="244" t="s">
        <v>179</v>
      </c>
    </row>
    <row r="405" s="13" customFormat="1">
      <c r="A405" s="13"/>
      <c r="B405" s="234"/>
      <c r="C405" s="235"/>
      <c r="D405" s="236" t="s">
        <v>190</v>
      </c>
      <c r="E405" s="237" t="s">
        <v>19</v>
      </c>
      <c r="F405" s="238" t="s">
        <v>1942</v>
      </c>
      <c r="G405" s="235"/>
      <c r="H405" s="237" t="s">
        <v>19</v>
      </c>
      <c r="I405" s="239"/>
      <c r="J405" s="235"/>
      <c r="K405" s="235"/>
      <c r="L405" s="240"/>
      <c r="M405" s="241"/>
      <c r="N405" s="242"/>
      <c r="O405" s="242"/>
      <c r="P405" s="242"/>
      <c r="Q405" s="242"/>
      <c r="R405" s="242"/>
      <c r="S405" s="242"/>
      <c r="T405" s="243"/>
      <c r="U405" s="13"/>
      <c r="V405" s="13"/>
      <c r="W405" s="13"/>
      <c r="X405" s="13"/>
      <c r="Y405" s="13"/>
      <c r="Z405" s="13"/>
      <c r="AA405" s="13"/>
      <c r="AB405" s="13"/>
      <c r="AC405" s="13"/>
      <c r="AD405" s="13"/>
      <c r="AE405" s="13"/>
      <c r="AT405" s="244" t="s">
        <v>190</v>
      </c>
      <c r="AU405" s="244" t="s">
        <v>85</v>
      </c>
      <c r="AV405" s="13" t="s">
        <v>85</v>
      </c>
      <c r="AW405" s="13" t="s">
        <v>37</v>
      </c>
      <c r="AX405" s="13" t="s">
        <v>77</v>
      </c>
      <c r="AY405" s="244" t="s">
        <v>179</v>
      </c>
    </row>
    <row r="406" s="14" customFormat="1">
      <c r="A406" s="14"/>
      <c r="B406" s="245"/>
      <c r="C406" s="246"/>
      <c r="D406" s="236" t="s">
        <v>190</v>
      </c>
      <c r="E406" s="247" t="s">
        <v>19</v>
      </c>
      <c r="F406" s="248" t="s">
        <v>1943</v>
      </c>
      <c r="G406" s="246"/>
      <c r="H406" s="249">
        <v>54.450000000000003</v>
      </c>
      <c r="I406" s="250"/>
      <c r="J406" s="246"/>
      <c r="K406" s="246"/>
      <c r="L406" s="251"/>
      <c r="M406" s="252"/>
      <c r="N406" s="253"/>
      <c r="O406" s="253"/>
      <c r="P406" s="253"/>
      <c r="Q406" s="253"/>
      <c r="R406" s="253"/>
      <c r="S406" s="253"/>
      <c r="T406" s="254"/>
      <c r="U406" s="14"/>
      <c r="V406" s="14"/>
      <c r="W406" s="14"/>
      <c r="X406" s="14"/>
      <c r="Y406" s="14"/>
      <c r="Z406" s="14"/>
      <c r="AA406" s="14"/>
      <c r="AB406" s="14"/>
      <c r="AC406" s="14"/>
      <c r="AD406" s="14"/>
      <c r="AE406" s="14"/>
      <c r="AT406" s="255" t="s">
        <v>190</v>
      </c>
      <c r="AU406" s="255" t="s">
        <v>85</v>
      </c>
      <c r="AV406" s="14" t="s">
        <v>87</v>
      </c>
      <c r="AW406" s="14" t="s">
        <v>37</v>
      </c>
      <c r="AX406" s="14" t="s">
        <v>77</v>
      </c>
      <c r="AY406" s="255" t="s">
        <v>179</v>
      </c>
    </row>
    <row r="407" s="13" customFormat="1">
      <c r="A407" s="13"/>
      <c r="B407" s="234"/>
      <c r="C407" s="235"/>
      <c r="D407" s="236" t="s">
        <v>190</v>
      </c>
      <c r="E407" s="237" t="s">
        <v>19</v>
      </c>
      <c r="F407" s="238" t="s">
        <v>1904</v>
      </c>
      <c r="G407" s="235"/>
      <c r="H407" s="237" t="s">
        <v>19</v>
      </c>
      <c r="I407" s="239"/>
      <c r="J407" s="235"/>
      <c r="K407" s="235"/>
      <c r="L407" s="240"/>
      <c r="M407" s="241"/>
      <c r="N407" s="242"/>
      <c r="O407" s="242"/>
      <c r="P407" s="242"/>
      <c r="Q407" s="242"/>
      <c r="R407" s="242"/>
      <c r="S407" s="242"/>
      <c r="T407" s="243"/>
      <c r="U407" s="13"/>
      <c r="V407" s="13"/>
      <c r="W407" s="13"/>
      <c r="X407" s="13"/>
      <c r="Y407" s="13"/>
      <c r="Z407" s="13"/>
      <c r="AA407" s="13"/>
      <c r="AB407" s="13"/>
      <c r="AC407" s="13"/>
      <c r="AD407" s="13"/>
      <c r="AE407" s="13"/>
      <c r="AT407" s="244" t="s">
        <v>190</v>
      </c>
      <c r="AU407" s="244" t="s">
        <v>85</v>
      </c>
      <c r="AV407" s="13" t="s">
        <v>85</v>
      </c>
      <c r="AW407" s="13" t="s">
        <v>37</v>
      </c>
      <c r="AX407" s="13" t="s">
        <v>77</v>
      </c>
      <c r="AY407" s="244" t="s">
        <v>179</v>
      </c>
    </row>
    <row r="408" s="14" customFormat="1">
      <c r="A408" s="14"/>
      <c r="B408" s="245"/>
      <c r="C408" s="246"/>
      <c r="D408" s="236" t="s">
        <v>190</v>
      </c>
      <c r="E408" s="247" t="s">
        <v>19</v>
      </c>
      <c r="F408" s="248" t="s">
        <v>1944</v>
      </c>
      <c r="G408" s="246"/>
      <c r="H408" s="249">
        <v>12.640000000000001</v>
      </c>
      <c r="I408" s="250"/>
      <c r="J408" s="246"/>
      <c r="K408" s="246"/>
      <c r="L408" s="251"/>
      <c r="M408" s="252"/>
      <c r="N408" s="253"/>
      <c r="O408" s="253"/>
      <c r="P408" s="253"/>
      <c r="Q408" s="253"/>
      <c r="R408" s="253"/>
      <c r="S408" s="253"/>
      <c r="T408" s="254"/>
      <c r="U408" s="14"/>
      <c r="V408" s="14"/>
      <c r="W408" s="14"/>
      <c r="X408" s="14"/>
      <c r="Y408" s="14"/>
      <c r="Z408" s="14"/>
      <c r="AA408" s="14"/>
      <c r="AB408" s="14"/>
      <c r="AC408" s="14"/>
      <c r="AD408" s="14"/>
      <c r="AE408" s="14"/>
      <c r="AT408" s="255" t="s">
        <v>190</v>
      </c>
      <c r="AU408" s="255" t="s">
        <v>85</v>
      </c>
      <c r="AV408" s="14" t="s">
        <v>87</v>
      </c>
      <c r="AW408" s="14" t="s">
        <v>37</v>
      </c>
      <c r="AX408" s="14" t="s">
        <v>77</v>
      </c>
      <c r="AY408" s="255" t="s">
        <v>179</v>
      </c>
    </row>
    <row r="409" s="16" customFormat="1">
      <c r="A409" s="16"/>
      <c r="B409" s="267"/>
      <c r="C409" s="268"/>
      <c r="D409" s="236" t="s">
        <v>190</v>
      </c>
      <c r="E409" s="269" t="s">
        <v>19</v>
      </c>
      <c r="F409" s="270" t="s">
        <v>195</v>
      </c>
      <c r="G409" s="268"/>
      <c r="H409" s="271">
        <v>67.090000000000003</v>
      </c>
      <c r="I409" s="272"/>
      <c r="J409" s="268"/>
      <c r="K409" s="268"/>
      <c r="L409" s="273"/>
      <c r="M409" s="274"/>
      <c r="N409" s="275"/>
      <c r="O409" s="275"/>
      <c r="P409" s="275"/>
      <c r="Q409" s="275"/>
      <c r="R409" s="275"/>
      <c r="S409" s="275"/>
      <c r="T409" s="276"/>
      <c r="U409" s="16"/>
      <c r="V409" s="16"/>
      <c r="W409" s="16"/>
      <c r="X409" s="16"/>
      <c r="Y409" s="16"/>
      <c r="Z409" s="16"/>
      <c r="AA409" s="16"/>
      <c r="AB409" s="16"/>
      <c r="AC409" s="16"/>
      <c r="AD409" s="16"/>
      <c r="AE409" s="16"/>
      <c r="AT409" s="277" t="s">
        <v>190</v>
      </c>
      <c r="AU409" s="277" t="s">
        <v>85</v>
      </c>
      <c r="AV409" s="16" t="s">
        <v>186</v>
      </c>
      <c r="AW409" s="16" t="s">
        <v>37</v>
      </c>
      <c r="AX409" s="16" t="s">
        <v>85</v>
      </c>
      <c r="AY409" s="277" t="s">
        <v>179</v>
      </c>
    </row>
    <row r="410" s="2" customFormat="1" ht="16.5" customHeight="1">
      <c r="A410" s="41"/>
      <c r="B410" s="42"/>
      <c r="C410" s="279" t="s">
        <v>1182</v>
      </c>
      <c r="D410" s="279" t="s">
        <v>553</v>
      </c>
      <c r="E410" s="280" t="s">
        <v>1723</v>
      </c>
      <c r="F410" s="281" t="s">
        <v>1724</v>
      </c>
      <c r="G410" s="282" t="s">
        <v>371</v>
      </c>
      <c r="H410" s="283">
        <v>4.6959999999999997</v>
      </c>
      <c r="I410" s="284"/>
      <c r="J410" s="285">
        <f>ROUND(I410*H410,2)</f>
        <v>0</v>
      </c>
      <c r="K410" s="281" t="s">
        <v>274</v>
      </c>
      <c r="L410" s="286"/>
      <c r="M410" s="287" t="s">
        <v>19</v>
      </c>
      <c r="N410" s="288" t="s">
        <v>48</v>
      </c>
      <c r="O410" s="87"/>
      <c r="P410" s="225">
        <f>O410*H410</f>
        <v>0</v>
      </c>
      <c r="Q410" s="225">
        <v>0.20000000000000001</v>
      </c>
      <c r="R410" s="225">
        <f>Q410*H410</f>
        <v>0.93920000000000003</v>
      </c>
      <c r="S410" s="225">
        <v>0</v>
      </c>
      <c r="T410" s="226">
        <f>S410*H410</f>
        <v>0</v>
      </c>
      <c r="U410" s="41"/>
      <c r="V410" s="41"/>
      <c r="W410" s="41"/>
      <c r="X410" s="41"/>
      <c r="Y410" s="41"/>
      <c r="Z410" s="41"/>
      <c r="AA410" s="41"/>
      <c r="AB410" s="41"/>
      <c r="AC410" s="41"/>
      <c r="AD410" s="41"/>
      <c r="AE410" s="41"/>
      <c r="AR410" s="227" t="s">
        <v>235</v>
      </c>
      <c r="AT410" s="227" t="s">
        <v>553</v>
      </c>
      <c r="AU410" s="227" t="s">
        <v>85</v>
      </c>
      <c r="AY410" s="20" t="s">
        <v>179</v>
      </c>
      <c r="BE410" s="228">
        <f>IF(N410="základní",J410,0)</f>
        <v>0</v>
      </c>
      <c r="BF410" s="228">
        <f>IF(N410="snížená",J410,0)</f>
        <v>0</v>
      </c>
      <c r="BG410" s="228">
        <f>IF(N410="zákl. přenesená",J410,0)</f>
        <v>0</v>
      </c>
      <c r="BH410" s="228">
        <f>IF(N410="sníž. přenesená",J410,0)</f>
        <v>0</v>
      </c>
      <c r="BI410" s="228">
        <f>IF(N410="nulová",J410,0)</f>
        <v>0</v>
      </c>
      <c r="BJ410" s="20" t="s">
        <v>85</v>
      </c>
      <c r="BK410" s="228">
        <f>ROUND(I410*H410,2)</f>
        <v>0</v>
      </c>
      <c r="BL410" s="20" t="s">
        <v>186</v>
      </c>
      <c r="BM410" s="227" t="s">
        <v>1945</v>
      </c>
    </row>
    <row r="411" s="2" customFormat="1">
      <c r="A411" s="41"/>
      <c r="B411" s="42"/>
      <c r="C411" s="43"/>
      <c r="D411" s="236" t="s">
        <v>276</v>
      </c>
      <c r="E411" s="43"/>
      <c r="F411" s="278" t="s">
        <v>1726</v>
      </c>
      <c r="G411" s="43"/>
      <c r="H411" s="43"/>
      <c r="I411" s="231"/>
      <c r="J411" s="43"/>
      <c r="K411" s="43"/>
      <c r="L411" s="47"/>
      <c r="M411" s="232"/>
      <c r="N411" s="233"/>
      <c r="O411" s="87"/>
      <c r="P411" s="87"/>
      <c r="Q411" s="87"/>
      <c r="R411" s="87"/>
      <c r="S411" s="87"/>
      <c r="T411" s="88"/>
      <c r="U411" s="41"/>
      <c r="V411" s="41"/>
      <c r="W411" s="41"/>
      <c r="X411" s="41"/>
      <c r="Y411" s="41"/>
      <c r="Z411" s="41"/>
      <c r="AA411" s="41"/>
      <c r="AB411" s="41"/>
      <c r="AC411" s="41"/>
      <c r="AD411" s="41"/>
      <c r="AE411" s="41"/>
      <c r="AT411" s="20" t="s">
        <v>276</v>
      </c>
      <c r="AU411" s="20" t="s">
        <v>85</v>
      </c>
    </row>
    <row r="412" s="14" customFormat="1">
      <c r="A412" s="14"/>
      <c r="B412" s="245"/>
      <c r="C412" s="246"/>
      <c r="D412" s="236" t="s">
        <v>190</v>
      </c>
      <c r="E412" s="246"/>
      <c r="F412" s="248" t="s">
        <v>1946</v>
      </c>
      <c r="G412" s="246"/>
      <c r="H412" s="249">
        <v>4.6959999999999997</v>
      </c>
      <c r="I412" s="250"/>
      <c r="J412" s="246"/>
      <c r="K412" s="246"/>
      <c r="L412" s="251"/>
      <c r="M412" s="252"/>
      <c r="N412" s="253"/>
      <c r="O412" s="253"/>
      <c r="P412" s="253"/>
      <c r="Q412" s="253"/>
      <c r="R412" s="253"/>
      <c r="S412" s="253"/>
      <c r="T412" s="254"/>
      <c r="U412" s="14"/>
      <c r="V412" s="14"/>
      <c r="W412" s="14"/>
      <c r="X412" s="14"/>
      <c r="Y412" s="14"/>
      <c r="Z412" s="14"/>
      <c r="AA412" s="14"/>
      <c r="AB412" s="14"/>
      <c r="AC412" s="14"/>
      <c r="AD412" s="14"/>
      <c r="AE412" s="14"/>
      <c r="AT412" s="255" t="s">
        <v>190</v>
      </c>
      <c r="AU412" s="255" t="s">
        <v>85</v>
      </c>
      <c r="AV412" s="14" t="s">
        <v>87</v>
      </c>
      <c r="AW412" s="14" t="s">
        <v>4</v>
      </c>
      <c r="AX412" s="14" t="s">
        <v>85</v>
      </c>
      <c r="AY412" s="255" t="s">
        <v>179</v>
      </c>
    </row>
    <row r="413" s="2" customFormat="1" ht="16.5" customHeight="1">
      <c r="A413" s="41"/>
      <c r="B413" s="42"/>
      <c r="C413" s="216" t="s">
        <v>1947</v>
      </c>
      <c r="D413" s="216" t="s">
        <v>181</v>
      </c>
      <c r="E413" s="217" t="s">
        <v>1728</v>
      </c>
      <c r="F413" s="218" t="s">
        <v>1729</v>
      </c>
      <c r="G413" s="219" t="s">
        <v>371</v>
      </c>
      <c r="H413" s="220">
        <v>2.0299999999999998</v>
      </c>
      <c r="I413" s="221"/>
      <c r="J413" s="222">
        <f>ROUND(I413*H413,2)</f>
        <v>0</v>
      </c>
      <c r="K413" s="218" t="s">
        <v>185</v>
      </c>
      <c r="L413" s="47"/>
      <c r="M413" s="223" t="s">
        <v>19</v>
      </c>
      <c r="N413" s="224" t="s">
        <v>48</v>
      </c>
      <c r="O413" s="87"/>
      <c r="P413" s="225">
        <f>O413*H413</f>
        <v>0</v>
      </c>
      <c r="Q413" s="225">
        <v>0</v>
      </c>
      <c r="R413" s="225">
        <f>Q413*H413</f>
        <v>0</v>
      </c>
      <c r="S413" s="225">
        <v>0</v>
      </c>
      <c r="T413" s="226">
        <f>S413*H413</f>
        <v>0</v>
      </c>
      <c r="U413" s="41"/>
      <c r="V413" s="41"/>
      <c r="W413" s="41"/>
      <c r="X413" s="41"/>
      <c r="Y413" s="41"/>
      <c r="Z413" s="41"/>
      <c r="AA413" s="41"/>
      <c r="AB413" s="41"/>
      <c r="AC413" s="41"/>
      <c r="AD413" s="41"/>
      <c r="AE413" s="41"/>
      <c r="AR413" s="227" t="s">
        <v>186</v>
      </c>
      <c r="AT413" s="227" t="s">
        <v>181</v>
      </c>
      <c r="AU413" s="227" t="s">
        <v>85</v>
      </c>
      <c r="AY413" s="20" t="s">
        <v>179</v>
      </c>
      <c r="BE413" s="228">
        <f>IF(N413="základní",J413,0)</f>
        <v>0</v>
      </c>
      <c r="BF413" s="228">
        <f>IF(N413="snížená",J413,0)</f>
        <v>0</v>
      </c>
      <c r="BG413" s="228">
        <f>IF(N413="zákl. přenesená",J413,0)</f>
        <v>0</v>
      </c>
      <c r="BH413" s="228">
        <f>IF(N413="sníž. přenesená",J413,0)</f>
        <v>0</v>
      </c>
      <c r="BI413" s="228">
        <f>IF(N413="nulová",J413,0)</f>
        <v>0</v>
      </c>
      <c r="BJ413" s="20" t="s">
        <v>85</v>
      </c>
      <c r="BK413" s="228">
        <f>ROUND(I413*H413,2)</f>
        <v>0</v>
      </c>
      <c r="BL413" s="20" t="s">
        <v>186</v>
      </c>
      <c r="BM413" s="227" t="s">
        <v>1948</v>
      </c>
    </row>
    <row r="414" s="2" customFormat="1">
      <c r="A414" s="41"/>
      <c r="B414" s="42"/>
      <c r="C414" s="43"/>
      <c r="D414" s="229" t="s">
        <v>188</v>
      </c>
      <c r="E414" s="43"/>
      <c r="F414" s="230" t="s">
        <v>1731</v>
      </c>
      <c r="G414" s="43"/>
      <c r="H414" s="43"/>
      <c r="I414" s="231"/>
      <c r="J414" s="43"/>
      <c r="K414" s="43"/>
      <c r="L414" s="47"/>
      <c r="M414" s="232"/>
      <c r="N414" s="233"/>
      <c r="O414" s="87"/>
      <c r="P414" s="87"/>
      <c r="Q414" s="87"/>
      <c r="R414" s="87"/>
      <c r="S414" s="87"/>
      <c r="T414" s="88"/>
      <c r="U414" s="41"/>
      <c r="V414" s="41"/>
      <c r="W414" s="41"/>
      <c r="X414" s="41"/>
      <c r="Y414" s="41"/>
      <c r="Z414" s="41"/>
      <c r="AA414" s="41"/>
      <c r="AB414" s="41"/>
      <c r="AC414" s="41"/>
      <c r="AD414" s="41"/>
      <c r="AE414" s="41"/>
      <c r="AT414" s="20" t="s">
        <v>188</v>
      </c>
      <c r="AU414" s="20" t="s">
        <v>85</v>
      </c>
    </row>
    <row r="415" s="2" customFormat="1">
      <c r="A415" s="41"/>
      <c r="B415" s="42"/>
      <c r="C415" s="43"/>
      <c r="D415" s="236" t="s">
        <v>276</v>
      </c>
      <c r="E415" s="43"/>
      <c r="F415" s="278" t="s">
        <v>1732</v>
      </c>
      <c r="G415" s="43"/>
      <c r="H415" s="43"/>
      <c r="I415" s="231"/>
      <c r="J415" s="43"/>
      <c r="K415" s="43"/>
      <c r="L415" s="47"/>
      <c r="M415" s="232"/>
      <c r="N415" s="233"/>
      <c r="O415" s="87"/>
      <c r="P415" s="87"/>
      <c r="Q415" s="87"/>
      <c r="R415" s="87"/>
      <c r="S415" s="87"/>
      <c r="T415" s="88"/>
      <c r="U415" s="41"/>
      <c r="V415" s="41"/>
      <c r="W415" s="41"/>
      <c r="X415" s="41"/>
      <c r="Y415" s="41"/>
      <c r="Z415" s="41"/>
      <c r="AA415" s="41"/>
      <c r="AB415" s="41"/>
      <c r="AC415" s="41"/>
      <c r="AD415" s="41"/>
      <c r="AE415" s="41"/>
      <c r="AT415" s="20" t="s">
        <v>276</v>
      </c>
      <c r="AU415" s="20" t="s">
        <v>85</v>
      </c>
    </row>
    <row r="416" s="13" customFormat="1">
      <c r="A416" s="13"/>
      <c r="B416" s="234"/>
      <c r="C416" s="235"/>
      <c r="D416" s="236" t="s">
        <v>190</v>
      </c>
      <c r="E416" s="237" t="s">
        <v>19</v>
      </c>
      <c r="F416" s="238" t="s">
        <v>1949</v>
      </c>
      <c r="G416" s="235"/>
      <c r="H416" s="237" t="s">
        <v>19</v>
      </c>
      <c r="I416" s="239"/>
      <c r="J416" s="235"/>
      <c r="K416" s="235"/>
      <c r="L416" s="240"/>
      <c r="M416" s="241"/>
      <c r="N416" s="242"/>
      <c r="O416" s="242"/>
      <c r="P416" s="242"/>
      <c r="Q416" s="242"/>
      <c r="R416" s="242"/>
      <c r="S416" s="242"/>
      <c r="T416" s="243"/>
      <c r="U416" s="13"/>
      <c r="V416" s="13"/>
      <c r="W416" s="13"/>
      <c r="X416" s="13"/>
      <c r="Y416" s="13"/>
      <c r="Z416" s="13"/>
      <c r="AA416" s="13"/>
      <c r="AB416" s="13"/>
      <c r="AC416" s="13"/>
      <c r="AD416" s="13"/>
      <c r="AE416" s="13"/>
      <c r="AT416" s="244" t="s">
        <v>190</v>
      </c>
      <c r="AU416" s="244" t="s">
        <v>85</v>
      </c>
      <c r="AV416" s="13" t="s">
        <v>85</v>
      </c>
      <c r="AW416" s="13" t="s">
        <v>37</v>
      </c>
      <c r="AX416" s="13" t="s">
        <v>77</v>
      </c>
      <c r="AY416" s="244" t="s">
        <v>179</v>
      </c>
    </row>
    <row r="417" s="14" customFormat="1">
      <c r="A417" s="14"/>
      <c r="B417" s="245"/>
      <c r="C417" s="246"/>
      <c r="D417" s="236" t="s">
        <v>190</v>
      </c>
      <c r="E417" s="247" t="s">
        <v>19</v>
      </c>
      <c r="F417" s="248" t="s">
        <v>1950</v>
      </c>
      <c r="G417" s="246"/>
      <c r="H417" s="249">
        <v>2.0299999999999998</v>
      </c>
      <c r="I417" s="250"/>
      <c r="J417" s="246"/>
      <c r="K417" s="246"/>
      <c r="L417" s="251"/>
      <c r="M417" s="252"/>
      <c r="N417" s="253"/>
      <c r="O417" s="253"/>
      <c r="P417" s="253"/>
      <c r="Q417" s="253"/>
      <c r="R417" s="253"/>
      <c r="S417" s="253"/>
      <c r="T417" s="254"/>
      <c r="U417" s="14"/>
      <c r="V417" s="14"/>
      <c r="W417" s="14"/>
      <c r="X417" s="14"/>
      <c r="Y417" s="14"/>
      <c r="Z417" s="14"/>
      <c r="AA417" s="14"/>
      <c r="AB417" s="14"/>
      <c r="AC417" s="14"/>
      <c r="AD417" s="14"/>
      <c r="AE417" s="14"/>
      <c r="AT417" s="255" t="s">
        <v>190</v>
      </c>
      <c r="AU417" s="255" t="s">
        <v>85</v>
      </c>
      <c r="AV417" s="14" t="s">
        <v>87</v>
      </c>
      <c r="AW417" s="14" t="s">
        <v>37</v>
      </c>
      <c r="AX417" s="14" t="s">
        <v>77</v>
      </c>
      <c r="AY417" s="255" t="s">
        <v>179</v>
      </c>
    </row>
    <row r="418" s="16" customFormat="1">
      <c r="A418" s="16"/>
      <c r="B418" s="267"/>
      <c r="C418" s="268"/>
      <c r="D418" s="236" t="s">
        <v>190</v>
      </c>
      <c r="E418" s="269" t="s">
        <v>19</v>
      </c>
      <c r="F418" s="270" t="s">
        <v>195</v>
      </c>
      <c r="G418" s="268"/>
      <c r="H418" s="271">
        <v>2.0299999999999998</v>
      </c>
      <c r="I418" s="272"/>
      <c r="J418" s="268"/>
      <c r="K418" s="268"/>
      <c r="L418" s="273"/>
      <c r="M418" s="274"/>
      <c r="N418" s="275"/>
      <c r="O418" s="275"/>
      <c r="P418" s="275"/>
      <c r="Q418" s="275"/>
      <c r="R418" s="275"/>
      <c r="S418" s="275"/>
      <c r="T418" s="276"/>
      <c r="U418" s="16"/>
      <c r="V418" s="16"/>
      <c r="W418" s="16"/>
      <c r="X418" s="16"/>
      <c r="Y418" s="16"/>
      <c r="Z418" s="16"/>
      <c r="AA418" s="16"/>
      <c r="AB418" s="16"/>
      <c r="AC418" s="16"/>
      <c r="AD418" s="16"/>
      <c r="AE418" s="16"/>
      <c r="AT418" s="277" t="s">
        <v>190</v>
      </c>
      <c r="AU418" s="277" t="s">
        <v>85</v>
      </c>
      <c r="AV418" s="16" t="s">
        <v>186</v>
      </c>
      <c r="AW418" s="16" t="s">
        <v>37</v>
      </c>
      <c r="AX418" s="16" t="s">
        <v>85</v>
      </c>
      <c r="AY418" s="277" t="s">
        <v>179</v>
      </c>
    </row>
    <row r="419" s="2" customFormat="1" ht="16.5" customHeight="1">
      <c r="A419" s="41"/>
      <c r="B419" s="42"/>
      <c r="C419" s="216" t="s">
        <v>1185</v>
      </c>
      <c r="D419" s="216" t="s">
        <v>181</v>
      </c>
      <c r="E419" s="217" t="s">
        <v>1735</v>
      </c>
      <c r="F419" s="218" t="s">
        <v>1736</v>
      </c>
      <c r="G419" s="219" t="s">
        <v>371</v>
      </c>
      <c r="H419" s="220">
        <v>2.0299999999999998</v>
      </c>
      <c r="I419" s="221"/>
      <c r="J419" s="222">
        <f>ROUND(I419*H419,2)</f>
        <v>0</v>
      </c>
      <c r="K419" s="218" t="s">
        <v>185</v>
      </c>
      <c r="L419" s="47"/>
      <c r="M419" s="223" t="s">
        <v>19</v>
      </c>
      <c r="N419" s="224" t="s">
        <v>48</v>
      </c>
      <c r="O419" s="87"/>
      <c r="P419" s="225">
        <f>O419*H419</f>
        <v>0</v>
      </c>
      <c r="Q419" s="225">
        <v>0</v>
      </c>
      <c r="R419" s="225">
        <f>Q419*H419</f>
        <v>0</v>
      </c>
      <c r="S419" s="225">
        <v>0</v>
      </c>
      <c r="T419" s="226">
        <f>S419*H419</f>
        <v>0</v>
      </c>
      <c r="U419" s="41"/>
      <c r="V419" s="41"/>
      <c r="W419" s="41"/>
      <c r="X419" s="41"/>
      <c r="Y419" s="41"/>
      <c r="Z419" s="41"/>
      <c r="AA419" s="41"/>
      <c r="AB419" s="41"/>
      <c r="AC419" s="41"/>
      <c r="AD419" s="41"/>
      <c r="AE419" s="41"/>
      <c r="AR419" s="227" t="s">
        <v>186</v>
      </c>
      <c r="AT419" s="227" t="s">
        <v>181</v>
      </c>
      <c r="AU419" s="227" t="s">
        <v>85</v>
      </c>
      <c r="AY419" s="20" t="s">
        <v>179</v>
      </c>
      <c r="BE419" s="228">
        <f>IF(N419="základní",J419,0)</f>
        <v>0</v>
      </c>
      <c r="BF419" s="228">
        <f>IF(N419="snížená",J419,0)</f>
        <v>0</v>
      </c>
      <c r="BG419" s="228">
        <f>IF(N419="zákl. přenesená",J419,0)</f>
        <v>0</v>
      </c>
      <c r="BH419" s="228">
        <f>IF(N419="sníž. přenesená",J419,0)</f>
        <v>0</v>
      </c>
      <c r="BI419" s="228">
        <f>IF(N419="nulová",J419,0)</f>
        <v>0</v>
      </c>
      <c r="BJ419" s="20" t="s">
        <v>85</v>
      </c>
      <c r="BK419" s="228">
        <f>ROUND(I419*H419,2)</f>
        <v>0</v>
      </c>
      <c r="BL419" s="20" t="s">
        <v>186</v>
      </c>
      <c r="BM419" s="227" t="s">
        <v>1951</v>
      </c>
    </row>
    <row r="420" s="2" customFormat="1">
      <c r="A420" s="41"/>
      <c r="B420" s="42"/>
      <c r="C420" s="43"/>
      <c r="D420" s="229" t="s">
        <v>188</v>
      </c>
      <c r="E420" s="43"/>
      <c r="F420" s="230" t="s">
        <v>1738</v>
      </c>
      <c r="G420" s="43"/>
      <c r="H420" s="43"/>
      <c r="I420" s="231"/>
      <c r="J420" s="43"/>
      <c r="K420" s="43"/>
      <c r="L420" s="47"/>
      <c r="M420" s="232"/>
      <c r="N420" s="233"/>
      <c r="O420" s="87"/>
      <c r="P420" s="87"/>
      <c r="Q420" s="87"/>
      <c r="R420" s="87"/>
      <c r="S420" s="87"/>
      <c r="T420" s="88"/>
      <c r="U420" s="41"/>
      <c r="V420" s="41"/>
      <c r="W420" s="41"/>
      <c r="X420" s="41"/>
      <c r="Y420" s="41"/>
      <c r="Z420" s="41"/>
      <c r="AA420" s="41"/>
      <c r="AB420" s="41"/>
      <c r="AC420" s="41"/>
      <c r="AD420" s="41"/>
      <c r="AE420" s="41"/>
      <c r="AT420" s="20" t="s">
        <v>188</v>
      </c>
      <c r="AU420" s="20" t="s">
        <v>85</v>
      </c>
    </row>
    <row r="421" s="2" customFormat="1" ht="16.5" customHeight="1">
      <c r="A421" s="41"/>
      <c r="B421" s="42"/>
      <c r="C421" s="216" t="s">
        <v>1430</v>
      </c>
      <c r="D421" s="216" t="s">
        <v>181</v>
      </c>
      <c r="E421" s="217" t="s">
        <v>1739</v>
      </c>
      <c r="F421" s="218" t="s">
        <v>1740</v>
      </c>
      <c r="G421" s="219" t="s">
        <v>371</v>
      </c>
      <c r="H421" s="220">
        <v>18.27</v>
      </c>
      <c r="I421" s="221"/>
      <c r="J421" s="222">
        <f>ROUND(I421*H421,2)</f>
        <v>0</v>
      </c>
      <c r="K421" s="218" t="s">
        <v>185</v>
      </c>
      <c r="L421" s="47"/>
      <c r="M421" s="223" t="s">
        <v>19</v>
      </c>
      <c r="N421" s="224" t="s">
        <v>48</v>
      </c>
      <c r="O421" s="87"/>
      <c r="P421" s="225">
        <f>O421*H421</f>
        <v>0</v>
      </c>
      <c r="Q421" s="225">
        <v>0</v>
      </c>
      <c r="R421" s="225">
        <f>Q421*H421</f>
        <v>0</v>
      </c>
      <c r="S421" s="225">
        <v>0</v>
      </c>
      <c r="T421" s="226">
        <f>S421*H421</f>
        <v>0</v>
      </c>
      <c r="U421" s="41"/>
      <c r="V421" s="41"/>
      <c r="W421" s="41"/>
      <c r="X421" s="41"/>
      <c r="Y421" s="41"/>
      <c r="Z421" s="41"/>
      <c r="AA421" s="41"/>
      <c r="AB421" s="41"/>
      <c r="AC421" s="41"/>
      <c r="AD421" s="41"/>
      <c r="AE421" s="41"/>
      <c r="AR421" s="227" t="s">
        <v>186</v>
      </c>
      <c r="AT421" s="227" t="s">
        <v>181</v>
      </c>
      <c r="AU421" s="227" t="s">
        <v>85</v>
      </c>
      <c r="AY421" s="20" t="s">
        <v>179</v>
      </c>
      <c r="BE421" s="228">
        <f>IF(N421="základní",J421,0)</f>
        <v>0</v>
      </c>
      <c r="BF421" s="228">
        <f>IF(N421="snížená",J421,0)</f>
        <v>0</v>
      </c>
      <c r="BG421" s="228">
        <f>IF(N421="zákl. přenesená",J421,0)</f>
        <v>0</v>
      </c>
      <c r="BH421" s="228">
        <f>IF(N421="sníž. přenesená",J421,0)</f>
        <v>0</v>
      </c>
      <c r="BI421" s="228">
        <f>IF(N421="nulová",J421,0)</f>
        <v>0</v>
      </c>
      <c r="BJ421" s="20" t="s">
        <v>85</v>
      </c>
      <c r="BK421" s="228">
        <f>ROUND(I421*H421,2)</f>
        <v>0</v>
      </c>
      <c r="BL421" s="20" t="s">
        <v>186</v>
      </c>
      <c r="BM421" s="227" t="s">
        <v>1952</v>
      </c>
    </row>
    <row r="422" s="2" customFormat="1">
      <c r="A422" s="41"/>
      <c r="B422" s="42"/>
      <c r="C422" s="43"/>
      <c r="D422" s="229" t="s">
        <v>188</v>
      </c>
      <c r="E422" s="43"/>
      <c r="F422" s="230" t="s">
        <v>1742</v>
      </c>
      <c r="G422" s="43"/>
      <c r="H422" s="43"/>
      <c r="I422" s="231"/>
      <c r="J422" s="43"/>
      <c r="K422" s="43"/>
      <c r="L422" s="47"/>
      <c r="M422" s="232"/>
      <c r="N422" s="233"/>
      <c r="O422" s="87"/>
      <c r="P422" s="87"/>
      <c r="Q422" s="87"/>
      <c r="R422" s="87"/>
      <c r="S422" s="87"/>
      <c r="T422" s="88"/>
      <c r="U422" s="41"/>
      <c r="V422" s="41"/>
      <c r="W422" s="41"/>
      <c r="X422" s="41"/>
      <c r="Y422" s="41"/>
      <c r="Z422" s="41"/>
      <c r="AA422" s="41"/>
      <c r="AB422" s="41"/>
      <c r="AC422" s="41"/>
      <c r="AD422" s="41"/>
      <c r="AE422" s="41"/>
      <c r="AT422" s="20" t="s">
        <v>188</v>
      </c>
      <c r="AU422" s="20" t="s">
        <v>85</v>
      </c>
    </row>
    <row r="423" s="14" customFormat="1">
      <c r="A423" s="14"/>
      <c r="B423" s="245"/>
      <c r="C423" s="246"/>
      <c r="D423" s="236" t="s">
        <v>190</v>
      </c>
      <c r="E423" s="246"/>
      <c r="F423" s="248" t="s">
        <v>1953</v>
      </c>
      <c r="G423" s="246"/>
      <c r="H423" s="249">
        <v>18.27</v>
      </c>
      <c r="I423" s="250"/>
      <c r="J423" s="246"/>
      <c r="K423" s="246"/>
      <c r="L423" s="251"/>
      <c r="M423" s="252"/>
      <c r="N423" s="253"/>
      <c r="O423" s="253"/>
      <c r="P423" s="253"/>
      <c r="Q423" s="253"/>
      <c r="R423" s="253"/>
      <c r="S423" s="253"/>
      <c r="T423" s="254"/>
      <c r="U423" s="14"/>
      <c r="V423" s="14"/>
      <c r="W423" s="14"/>
      <c r="X423" s="14"/>
      <c r="Y423" s="14"/>
      <c r="Z423" s="14"/>
      <c r="AA423" s="14"/>
      <c r="AB423" s="14"/>
      <c r="AC423" s="14"/>
      <c r="AD423" s="14"/>
      <c r="AE423" s="14"/>
      <c r="AT423" s="255" t="s">
        <v>190</v>
      </c>
      <c r="AU423" s="255" t="s">
        <v>85</v>
      </c>
      <c r="AV423" s="14" t="s">
        <v>87</v>
      </c>
      <c r="AW423" s="14" t="s">
        <v>4</v>
      </c>
      <c r="AX423" s="14" t="s">
        <v>85</v>
      </c>
      <c r="AY423" s="255" t="s">
        <v>179</v>
      </c>
    </row>
    <row r="424" s="2" customFormat="1" ht="24.15" customHeight="1">
      <c r="A424" s="41"/>
      <c r="B424" s="42"/>
      <c r="C424" s="216" t="s">
        <v>1188</v>
      </c>
      <c r="D424" s="216" t="s">
        <v>181</v>
      </c>
      <c r="E424" s="217" t="s">
        <v>1954</v>
      </c>
      <c r="F424" s="218" t="s">
        <v>1955</v>
      </c>
      <c r="G424" s="219" t="s">
        <v>251</v>
      </c>
      <c r="H424" s="220">
        <v>93.5</v>
      </c>
      <c r="I424" s="221"/>
      <c r="J424" s="222">
        <f>ROUND(I424*H424,2)</f>
        <v>0</v>
      </c>
      <c r="K424" s="218" t="s">
        <v>274</v>
      </c>
      <c r="L424" s="47"/>
      <c r="M424" s="223" t="s">
        <v>19</v>
      </c>
      <c r="N424" s="224" t="s">
        <v>48</v>
      </c>
      <c r="O424" s="87"/>
      <c r="P424" s="225">
        <f>O424*H424</f>
        <v>0</v>
      </c>
      <c r="Q424" s="225">
        <v>0.00080000000000000004</v>
      </c>
      <c r="R424" s="225">
        <f>Q424*H424</f>
        <v>0.074800000000000005</v>
      </c>
      <c r="S424" s="225">
        <v>0</v>
      </c>
      <c r="T424" s="226">
        <f>S424*H424</f>
        <v>0</v>
      </c>
      <c r="U424" s="41"/>
      <c r="V424" s="41"/>
      <c r="W424" s="41"/>
      <c r="X424" s="41"/>
      <c r="Y424" s="41"/>
      <c r="Z424" s="41"/>
      <c r="AA424" s="41"/>
      <c r="AB424" s="41"/>
      <c r="AC424" s="41"/>
      <c r="AD424" s="41"/>
      <c r="AE424" s="41"/>
      <c r="AR424" s="227" t="s">
        <v>186</v>
      </c>
      <c r="AT424" s="227" t="s">
        <v>181</v>
      </c>
      <c r="AU424" s="227" t="s">
        <v>85</v>
      </c>
      <c r="AY424" s="20" t="s">
        <v>179</v>
      </c>
      <c r="BE424" s="228">
        <f>IF(N424="základní",J424,0)</f>
        <v>0</v>
      </c>
      <c r="BF424" s="228">
        <f>IF(N424="snížená",J424,0)</f>
        <v>0</v>
      </c>
      <c r="BG424" s="228">
        <f>IF(N424="zákl. přenesená",J424,0)</f>
        <v>0</v>
      </c>
      <c r="BH424" s="228">
        <f>IF(N424="sníž. přenesená",J424,0)</f>
        <v>0</v>
      </c>
      <c r="BI424" s="228">
        <f>IF(N424="nulová",J424,0)</f>
        <v>0</v>
      </c>
      <c r="BJ424" s="20" t="s">
        <v>85</v>
      </c>
      <c r="BK424" s="228">
        <f>ROUND(I424*H424,2)</f>
        <v>0</v>
      </c>
      <c r="BL424" s="20" t="s">
        <v>186</v>
      </c>
      <c r="BM424" s="227" t="s">
        <v>1956</v>
      </c>
    </row>
    <row r="425" s="13" customFormat="1">
      <c r="A425" s="13"/>
      <c r="B425" s="234"/>
      <c r="C425" s="235"/>
      <c r="D425" s="236" t="s">
        <v>190</v>
      </c>
      <c r="E425" s="237" t="s">
        <v>19</v>
      </c>
      <c r="F425" s="238" t="s">
        <v>1957</v>
      </c>
      <c r="G425" s="235"/>
      <c r="H425" s="237" t="s">
        <v>19</v>
      </c>
      <c r="I425" s="239"/>
      <c r="J425" s="235"/>
      <c r="K425" s="235"/>
      <c r="L425" s="240"/>
      <c r="M425" s="241"/>
      <c r="N425" s="242"/>
      <c r="O425" s="242"/>
      <c r="P425" s="242"/>
      <c r="Q425" s="242"/>
      <c r="R425" s="242"/>
      <c r="S425" s="242"/>
      <c r="T425" s="243"/>
      <c r="U425" s="13"/>
      <c r="V425" s="13"/>
      <c r="W425" s="13"/>
      <c r="X425" s="13"/>
      <c r="Y425" s="13"/>
      <c r="Z425" s="13"/>
      <c r="AA425" s="13"/>
      <c r="AB425" s="13"/>
      <c r="AC425" s="13"/>
      <c r="AD425" s="13"/>
      <c r="AE425" s="13"/>
      <c r="AT425" s="244" t="s">
        <v>190</v>
      </c>
      <c r="AU425" s="244" t="s">
        <v>85</v>
      </c>
      <c r="AV425" s="13" t="s">
        <v>85</v>
      </c>
      <c r="AW425" s="13" t="s">
        <v>37</v>
      </c>
      <c r="AX425" s="13" t="s">
        <v>77</v>
      </c>
      <c r="AY425" s="244" t="s">
        <v>179</v>
      </c>
    </row>
    <row r="426" s="14" customFormat="1">
      <c r="A426" s="14"/>
      <c r="B426" s="245"/>
      <c r="C426" s="246"/>
      <c r="D426" s="236" t="s">
        <v>190</v>
      </c>
      <c r="E426" s="247" t="s">
        <v>19</v>
      </c>
      <c r="F426" s="248" t="s">
        <v>1958</v>
      </c>
      <c r="G426" s="246"/>
      <c r="H426" s="249">
        <v>93.5</v>
      </c>
      <c r="I426" s="250"/>
      <c r="J426" s="246"/>
      <c r="K426" s="246"/>
      <c r="L426" s="251"/>
      <c r="M426" s="252"/>
      <c r="N426" s="253"/>
      <c r="O426" s="253"/>
      <c r="P426" s="253"/>
      <c r="Q426" s="253"/>
      <c r="R426" s="253"/>
      <c r="S426" s="253"/>
      <c r="T426" s="254"/>
      <c r="U426" s="14"/>
      <c r="V426" s="14"/>
      <c r="W426" s="14"/>
      <c r="X426" s="14"/>
      <c r="Y426" s="14"/>
      <c r="Z426" s="14"/>
      <c r="AA426" s="14"/>
      <c r="AB426" s="14"/>
      <c r="AC426" s="14"/>
      <c r="AD426" s="14"/>
      <c r="AE426" s="14"/>
      <c r="AT426" s="255" t="s">
        <v>190</v>
      </c>
      <c r="AU426" s="255" t="s">
        <v>85</v>
      </c>
      <c r="AV426" s="14" t="s">
        <v>87</v>
      </c>
      <c r="AW426" s="14" t="s">
        <v>37</v>
      </c>
      <c r="AX426" s="14" t="s">
        <v>77</v>
      </c>
      <c r="AY426" s="255" t="s">
        <v>179</v>
      </c>
    </row>
    <row r="427" s="16" customFormat="1">
      <c r="A427" s="16"/>
      <c r="B427" s="267"/>
      <c r="C427" s="268"/>
      <c r="D427" s="236" t="s">
        <v>190</v>
      </c>
      <c r="E427" s="269" t="s">
        <v>19</v>
      </c>
      <c r="F427" s="270" t="s">
        <v>195</v>
      </c>
      <c r="G427" s="268"/>
      <c r="H427" s="271">
        <v>93.5</v>
      </c>
      <c r="I427" s="272"/>
      <c r="J427" s="268"/>
      <c r="K427" s="268"/>
      <c r="L427" s="273"/>
      <c r="M427" s="274"/>
      <c r="N427" s="275"/>
      <c r="O427" s="275"/>
      <c r="P427" s="275"/>
      <c r="Q427" s="275"/>
      <c r="R427" s="275"/>
      <c r="S427" s="275"/>
      <c r="T427" s="276"/>
      <c r="U427" s="16"/>
      <c r="V427" s="16"/>
      <c r="W427" s="16"/>
      <c r="X427" s="16"/>
      <c r="Y427" s="16"/>
      <c r="Z427" s="16"/>
      <c r="AA427" s="16"/>
      <c r="AB427" s="16"/>
      <c r="AC427" s="16"/>
      <c r="AD427" s="16"/>
      <c r="AE427" s="16"/>
      <c r="AT427" s="277" t="s">
        <v>190</v>
      </c>
      <c r="AU427" s="277" t="s">
        <v>85</v>
      </c>
      <c r="AV427" s="16" t="s">
        <v>186</v>
      </c>
      <c r="AW427" s="16" t="s">
        <v>37</v>
      </c>
      <c r="AX427" s="16" t="s">
        <v>85</v>
      </c>
      <c r="AY427" s="277" t="s">
        <v>179</v>
      </c>
    </row>
    <row r="428" s="2" customFormat="1" ht="16.5" customHeight="1">
      <c r="A428" s="41"/>
      <c r="B428" s="42"/>
      <c r="C428" s="279" t="s">
        <v>1434</v>
      </c>
      <c r="D428" s="279" t="s">
        <v>553</v>
      </c>
      <c r="E428" s="280" t="s">
        <v>1959</v>
      </c>
      <c r="F428" s="281" t="s">
        <v>1960</v>
      </c>
      <c r="G428" s="282" t="s">
        <v>273</v>
      </c>
      <c r="H428" s="283">
        <v>32</v>
      </c>
      <c r="I428" s="284"/>
      <c r="J428" s="285">
        <f>ROUND(I428*H428,2)</f>
        <v>0</v>
      </c>
      <c r="K428" s="281" t="s">
        <v>274</v>
      </c>
      <c r="L428" s="286"/>
      <c r="M428" s="287" t="s">
        <v>19</v>
      </c>
      <c r="N428" s="288" t="s">
        <v>48</v>
      </c>
      <c r="O428" s="87"/>
      <c r="P428" s="225">
        <f>O428*H428</f>
        <v>0</v>
      </c>
      <c r="Q428" s="225">
        <v>0.0035400000000000002</v>
      </c>
      <c r="R428" s="225">
        <f>Q428*H428</f>
        <v>0.11328000000000001</v>
      </c>
      <c r="S428" s="225">
        <v>0</v>
      </c>
      <c r="T428" s="226">
        <f>S428*H428</f>
        <v>0</v>
      </c>
      <c r="U428" s="41"/>
      <c r="V428" s="41"/>
      <c r="W428" s="41"/>
      <c r="X428" s="41"/>
      <c r="Y428" s="41"/>
      <c r="Z428" s="41"/>
      <c r="AA428" s="41"/>
      <c r="AB428" s="41"/>
      <c r="AC428" s="41"/>
      <c r="AD428" s="41"/>
      <c r="AE428" s="41"/>
      <c r="AR428" s="227" t="s">
        <v>235</v>
      </c>
      <c r="AT428" s="227" t="s">
        <v>553</v>
      </c>
      <c r="AU428" s="227" t="s">
        <v>85</v>
      </c>
      <c r="AY428" s="20" t="s">
        <v>179</v>
      </c>
      <c r="BE428" s="228">
        <f>IF(N428="základní",J428,0)</f>
        <v>0</v>
      </c>
      <c r="BF428" s="228">
        <f>IF(N428="snížená",J428,0)</f>
        <v>0</v>
      </c>
      <c r="BG428" s="228">
        <f>IF(N428="zákl. přenesená",J428,0)</f>
        <v>0</v>
      </c>
      <c r="BH428" s="228">
        <f>IF(N428="sníž. přenesená",J428,0)</f>
        <v>0</v>
      </c>
      <c r="BI428" s="228">
        <f>IF(N428="nulová",J428,0)</f>
        <v>0</v>
      </c>
      <c r="BJ428" s="20" t="s">
        <v>85</v>
      </c>
      <c r="BK428" s="228">
        <f>ROUND(I428*H428,2)</f>
        <v>0</v>
      </c>
      <c r="BL428" s="20" t="s">
        <v>186</v>
      </c>
      <c r="BM428" s="227" t="s">
        <v>1961</v>
      </c>
    </row>
    <row r="429" s="2" customFormat="1" ht="24.15" customHeight="1">
      <c r="A429" s="41"/>
      <c r="B429" s="42"/>
      <c r="C429" s="216" t="s">
        <v>1191</v>
      </c>
      <c r="D429" s="216" t="s">
        <v>181</v>
      </c>
      <c r="E429" s="217" t="s">
        <v>1813</v>
      </c>
      <c r="F429" s="218" t="s">
        <v>1814</v>
      </c>
      <c r="G429" s="219" t="s">
        <v>251</v>
      </c>
      <c r="H429" s="220">
        <v>6</v>
      </c>
      <c r="I429" s="221"/>
      <c r="J429" s="222">
        <f>ROUND(I429*H429,2)</f>
        <v>0</v>
      </c>
      <c r="K429" s="218" t="s">
        <v>185</v>
      </c>
      <c r="L429" s="47"/>
      <c r="M429" s="223" t="s">
        <v>19</v>
      </c>
      <c r="N429" s="224" t="s">
        <v>48</v>
      </c>
      <c r="O429" s="87"/>
      <c r="P429" s="225">
        <f>O429*H429</f>
        <v>0</v>
      </c>
      <c r="Q429" s="225">
        <v>0</v>
      </c>
      <c r="R429" s="225">
        <f>Q429*H429</f>
        <v>0</v>
      </c>
      <c r="S429" s="225">
        <v>0</v>
      </c>
      <c r="T429" s="226">
        <f>S429*H429</f>
        <v>0</v>
      </c>
      <c r="U429" s="41"/>
      <c r="V429" s="41"/>
      <c r="W429" s="41"/>
      <c r="X429" s="41"/>
      <c r="Y429" s="41"/>
      <c r="Z429" s="41"/>
      <c r="AA429" s="41"/>
      <c r="AB429" s="41"/>
      <c r="AC429" s="41"/>
      <c r="AD429" s="41"/>
      <c r="AE429" s="41"/>
      <c r="AR429" s="227" t="s">
        <v>186</v>
      </c>
      <c r="AT429" s="227" t="s">
        <v>181</v>
      </c>
      <c r="AU429" s="227" t="s">
        <v>85</v>
      </c>
      <c r="AY429" s="20" t="s">
        <v>179</v>
      </c>
      <c r="BE429" s="228">
        <f>IF(N429="základní",J429,0)</f>
        <v>0</v>
      </c>
      <c r="BF429" s="228">
        <f>IF(N429="snížená",J429,0)</f>
        <v>0</v>
      </c>
      <c r="BG429" s="228">
        <f>IF(N429="zákl. přenesená",J429,0)</f>
        <v>0</v>
      </c>
      <c r="BH429" s="228">
        <f>IF(N429="sníž. přenesená",J429,0)</f>
        <v>0</v>
      </c>
      <c r="BI429" s="228">
        <f>IF(N429="nulová",J429,0)</f>
        <v>0</v>
      </c>
      <c r="BJ429" s="20" t="s">
        <v>85</v>
      </c>
      <c r="BK429" s="228">
        <f>ROUND(I429*H429,2)</f>
        <v>0</v>
      </c>
      <c r="BL429" s="20" t="s">
        <v>186</v>
      </c>
      <c r="BM429" s="227" t="s">
        <v>1962</v>
      </c>
    </row>
    <row r="430" s="2" customFormat="1">
      <c r="A430" s="41"/>
      <c r="B430" s="42"/>
      <c r="C430" s="43"/>
      <c r="D430" s="229" t="s">
        <v>188</v>
      </c>
      <c r="E430" s="43"/>
      <c r="F430" s="230" t="s">
        <v>1816</v>
      </c>
      <c r="G430" s="43"/>
      <c r="H430" s="43"/>
      <c r="I430" s="231"/>
      <c r="J430" s="43"/>
      <c r="K430" s="43"/>
      <c r="L430" s="47"/>
      <c r="M430" s="232"/>
      <c r="N430" s="233"/>
      <c r="O430" s="87"/>
      <c r="P430" s="87"/>
      <c r="Q430" s="87"/>
      <c r="R430" s="87"/>
      <c r="S430" s="87"/>
      <c r="T430" s="88"/>
      <c r="U430" s="41"/>
      <c r="V430" s="41"/>
      <c r="W430" s="41"/>
      <c r="X430" s="41"/>
      <c r="Y430" s="41"/>
      <c r="Z430" s="41"/>
      <c r="AA430" s="41"/>
      <c r="AB430" s="41"/>
      <c r="AC430" s="41"/>
      <c r="AD430" s="41"/>
      <c r="AE430" s="41"/>
      <c r="AT430" s="20" t="s">
        <v>188</v>
      </c>
      <c r="AU430" s="20" t="s">
        <v>85</v>
      </c>
    </row>
    <row r="431" s="13" customFormat="1">
      <c r="A431" s="13"/>
      <c r="B431" s="234"/>
      <c r="C431" s="235"/>
      <c r="D431" s="236" t="s">
        <v>190</v>
      </c>
      <c r="E431" s="237" t="s">
        <v>19</v>
      </c>
      <c r="F431" s="238" t="s">
        <v>1817</v>
      </c>
      <c r="G431" s="235"/>
      <c r="H431" s="237" t="s">
        <v>19</v>
      </c>
      <c r="I431" s="239"/>
      <c r="J431" s="235"/>
      <c r="K431" s="235"/>
      <c r="L431" s="240"/>
      <c r="M431" s="241"/>
      <c r="N431" s="242"/>
      <c r="O431" s="242"/>
      <c r="P431" s="242"/>
      <c r="Q431" s="242"/>
      <c r="R431" s="242"/>
      <c r="S431" s="242"/>
      <c r="T431" s="243"/>
      <c r="U431" s="13"/>
      <c r="V431" s="13"/>
      <c r="W431" s="13"/>
      <c r="X431" s="13"/>
      <c r="Y431" s="13"/>
      <c r="Z431" s="13"/>
      <c r="AA431" s="13"/>
      <c r="AB431" s="13"/>
      <c r="AC431" s="13"/>
      <c r="AD431" s="13"/>
      <c r="AE431" s="13"/>
      <c r="AT431" s="244" t="s">
        <v>190</v>
      </c>
      <c r="AU431" s="244" t="s">
        <v>85</v>
      </c>
      <c r="AV431" s="13" t="s">
        <v>85</v>
      </c>
      <c r="AW431" s="13" t="s">
        <v>37</v>
      </c>
      <c r="AX431" s="13" t="s">
        <v>77</v>
      </c>
      <c r="AY431" s="244" t="s">
        <v>179</v>
      </c>
    </row>
    <row r="432" s="14" customFormat="1">
      <c r="A432" s="14"/>
      <c r="B432" s="245"/>
      <c r="C432" s="246"/>
      <c r="D432" s="236" t="s">
        <v>190</v>
      </c>
      <c r="E432" s="247" t="s">
        <v>19</v>
      </c>
      <c r="F432" s="248" t="s">
        <v>1963</v>
      </c>
      <c r="G432" s="246"/>
      <c r="H432" s="249">
        <v>6</v>
      </c>
      <c r="I432" s="250"/>
      <c r="J432" s="246"/>
      <c r="K432" s="246"/>
      <c r="L432" s="251"/>
      <c r="M432" s="252"/>
      <c r="N432" s="253"/>
      <c r="O432" s="253"/>
      <c r="P432" s="253"/>
      <c r="Q432" s="253"/>
      <c r="R432" s="253"/>
      <c r="S432" s="253"/>
      <c r="T432" s="254"/>
      <c r="U432" s="14"/>
      <c r="V432" s="14"/>
      <c r="W432" s="14"/>
      <c r="X432" s="14"/>
      <c r="Y432" s="14"/>
      <c r="Z432" s="14"/>
      <c r="AA432" s="14"/>
      <c r="AB432" s="14"/>
      <c r="AC432" s="14"/>
      <c r="AD432" s="14"/>
      <c r="AE432" s="14"/>
      <c r="AT432" s="255" t="s">
        <v>190</v>
      </c>
      <c r="AU432" s="255" t="s">
        <v>85</v>
      </c>
      <c r="AV432" s="14" t="s">
        <v>87</v>
      </c>
      <c r="AW432" s="14" t="s">
        <v>37</v>
      </c>
      <c r="AX432" s="14" t="s">
        <v>77</v>
      </c>
      <c r="AY432" s="255" t="s">
        <v>179</v>
      </c>
    </row>
    <row r="433" s="16" customFormat="1">
      <c r="A433" s="16"/>
      <c r="B433" s="267"/>
      <c r="C433" s="268"/>
      <c r="D433" s="236" t="s">
        <v>190</v>
      </c>
      <c r="E433" s="269" t="s">
        <v>19</v>
      </c>
      <c r="F433" s="270" t="s">
        <v>195</v>
      </c>
      <c r="G433" s="268"/>
      <c r="H433" s="271">
        <v>6</v>
      </c>
      <c r="I433" s="272"/>
      <c r="J433" s="268"/>
      <c r="K433" s="268"/>
      <c r="L433" s="273"/>
      <c r="M433" s="274"/>
      <c r="N433" s="275"/>
      <c r="O433" s="275"/>
      <c r="P433" s="275"/>
      <c r="Q433" s="275"/>
      <c r="R433" s="275"/>
      <c r="S433" s="275"/>
      <c r="T433" s="276"/>
      <c r="U433" s="16"/>
      <c r="V433" s="16"/>
      <c r="W433" s="16"/>
      <c r="X433" s="16"/>
      <c r="Y433" s="16"/>
      <c r="Z433" s="16"/>
      <c r="AA433" s="16"/>
      <c r="AB433" s="16"/>
      <c r="AC433" s="16"/>
      <c r="AD433" s="16"/>
      <c r="AE433" s="16"/>
      <c r="AT433" s="277" t="s">
        <v>190</v>
      </c>
      <c r="AU433" s="277" t="s">
        <v>85</v>
      </c>
      <c r="AV433" s="16" t="s">
        <v>186</v>
      </c>
      <c r="AW433" s="16" t="s">
        <v>37</v>
      </c>
      <c r="AX433" s="16" t="s">
        <v>85</v>
      </c>
      <c r="AY433" s="277" t="s">
        <v>179</v>
      </c>
    </row>
    <row r="434" s="2" customFormat="1" ht="24.15" customHeight="1">
      <c r="A434" s="41"/>
      <c r="B434" s="42"/>
      <c r="C434" s="216" t="s">
        <v>1964</v>
      </c>
      <c r="D434" s="216" t="s">
        <v>181</v>
      </c>
      <c r="E434" s="217" t="s">
        <v>1818</v>
      </c>
      <c r="F434" s="218" t="s">
        <v>1819</v>
      </c>
      <c r="G434" s="219" t="s">
        <v>251</v>
      </c>
      <c r="H434" s="220">
        <v>6</v>
      </c>
      <c r="I434" s="221"/>
      <c r="J434" s="222">
        <f>ROUND(I434*H434,2)</f>
        <v>0</v>
      </c>
      <c r="K434" s="218" t="s">
        <v>185</v>
      </c>
      <c r="L434" s="47"/>
      <c r="M434" s="223" t="s">
        <v>19</v>
      </c>
      <c r="N434" s="224" t="s">
        <v>48</v>
      </c>
      <c r="O434" s="87"/>
      <c r="P434" s="225">
        <f>O434*H434</f>
        <v>0</v>
      </c>
      <c r="Q434" s="225">
        <v>0</v>
      </c>
      <c r="R434" s="225">
        <f>Q434*H434</f>
        <v>0</v>
      </c>
      <c r="S434" s="225">
        <v>0</v>
      </c>
      <c r="T434" s="226">
        <f>S434*H434</f>
        <v>0</v>
      </c>
      <c r="U434" s="41"/>
      <c r="V434" s="41"/>
      <c r="W434" s="41"/>
      <c r="X434" s="41"/>
      <c r="Y434" s="41"/>
      <c r="Z434" s="41"/>
      <c r="AA434" s="41"/>
      <c r="AB434" s="41"/>
      <c r="AC434" s="41"/>
      <c r="AD434" s="41"/>
      <c r="AE434" s="41"/>
      <c r="AR434" s="227" t="s">
        <v>186</v>
      </c>
      <c r="AT434" s="227" t="s">
        <v>181</v>
      </c>
      <c r="AU434" s="227" t="s">
        <v>85</v>
      </c>
      <c r="AY434" s="20" t="s">
        <v>179</v>
      </c>
      <c r="BE434" s="228">
        <f>IF(N434="základní",J434,0)</f>
        <v>0</v>
      </c>
      <c r="BF434" s="228">
        <f>IF(N434="snížená",J434,0)</f>
        <v>0</v>
      </c>
      <c r="BG434" s="228">
        <f>IF(N434="zákl. přenesená",J434,0)</f>
        <v>0</v>
      </c>
      <c r="BH434" s="228">
        <f>IF(N434="sníž. přenesená",J434,0)</f>
        <v>0</v>
      </c>
      <c r="BI434" s="228">
        <f>IF(N434="nulová",J434,0)</f>
        <v>0</v>
      </c>
      <c r="BJ434" s="20" t="s">
        <v>85</v>
      </c>
      <c r="BK434" s="228">
        <f>ROUND(I434*H434,2)</f>
        <v>0</v>
      </c>
      <c r="BL434" s="20" t="s">
        <v>186</v>
      </c>
      <c r="BM434" s="227" t="s">
        <v>1965</v>
      </c>
    </row>
    <row r="435" s="2" customFormat="1">
      <c r="A435" s="41"/>
      <c r="B435" s="42"/>
      <c r="C435" s="43"/>
      <c r="D435" s="229" t="s">
        <v>188</v>
      </c>
      <c r="E435" s="43"/>
      <c r="F435" s="230" t="s">
        <v>1821</v>
      </c>
      <c r="G435" s="43"/>
      <c r="H435" s="43"/>
      <c r="I435" s="231"/>
      <c r="J435" s="43"/>
      <c r="K435" s="43"/>
      <c r="L435" s="47"/>
      <c r="M435" s="232"/>
      <c r="N435" s="233"/>
      <c r="O435" s="87"/>
      <c r="P435" s="87"/>
      <c r="Q435" s="87"/>
      <c r="R435" s="87"/>
      <c r="S435" s="87"/>
      <c r="T435" s="88"/>
      <c r="U435" s="41"/>
      <c r="V435" s="41"/>
      <c r="W435" s="41"/>
      <c r="X435" s="41"/>
      <c r="Y435" s="41"/>
      <c r="Z435" s="41"/>
      <c r="AA435" s="41"/>
      <c r="AB435" s="41"/>
      <c r="AC435" s="41"/>
      <c r="AD435" s="41"/>
      <c r="AE435" s="41"/>
      <c r="AT435" s="20" t="s">
        <v>188</v>
      </c>
      <c r="AU435" s="20" t="s">
        <v>85</v>
      </c>
    </row>
    <row r="436" s="2" customFormat="1" ht="16.5" customHeight="1">
      <c r="A436" s="41"/>
      <c r="B436" s="42"/>
      <c r="C436" s="279" t="s">
        <v>1194</v>
      </c>
      <c r="D436" s="279" t="s">
        <v>553</v>
      </c>
      <c r="E436" s="280" t="s">
        <v>1822</v>
      </c>
      <c r="F436" s="281" t="s">
        <v>1823</v>
      </c>
      <c r="G436" s="282" t="s">
        <v>184</v>
      </c>
      <c r="H436" s="283">
        <v>6.5999999999999996</v>
      </c>
      <c r="I436" s="284"/>
      <c r="J436" s="285">
        <f>ROUND(I436*H436,2)</f>
        <v>0</v>
      </c>
      <c r="K436" s="281" t="s">
        <v>274</v>
      </c>
      <c r="L436" s="286"/>
      <c r="M436" s="287" t="s">
        <v>19</v>
      </c>
      <c r="N436" s="288" t="s">
        <v>48</v>
      </c>
      <c r="O436" s="87"/>
      <c r="P436" s="225">
        <f>O436*H436</f>
        <v>0</v>
      </c>
      <c r="Q436" s="225">
        <v>0.00040000000000000002</v>
      </c>
      <c r="R436" s="225">
        <f>Q436*H436</f>
        <v>0.00264</v>
      </c>
      <c r="S436" s="225">
        <v>0</v>
      </c>
      <c r="T436" s="226">
        <f>S436*H436</f>
        <v>0</v>
      </c>
      <c r="U436" s="41"/>
      <c r="V436" s="41"/>
      <c r="W436" s="41"/>
      <c r="X436" s="41"/>
      <c r="Y436" s="41"/>
      <c r="Z436" s="41"/>
      <c r="AA436" s="41"/>
      <c r="AB436" s="41"/>
      <c r="AC436" s="41"/>
      <c r="AD436" s="41"/>
      <c r="AE436" s="41"/>
      <c r="AR436" s="227" t="s">
        <v>235</v>
      </c>
      <c r="AT436" s="227" t="s">
        <v>553</v>
      </c>
      <c r="AU436" s="227" t="s">
        <v>85</v>
      </c>
      <c r="AY436" s="20" t="s">
        <v>179</v>
      </c>
      <c r="BE436" s="228">
        <f>IF(N436="základní",J436,0)</f>
        <v>0</v>
      </c>
      <c r="BF436" s="228">
        <f>IF(N436="snížená",J436,0)</f>
        <v>0</v>
      </c>
      <c r="BG436" s="228">
        <f>IF(N436="zákl. přenesená",J436,0)</f>
        <v>0</v>
      </c>
      <c r="BH436" s="228">
        <f>IF(N436="sníž. přenesená",J436,0)</f>
        <v>0</v>
      </c>
      <c r="BI436" s="228">
        <f>IF(N436="nulová",J436,0)</f>
        <v>0</v>
      </c>
      <c r="BJ436" s="20" t="s">
        <v>85</v>
      </c>
      <c r="BK436" s="228">
        <f>ROUND(I436*H436,2)</f>
        <v>0</v>
      </c>
      <c r="BL436" s="20" t="s">
        <v>186</v>
      </c>
      <c r="BM436" s="227" t="s">
        <v>1966</v>
      </c>
    </row>
    <row r="437" s="14" customFormat="1">
      <c r="A437" s="14"/>
      <c r="B437" s="245"/>
      <c r="C437" s="246"/>
      <c r="D437" s="236" t="s">
        <v>190</v>
      </c>
      <c r="E437" s="246"/>
      <c r="F437" s="248" t="s">
        <v>1825</v>
      </c>
      <c r="G437" s="246"/>
      <c r="H437" s="249">
        <v>6.5999999999999996</v>
      </c>
      <c r="I437" s="250"/>
      <c r="J437" s="246"/>
      <c r="K437" s="246"/>
      <c r="L437" s="251"/>
      <c r="M437" s="252"/>
      <c r="N437" s="253"/>
      <c r="O437" s="253"/>
      <c r="P437" s="253"/>
      <c r="Q437" s="253"/>
      <c r="R437" s="253"/>
      <c r="S437" s="253"/>
      <c r="T437" s="254"/>
      <c r="U437" s="14"/>
      <c r="V437" s="14"/>
      <c r="W437" s="14"/>
      <c r="X437" s="14"/>
      <c r="Y437" s="14"/>
      <c r="Z437" s="14"/>
      <c r="AA437" s="14"/>
      <c r="AB437" s="14"/>
      <c r="AC437" s="14"/>
      <c r="AD437" s="14"/>
      <c r="AE437" s="14"/>
      <c r="AT437" s="255" t="s">
        <v>190</v>
      </c>
      <c r="AU437" s="255" t="s">
        <v>85</v>
      </c>
      <c r="AV437" s="14" t="s">
        <v>87</v>
      </c>
      <c r="AW437" s="14" t="s">
        <v>4</v>
      </c>
      <c r="AX437" s="14" t="s">
        <v>85</v>
      </c>
      <c r="AY437" s="255" t="s">
        <v>179</v>
      </c>
    </row>
    <row r="438" s="2" customFormat="1" ht="21.75" customHeight="1">
      <c r="A438" s="41"/>
      <c r="B438" s="42"/>
      <c r="C438" s="216" t="s">
        <v>1967</v>
      </c>
      <c r="D438" s="216" t="s">
        <v>181</v>
      </c>
      <c r="E438" s="217" t="s">
        <v>1744</v>
      </c>
      <c r="F438" s="218" t="s">
        <v>1745</v>
      </c>
      <c r="G438" s="219" t="s">
        <v>333</v>
      </c>
      <c r="H438" s="220">
        <v>10.964</v>
      </c>
      <c r="I438" s="221"/>
      <c r="J438" s="222">
        <f>ROUND(I438*H438,2)</f>
        <v>0</v>
      </c>
      <c r="K438" s="218" t="s">
        <v>185</v>
      </c>
      <c r="L438" s="47"/>
      <c r="M438" s="223" t="s">
        <v>19</v>
      </c>
      <c r="N438" s="224" t="s">
        <v>48</v>
      </c>
      <c r="O438" s="87"/>
      <c r="P438" s="225">
        <f>O438*H438</f>
        <v>0</v>
      </c>
      <c r="Q438" s="225">
        <v>0</v>
      </c>
      <c r="R438" s="225">
        <f>Q438*H438</f>
        <v>0</v>
      </c>
      <c r="S438" s="225">
        <v>0</v>
      </c>
      <c r="T438" s="226">
        <f>S438*H438</f>
        <v>0</v>
      </c>
      <c r="U438" s="41"/>
      <c r="V438" s="41"/>
      <c r="W438" s="41"/>
      <c r="X438" s="41"/>
      <c r="Y438" s="41"/>
      <c r="Z438" s="41"/>
      <c r="AA438" s="41"/>
      <c r="AB438" s="41"/>
      <c r="AC438" s="41"/>
      <c r="AD438" s="41"/>
      <c r="AE438" s="41"/>
      <c r="AR438" s="227" t="s">
        <v>186</v>
      </c>
      <c r="AT438" s="227" t="s">
        <v>181</v>
      </c>
      <c r="AU438" s="227" t="s">
        <v>85</v>
      </c>
      <c r="AY438" s="20" t="s">
        <v>179</v>
      </c>
      <c r="BE438" s="228">
        <f>IF(N438="základní",J438,0)</f>
        <v>0</v>
      </c>
      <c r="BF438" s="228">
        <f>IF(N438="snížená",J438,0)</f>
        <v>0</v>
      </c>
      <c r="BG438" s="228">
        <f>IF(N438="zákl. přenesená",J438,0)</f>
        <v>0</v>
      </c>
      <c r="BH438" s="228">
        <f>IF(N438="sníž. přenesená",J438,0)</f>
        <v>0</v>
      </c>
      <c r="BI438" s="228">
        <f>IF(N438="nulová",J438,0)</f>
        <v>0</v>
      </c>
      <c r="BJ438" s="20" t="s">
        <v>85</v>
      </c>
      <c r="BK438" s="228">
        <f>ROUND(I438*H438,2)</f>
        <v>0</v>
      </c>
      <c r="BL438" s="20" t="s">
        <v>186</v>
      </c>
      <c r="BM438" s="227" t="s">
        <v>1968</v>
      </c>
    </row>
    <row r="439" s="2" customFormat="1">
      <c r="A439" s="41"/>
      <c r="B439" s="42"/>
      <c r="C439" s="43"/>
      <c r="D439" s="229" t="s">
        <v>188</v>
      </c>
      <c r="E439" s="43"/>
      <c r="F439" s="230" t="s">
        <v>1747</v>
      </c>
      <c r="G439" s="43"/>
      <c r="H439" s="43"/>
      <c r="I439" s="231"/>
      <c r="J439" s="43"/>
      <c r="K439" s="43"/>
      <c r="L439" s="47"/>
      <c r="M439" s="232"/>
      <c r="N439" s="233"/>
      <c r="O439" s="87"/>
      <c r="P439" s="87"/>
      <c r="Q439" s="87"/>
      <c r="R439" s="87"/>
      <c r="S439" s="87"/>
      <c r="T439" s="88"/>
      <c r="U439" s="41"/>
      <c r="V439" s="41"/>
      <c r="W439" s="41"/>
      <c r="X439" s="41"/>
      <c r="Y439" s="41"/>
      <c r="Z439" s="41"/>
      <c r="AA439" s="41"/>
      <c r="AB439" s="41"/>
      <c r="AC439" s="41"/>
      <c r="AD439" s="41"/>
      <c r="AE439" s="41"/>
      <c r="AT439" s="20" t="s">
        <v>188</v>
      </c>
      <c r="AU439" s="20" t="s">
        <v>85</v>
      </c>
    </row>
    <row r="440" s="12" customFormat="1" ht="25.92" customHeight="1">
      <c r="A440" s="12"/>
      <c r="B440" s="200"/>
      <c r="C440" s="201"/>
      <c r="D440" s="202" t="s">
        <v>76</v>
      </c>
      <c r="E440" s="203" t="s">
        <v>186</v>
      </c>
      <c r="F440" s="203" t="s">
        <v>1969</v>
      </c>
      <c r="G440" s="201"/>
      <c r="H440" s="201"/>
      <c r="I440" s="204"/>
      <c r="J440" s="205">
        <f>BK440</f>
        <v>0</v>
      </c>
      <c r="K440" s="201"/>
      <c r="L440" s="206"/>
      <c r="M440" s="207"/>
      <c r="N440" s="208"/>
      <c r="O440" s="208"/>
      <c r="P440" s="209">
        <f>P441+P529+P569+P609</f>
        <v>0</v>
      </c>
      <c r="Q440" s="208"/>
      <c r="R440" s="209">
        <f>R441+R529+R569+R609</f>
        <v>3.8873199999999999</v>
      </c>
      <c r="S440" s="208"/>
      <c r="T440" s="210">
        <f>T441+T529+T569+T609</f>
        <v>0</v>
      </c>
      <c r="U440" s="12"/>
      <c r="V440" s="12"/>
      <c r="W440" s="12"/>
      <c r="X440" s="12"/>
      <c r="Y440" s="12"/>
      <c r="Z440" s="12"/>
      <c r="AA440" s="12"/>
      <c r="AB440" s="12"/>
      <c r="AC440" s="12"/>
      <c r="AD440" s="12"/>
      <c r="AE440" s="12"/>
      <c r="AR440" s="211" t="s">
        <v>186</v>
      </c>
      <c r="AT440" s="212" t="s">
        <v>76</v>
      </c>
      <c r="AU440" s="212" t="s">
        <v>77</v>
      </c>
      <c r="AY440" s="211" t="s">
        <v>179</v>
      </c>
      <c r="BK440" s="213">
        <f>BK441+BK529+BK569+BK609</f>
        <v>0</v>
      </c>
    </row>
    <row r="441" s="12" customFormat="1" ht="22.8" customHeight="1">
      <c r="A441" s="12"/>
      <c r="B441" s="200"/>
      <c r="C441" s="201"/>
      <c r="D441" s="202" t="s">
        <v>76</v>
      </c>
      <c r="E441" s="214" t="s">
        <v>1970</v>
      </c>
      <c r="F441" s="214" t="s">
        <v>1971</v>
      </c>
      <c r="G441" s="201"/>
      <c r="H441" s="201"/>
      <c r="I441" s="204"/>
      <c r="J441" s="215">
        <f>BK441</f>
        <v>0</v>
      </c>
      <c r="K441" s="201"/>
      <c r="L441" s="206"/>
      <c r="M441" s="207"/>
      <c r="N441" s="208"/>
      <c r="O441" s="208"/>
      <c r="P441" s="209">
        <f>SUM(P442:P528)</f>
        <v>0</v>
      </c>
      <c r="Q441" s="208"/>
      <c r="R441" s="209">
        <f>SUM(R442:R528)</f>
        <v>0.22619999999999998</v>
      </c>
      <c r="S441" s="208"/>
      <c r="T441" s="210">
        <f>SUM(T442:T528)</f>
        <v>0</v>
      </c>
      <c r="U441" s="12"/>
      <c r="V441" s="12"/>
      <c r="W441" s="12"/>
      <c r="X441" s="12"/>
      <c r="Y441" s="12"/>
      <c r="Z441" s="12"/>
      <c r="AA441" s="12"/>
      <c r="AB441" s="12"/>
      <c r="AC441" s="12"/>
      <c r="AD441" s="12"/>
      <c r="AE441" s="12"/>
      <c r="AR441" s="211" t="s">
        <v>186</v>
      </c>
      <c r="AT441" s="212" t="s">
        <v>76</v>
      </c>
      <c r="AU441" s="212" t="s">
        <v>85</v>
      </c>
      <c r="AY441" s="211" t="s">
        <v>179</v>
      </c>
      <c r="BK441" s="213">
        <f>SUM(BK442:BK528)</f>
        <v>0</v>
      </c>
    </row>
    <row r="442" s="2" customFormat="1" ht="24.15" customHeight="1">
      <c r="A442" s="41"/>
      <c r="B442" s="42"/>
      <c r="C442" s="216" t="s">
        <v>1197</v>
      </c>
      <c r="D442" s="216" t="s">
        <v>181</v>
      </c>
      <c r="E442" s="217" t="s">
        <v>1972</v>
      </c>
      <c r="F442" s="218" t="s">
        <v>1973</v>
      </c>
      <c r="G442" s="219" t="s">
        <v>184</v>
      </c>
      <c r="H442" s="220">
        <v>1169.5</v>
      </c>
      <c r="I442" s="221"/>
      <c r="J442" s="222">
        <f>ROUND(I442*H442,2)</f>
        <v>0</v>
      </c>
      <c r="K442" s="218" t="s">
        <v>185</v>
      </c>
      <c r="L442" s="47"/>
      <c r="M442" s="223" t="s">
        <v>19</v>
      </c>
      <c r="N442" s="224" t="s">
        <v>48</v>
      </c>
      <c r="O442" s="87"/>
      <c r="P442" s="225">
        <f>O442*H442</f>
        <v>0</v>
      </c>
      <c r="Q442" s="225">
        <v>0</v>
      </c>
      <c r="R442" s="225">
        <f>Q442*H442</f>
        <v>0</v>
      </c>
      <c r="S442" s="225">
        <v>0</v>
      </c>
      <c r="T442" s="226">
        <f>S442*H442</f>
        <v>0</v>
      </c>
      <c r="U442" s="41"/>
      <c r="V442" s="41"/>
      <c r="W442" s="41"/>
      <c r="X442" s="41"/>
      <c r="Y442" s="41"/>
      <c r="Z442" s="41"/>
      <c r="AA442" s="41"/>
      <c r="AB442" s="41"/>
      <c r="AC442" s="41"/>
      <c r="AD442" s="41"/>
      <c r="AE442" s="41"/>
      <c r="AR442" s="227" t="s">
        <v>186</v>
      </c>
      <c r="AT442" s="227" t="s">
        <v>181</v>
      </c>
      <c r="AU442" s="227" t="s">
        <v>87</v>
      </c>
      <c r="AY442" s="20" t="s">
        <v>179</v>
      </c>
      <c r="BE442" s="228">
        <f>IF(N442="základní",J442,0)</f>
        <v>0</v>
      </c>
      <c r="BF442" s="228">
        <f>IF(N442="snížená",J442,0)</f>
        <v>0</v>
      </c>
      <c r="BG442" s="228">
        <f>IF(N442="zákl. přenesená",J442,0)</f>
        <v>0</v>
      </c>
      <c r="BH442" s="228">
        <f>IF(N442="sníž. přenesená",J442,0)</f>
        <v>0</v>
      </c>
      <c r="BI442" s="228">
        <f>IF(N442="nulová",J442,0)</f>
        <v>0</v>
      </c>
      <c r="BJ442" s="20" t="s">
        <v>85</v>
      </c>
      <c r="BK442" s="228">
        <f>ROUND(I442*H442,2)</f>
        <v>0</v>
      </c>
      <c r="BL442" s="20" t="s">
        <v>186</v>
      </c>
      <c r="BM442" s="227" t="s">
        <v>1974</v>
      </c>
    </row>
    <row r="443" s="2" customFormat="1">
      <c r="A443" s="41"/>
      <c r="B443" s="42"/>
      <c r="C443" s="43"/>
      <c r="D443" s="229" t="s">
        <v>188</v>
      </c>
      <c r="E443" s="43"/>
      <c r="F443" s="230" t="s">
        <v>1975</v>
      </c>
      <c r="G443" s="43"/>
      <c r="H443" s="43"/>
      <c r="I443" s="231"/>
      <c r="J443" s="43"/>
      <c r="K443" s="43"/>
      <c r="L443" s="47"/>
      <c r="M443" s="232"/>
      <c r="N443" s="233"/>
      <c r="O443" s="87"/>
      <c r="P443" s="87"/>
      <c r="Q443" s="87"/>
      <c r="R443" s="87"/>
      <c r="S443" s="87"/>
      <c r="T443" s="88"/>
      <c r="U443" s="41"/>
      <c r="V443" s="41"/>
      <c r="W443" s="41"/>
      <c r="X443" s="41"/>
      <c r="Y443" s="41"/>
      <c r="Z443" s="41"/>
      <c r="AA443" s="41"/>
      <c r="AB443" s="41"/>
      <c r="AC443" s="41"/>
      <c r="AD443" s="41"/>
      <c r="AE443" s="41"/>
      <c r="AT443" s="20" t="s">
        <v>188</v>
      </c>
      <c r="AU443" s="20" t="s">
        <v>87</v>
      </c>
    </row>
    <row r="444" s="13" customFormat="1">
      <c r="A444" s="13"/>
      <c r="B444" s="234"/>
      <c r="C444" s="235"/>
      <c r="D444" s="236" t="s">
        <v>190</v>
      </c>
      <c r="E444" s="237" t="s">
        <v>19</v>
      </c>
      <c r="F444" s="238" t="s">
        <v>1976</v>
      </c>
      <c r="G444" s="235"/>
      <c r="H444" s="237" t="s">
        <v>19</v>
      </c>
      <c r="I444" s="239"/>
      <c r="J444" s="235"/>
      <c r="K444" s="235"/>
      <c r="L444" s="240"/>
      <c r="M444" s="241"/>
      <c r="N444" s="242"/>
      <c r="O444" s="242"/>
      <c r="P444" s="242"/>
      <c r="Q444" s="242"/>
      <c r="R444" s="242"/>
      <c r="S444" s="242"/>
      <c r="T444" s="243"/>
      <c r="U444" s="13"/>
      <c r="V444" s="13"/>
      <c r="W444" s="13"/>
      <c r="X444" s="13"/>
      <c r="Y444" s="13"/>
      <c r="Z444" s="13"/>
      <c r="AA444" s="13"/>
      <c r="AB444" s="13"/>
      <c r="AC444" s="13"/>
      <c r="AD444" s="13"/>
      <c r="AE444" s="13"/>
      <c r="AT444" s="244" t="s">
        <v>190</v>
      </c>
      <c r="AU444" s="244" t="s">
        <v>87</v>
      </c>
      <c r="AV444" s="13" t="s">
        <v>85</v>
      </c>
      <c r="AW444" s="13" t="s">
        <v>37</v>
      </c>
      <c r="AX444" s="13" t="s">
        <v>77</v>
      </c>
      <c r="AY444" s="244" t="s">
        <v>179</v>
      </c>
    </row>
    <row r="445" s="13" customFormat="1">
      <c r="A445" s="13"/>
      <c r="B445" s="234"/>
      <c r="C445" s="235"/>
      <c r="D445" s="236" t="s">
        <v>190</v>
      </c>
      <c r="E445" s="237" t="s">
        <v>19</v>
      </c>
      <c r="F445" s="238" t="s">
        <v>1977</v>
      </c>
      <c r="G445" s="235"/>
      <c r="H445" s="237" t="s">
        <v>19</v>
      </c>
      <c r="I445" s="239"/>
      <c r="J445" s="235"/>
      <c r="K445" s="235"/>
      <c r="L445" s="240"/>
      <c r="M445" s="241"/>
      <c r="N445" s="242"/>
      <c r="O445" s="242"/>
      <c r="P445" s="242"/>
      <c r="Q445" s="242"/>
      <c r="R445" s="242"/>
      <c r="S445" s="242"/>
      <c r="T445" s="243"/>
      <c r="U445" s="13"/>
      <c r="V445" s="13"/>
      <c r="W445" s="13"/>
      <c r="X445" s="13"/>
      <c r="Y445" s="13"/>
      <c r="Z445" s="13"/>
      <c r="AA445" s="13"/>
      <c r="AB445" s="13"/>
      <c r="AC445" s="13"/>
      <c r="AD445" s="13"/>
      <c r="AE445" s="13"/>
      <c r="AT445" s="244" t="s">
        <v>190</v>
      </c>
      <c r="AU445" s="244" t="s">
        <v>87</v>
      </c>
      <c r="AV445" s="13" t="s">
        <v>85</v>
      </c>
      <c r="AW445" s="13" t="s">
        <v>37</v>
      </c>
      <c r="AX445" s="13" t="s">
        <v>77</v>
      </c>
      <c r="AY445" s="244" t="s">
        <v>179</v>
      </c>
    </row>
    <row r="446" s="13" customFormat="1">
      <c r="A446" s="13"/>
      <c r="B446" s="234"/>
      <c r="C446" s="235"/>
      <c r="D446" s="236" t="s">
        <v>190</v>
      </c>
      <c r="E446" s="237" t="s">
        <v>19</v>
      </c>
      <c r="F446" s="238" t="s">
        <v>1978</v>
      </c>
      <c r="G446" s="235"/>
      <c r="H446" s="237" t="s">
        <v>19</v>
      </c>
      <c r="I446" s="239"/>
      <c r="J446" s="235"/>
      <c r="K446" s="235"/>
      <c r="L446" s="240"/>
      <c r="M446" s="241"/>
      <c r="N446" s="242"/>
      <c r="O446" s="242"/>
      <c r="P446" s="242"/>
      <c r="Q446" s="242"/>
      <c r="R446" s="242"/>
      <c r="S446" s="242"/>
      <c r="T446" s="243"/>
      <c r="U446" s="13"/>
      <c r="V446" s="13"/>
      <c r="W446" s="13"/>
      <c r="X446" s="13"/>
      <c r="Y446" s="13"/>
      <c r="Z446" s="13"/>
      <c r="AA446" s="13"/>
      <c r="AB446" s="13"/>
      <c r="AC446" s="13"/>
      <c r="AD446" s="13"/>
      <c r="AE446" s="13"/>
      <c r="AT446" s="244" t="s">
        <v>190</v>
      </c>
      <c r="AU446" s="244" t="s">
        <v>87</v>
      </c>
      <c r="AV446" s="13" t="s">
        <v>85</v>
      </c>
      <c r="AW446" s="13" t="s">
        <v>37</v>
      </c>
      <c r="AX446" s="13" t="s">
        <v>77</v>
      </c>
      <c r="AY446" s="244" t="s">
        <v>179</v>
      </c>
    </row>
    <row r="447" s="14" customFormat="1">
      <c r="A447" s="14"/>
      <c r="B447" s="245"/>
      <c r="C447" s="246"/>
      <c r="D447" s="236" t="s">
        <v>190</v>
      </c>
      <c r="E447" s="247" t="s">
        <v>19</v>
      </c>
      <c r="F447" s="248" t="s">
        <v>1979</v>
      </c>
      <c r="G447" s="246"/>
      <c r="H447" s="249">
        <v>174</v>
      </c>
      <c r="I447" s="250"/>
      <c r="J447" s="246"/>
      <c r="K447" s="246"/>
      <c r="L447" s="251"/>
      <c r="M447" s="252"/>
      <c r="N447" s="253"/>
      <c r="O447" s="253"/>
      <c r="P447" s="253"/>
      <c r="Q447" s="253"/>
      <c r="R447" s="253"/>
      <c r="S447" s="253"/>
      <c r="T447" s="254"/>
      <c r="U447" s="14"/>
      <c r="V447" s="14"/>
      <c r="W447" s="14"/>
      <c r="X447" s="14"/>
      <c r="Y447" s="14"/>
      <c r="Z447" s="14"/>
      <c r="AA447" s="14"/>
      <c r="AB447" s="14"/>
      <c r="AC447" s="14"/>
      <c r="AD447" s="14"/>
      <c r="AE447" s="14"/>
      <c r="AT447" s="255" t="s">
        <v>190</v>
      </c>
      <c r="AU447" s="255" t="s">
        <v>87</v>
      </c>
      <c r="AV447" s="14" t="s">
        <v>87</v>
      </c>
      <c r="AW447" s="14" t="s">
        <v>37</v>
      </c>
      <c r="AX447" s="14" t="s">
        <v>77</v>
      </c>
      <c r="AY447" s="255" t="s">
        <v>179</v>
      </c>
    </row>
    <row r="448" s="13" customFormat="1">
      <c r="A448" s="13"/>
      <c r="B448" s="234"/>
      <c r="C448" s="235"/>
      <c r="D448" s="236" t="s">
        <v>190</v>
      </c>
      <c r="E448" s="237" t="s">
        <v>19</v>
      </c>
      <c r="F448" s="238" t="s">
        <v>1980</v>
      </c>
      <c r="G448" s="235"/>
      <c r="H448" s="237" t="s">
        <v>19</v>
      </c>
      <c r="I448" s="239"/>
      <c r="J448" s="235"/>
      <c r="K448" s="235"/>
      <c r="L448" s="240"/>
      <c r="M448" s="241"/>
      <c r="N448" s="242"/>
      <c r="O448" s="242"/>
      <c r="P448" s="242"/>
      <c r="Q448" s="242"/>
      <c r="R448" s="242"/>
      <c r="S448" s="242"/>
      <c r="T448" s="243"/>
      <c r="U448" s="13"/>
      <c r="V448" s="13"/>
      <c r="W448" s="13"/>
      <c r="X448" s="13"/>
      <c r="Y448" s="13"/>
      <c r="Z448" s="13"/>
      <c r="AA448" s="13"/>
      <c r="AB448" s="13"/>
      <c r="AC448" s="13"/>
      <c r="AD448" s="13"/>
      <c r="AE448" s="13"/>
      <c r="AT448" s="244" t="s">
        <v>190</v>
      </c>
      <c r="AU448" s="244" t="s">
        <v>87</v>
      </c>
      <c r="AV448" s="13" t="s">
        <v>85</v>
      </c>
      <c r="AW448" s="13" t="s">
        <v>37</v>
      </c>
      <c r="AX448" s="13" t="s">
        <v>77</v>
      </c>
      <c r="AY448" s="244" t="s">
        <v>179</v>
      </c>
    </row>
    <row r="449" s="14" customFormat="1">
      <c r="A449" s="14"/>
      <c r="B449" s="245"/>
      <c r="C449" s="246"/>
      <c r="D449" s="236" t="s">
        <v>190</v>
      </c>
      <c r="E449" s="247" t="s">
        <v>19</v>
      </c>
      <c r="F449" s="248" t="s">
        <v>1981</v>
      </c>
      <c r="G449" s="246"/>
      <c r="H449" s="249">
        <v>7.2999999999999998</v>
      </c>
      <c r="I449" s="250"/>
      <c r="J449" s="246"/>
      <c r="K449" s="246"/>
      <c r="L449" s="251"/>
      <c r="M449" s="252"/>
      <c r="N449" s="253"/>
      <c r="O449" s="253"/>
      <c r="P449" s="253"/>
      <c r="Q449" s="253"/>
      <c r="R449" s="253"/>
      <c r="S449" s="253"/>
      <c r="T449" s="254"/>
      <c r="U449" s="14"/>
      <c r="V449" s="14"/>
      <c r="W449" s="14"/>
      <c r="X449" s="14"/>
      <c r="Y449" s="14"/>
      <c r="Z449" s="14"/>
      <c r="AA449" s="14"/>
      <c r="AB449" s="14"/>
      <c r="AC449" s="14"/>
      <c r="AD449" s="14"/>
      <c r="AE449" s="14"/>
      <c r="AT449" s="255" t="s">
        <v>190</v>
      </c>
      <c r="AU449" s="255" t="s">
        <v>87</v>
      </c>
      <c r="AV449" s="14" t="s">
        <v>87</v>
      </c>
      <c r="AW449" s="14" t="s">
        <v>37</v>
      </c>
      <c r="AX449" s="14" t="s">
        <v>77</v>
      </c>
      <c r="AY449" s="255" t="s">
        <v>179</v>
      </c>
    </row>
    <row r="450" s="13" customFormat="1">
      <c r="A450" s="13"/>
      <c r="B450" s="234"/>
      <c r="C450" s="235"/>
      <c r="D450" s="236" t="s">
        <v>190</v>
      </c>
      <c r="E450" s="237" t="s">
        <v>19</v>
      </c>
      <c r="F450" s="238" t="s">
        <v>1982</v>
      </c>
      <c r="G450" s="235"/>
      <c r="H450" s="237" t="s">
        <v>19</v>
      </c>
      <c r="I450" s="239"/>
      <c r="J450" s="235"/>
      <c r="K450" s="235"/>
      <c r="L450" s="240"/>
      <c r="M450" s="241"/>
      <c r="N450" s="242"/>
      <c r="O450" s="242"/>
      <c r="P450" s="242"/>
      <c r="Q450" s="242"/>
      <c r="R450" s="242"/>
      <c r="S450" s="242"/>
      <c r="T450" s="243"/>
      <c r="U450" s="13"/>
      <c r="V450" s="13"/>
      <c r="W450" s="13"/>
      <c r="X450" s="13"/>
      <c r="Y450" s="13"/>
      <c r="Z450" s="13"/>
      <c r="AA450" s="13"/>
      <c r="AB450" s="13"/>
      <c r="AC450" s="13"/>
      <c r="AD450" s="13"/>
      <c r="AE450" s="13"/>
      <c r="AT450" s="244" t="s">
        <v>190</v>
      </c>
      <c r="AU450" s="244" t="s">
        <v>87</v>
      </c>
      <c r="AV450" s="13" t="s">
        <v>85</v>
      </c>
      <c r="AW450" s="13" t="s">
        <v>37</v>
      </c>
      <c r="AX450" s="13" t="s">
        <v>77</v>
      </c>
      <c r="AY450" s="244" t="s">
        <v>179</v>
      </c>
    </row>
    <row r="451" s="14" customFormat="1">
      <c r="A451" s="14"/>
      <c r="B451" s="245"/>
      <c r="C451" s="246"/>
      <c r="D451" s="236" t="s">
        <v>190</v>
      </c>
      <c r="E451" s="247" t="s">
        <v>19</v>
      </c>
      <c r="F451" s="248" t="s">
        <v>1983</v>
      </c>
      <c r="G451" s="246"/>
      <c r="H451" s="249">
        <v>10.5</v>
      </c>
      <c r="I451" s="250"/>
      <c r="J451" s="246"/>
      <c r="K451" s="246"/>
      <c r="L451" s="251"/>
      <c r="M451" s="252"/>
      <c r="N451" s="253"/>
      <c r="O451" s="253"/>
      <c r="P451" s="253"/>
      <c r="Q451" s="253"/>
      <c r="R451" s="253"/>
      <c r="S451" s="253"/>
      <c r="T451" s="254"/>
      <c r="U451" s="14"/>
      <c r="V451" s="14"/>
      <c r="W451" s="14"/>
      <c r="X451" s="14"/>
      <c r="Y451" s="14"/>
      <c r="Z451" s="14"/>
      <c r="AA451" s="14"/>
      <c r="AB451" s="14"/>
      <c r="AC451" s="14"/>
      <c r="AD451" s="14"/>
      <c r="AE451" s="14"/>
      <c r="AT451" s="255" t="s">
        <v>190</v>
      </c>
      <c r="AU451" s="255" t="s">
        <v>87</v>
      </c>
      <c r="AV451" s="14" t="s">
        <v>87</v>
      </c>
      <c r="AW451" s="14" t="s">
        <v>37</v>
      </c>
      <c r="AX451" s="14" t="s">
        <v>77</v>
      </c>
      <c r="AY451" s="255" t="s">
        <v>179</v>
      </c>
    </row>
    <row r="452" s="13" customFormat="1">
      <c r="A452" s="13"/>
      <c r="B452" s="234"/>
      <c r="C452" s="235"/>
      <c r="D452" s="236" t="s">
        <v>190</v>
      </c>
      <c r="E452" s="237" t="s">
        <v>19</v>
      </c>
      <c r="F452" s="238" t="s">
        <v>1984</v>
      </c>
      <c r="G452" s="235"/>
      <c r="H452" s="237" t="s">
        <v>19</v>
      </c>
      <c r="I452" s="239"/>
      <c r="J452" s="235"/>
      <c r="K452" s="235"/>
      <c r="L452" s="240"/>
      <c r="M452" s="241"/>
      <c r="N452" s="242"/>
      <c r="O452" s="242"/>
      <c r="P452" s="242"/>
      <c r="Q452" s="242"/>
      <c r="R452" s="242"/>
      <c r="S452" s="242"/>
      <c r="T452" s="243"/>
      <c r="U452" s="13"/>
      <c r="V452" s="13"/>
      <c r="W452" s="13"/>
      <c r="X452" s="13"/>
      <c r="Y452" s="13"/>
      <c r="Z452" s="13"/>
      <c r="AA452" s="13"/>
      <c r="AB452" s="13"/>
      <c r="AC452" s="13"/>
      <c r="AD452" s="13"/>
      <c r="AE452" s="13"/>
      <c r="AT452" s="244" t="s">
        <v>190</v>
      </c>
      <c r="AU452" s="244" t="s">
        <v>87</v>
      </c>
      <c r="AV452" s="13" t="s">
        <v>85</v>
      </c>
      <c r="AW452" s="13" t="s">
        <v>37</v>
      </c>
      <c r="AX452" s="13" t="s">
        <v>77</v>
      </c>
      <c r="AY452" s="244" t="s">
        <v>179</v>
      </c>
    </row>
    <row r="453" s="14" customFormat="1">
      <c r="A453" s="14"/>
      <c r="B453" s="245"/>
      <c r="C453" s="246"/>
      <c r="D453" s="236" t="s">
        <v>190</v>
      </c>
      <c r="E453" s="247" t="s">
        <v>19</v>
      </c>
      <c r="F453" s="248" t="s">
        <v>1985</v>
      </c>
      <c r="G453" s="246"/>
      <c r="H453" s="249">
        <v>83.5</v>
      </c>
      <c r="I453" s="250"/>
      <c r="J453" s="246"/>
      <c r="K453" s="246"/>
      <c r="L453" s="251"/>
      <c r="M453" s="252"/>
      <c r="N453" s="253"/>
      <c r="O453" s="253"/>
      <c r="P453" s="253"/>
      <c r="Q453" s="253"/>
      <c r="R453" s="253"/>
      <c r="S453" s="253"/>
      <c r="T453" s="254"/>
      <c r="U453" s="14"/>
      <c r="V453" s="14"/>
      <c r="W453" s="14"/>
      <c r="X453" s="14"/>
      <c r="Y453" s="14"/>
      <c r="Z453" s="14"/>
      <c r="AA453" s="14"/>
      <c r="AB453" s="14"/>
      <c r="AC453" s="14"/>
      <c r="AD453" s="14"/>
      <c r="AE453" s="14"/>
      <c r="AT453" s="255" t="s">
        <v>190</v>
      </c>
      <c r="AU453" s="255" t="s">
        <v>87</v>
      </c>
      <c r="AV453" s="14" t="s">
        <v>87</v>
      </c>
      <c r="AW453" s="14" t="s">
        <v>37</v>
      </c>
      <c r="AX453" s="14" t="s">
        <v>77</v>
      </c>
      <c r="AY453" s="255" t="s">
        <v>179</v>
      </c>
    </row>
    <row r="454" s="13" customFormat="1">
      <c r="A454" s="13"/>
      <c r="B454" s="234"/>
      <c r="C454" s="235"/>
      <c r="D454" s="236" t="s">
        <v>190</v>
      </c>
      <c r="E454" s="237" t="s">
        <v>19</v>
      </c>
      <c r="F454" s="238" t="s">
        <v>1986</v>
      </c>
      <c r="G454" s="235"/>
      <c r="H454" s="237" t="s">
        <v>19</v>
      </c>
      <c r="I454" s="239"/>
      <c r="J454" s="235"/>
      <c r="K454" s="235"/>
      <c r="L454" s="240"/>
      <c r="M454" s="241"/>
      <c r="N454" s="242"/>
      <c r="O454" s="242"/>
      <c r="P454" s="242"/>
      <c r="Q454" s="242"/>
      <c r="R454" s="242"/>
      <c r="S454" s="242"/>
      <c r="T454" s="243"/>
      <c r="U454" s="13"/>
      <c r="V454" s="13"/>
      <c r="W454" s="13"/>
      <c r="X454" s="13"/>
      <c r="Y454" s="13"/>
      <c r="Z454" s="13"/>
      <c r="AA454" s="13"/>
      <c r="AB454" s="13"/>
      <c r="AC454" s="13"/>
      <c r="AD454" s="13"/>
      <c r="AE454" s="13"/>
      <c r="AT454" s="244" t="s">
        <v>190</v>
      </c>
      <c r="AU454" s="244" t="s">
        <v>87</v>
      </c>
      <c r="AV454" s="13" t="s">
        <v>85</v>
      </c>
      <c r="AW454" s="13" t="s">
        <v>37</v>
      </c>
      <c r="AX454" s="13" t="s">
        <v>77</v>
      </c>
      <c r="AY454" s="244" t="s">
        <v>179</v>
      </c>
    </row>
    <row r="455" s="14" customFormat="1">
      <c r="A455" s="14"/>
      <c r="B455" s="245"/>
      <c r="C455" s="246"/>
      <c r="D455" s="236" t="s">
        <v>190</v>
      </c>
      <c r="E455" s="247" t="s">
        <v>19</v>
      </c>
      <c r="F455" s="248" t="s">
        <v>1987</v>
      </c>
      <c r="G455" s="246"/>
      <c r="H455" s="249">
        <v>16.199999999999999</v>
      </c>
      <c r="I455" s="250"/>
      <c r="J455" s="246"/>
      <c r="K455" s="246"/>
      <c r="L455" s="251"/>
      <c r="M455" s="252"/>
      <c r="N455" s="253"/>
      <c r="O455" s="253"/>
      <c r="P455" s="253"/>
      <c r="Q455" s="253"/>
      <c r="R455" s="253"/>
      <c r="S455" s="253"/>
      <c r="T455" s="254"/>
      <c r="U455" s="14"/>
      <c r="V455" s="14"/>
      <c r="W455" s="14"/>
      <c r="X455" s="14"/>
      <c r="Y455" s="14"/>
      <c r="Z455" s="14"/>
      <c r="AA455" s="14"/>
      <c r="AB455" s="14"/>
      <c r="AC455" s="14"/>
      <c r="AD455" s="14"/>
      <c r="AE455" s="14"/>
      <c r="AT455" s="255" t="s">
        <v>190</v>
      </c>
      <c r="AU455" s="255" t="s">
        <v>87</v>
      </c>
      <c r="AV455" s="14" t="s">
        <v>87</v>
      </c>
      <c r="AW455" s="14" t="s">
        <v>37</v>
      </c>
      <c r="AX455" s="14" t="s">
        <v>77</v>
      </c>
      <c r="AY455" s="255" t="s">
        <v>179</v>
      </c>
    </row>
    <row r="456" s="13" customFormat="1">
      <c r="A456" s="13"/>
      <c r="B456" s="234"/>
      <c r="C456" s="235"/>
      <c r="D456" s="236" t="s">
        <v>190</v>
      </c>
      <c r="E456" s="237" t="s">
        <v>19</v>
      </c>
      <c r="F456" s="238" t="s">
        <v>1988</v>
      </c>
      <c r="G456" s="235"/>
      <c r="H456" s="237" t="s">
        <v>19</v>
      </c>
      <c r="I456" s="239"/>
      <c r="J456" s="235"/>
      <c r="K456" s="235"/>
      <c r="L456" s="240"/>
      <c r="M456" s="241"/>
      <c r="N456" s="242"/>
      <c r="O456" s="242"/>
      <c r="P456" s="242"/>
      <c r="Q456" s="242"/>
      <c r="R456" s="242"/>
      <c r="S456" s="242"/>
      <c r="T456" s="243"/>
      <c r="U456" s="13"/>
      <c r="V456" s="13"/>
      <c r="W456" s="13"/>
      <c r="X456" s="13"/>
      <c r="Y456" s="13"/>
      <c r="Z456" s="13"/>
      <c r="AA456" s="13"/>
      <c r="AB456" s="13"/>
      <c r="AC456" s="13"/>
      <c r="AD456" s="13"/>
      <c r="AE456" s="13"/>
      <c r="AT456" s="244" t="s">
        <v>190</v>
      </c>
      <c r="AU456" s="244" t="s">
        <v>87</v>
      </c>
      <c r="AV456" s="13" t="s">
        <v>85</v>
      </c>
      <c r="AW456" s="13" t="s">
        <v>37</v>
      </c>
      <c r="AX456" s="13" t="s">
        <v>77</v>
      </c>
      <c r="AY456" s="244" t="s">
        <v>179</v>
      </c>
    </row>
    <row r="457" s="14" customFormat="1">
      <c r="A457" s="14"/>
      <c r="B457" s="245"/>
      <c r="C457" s="246"/>
      <c r="D457" s="236" t="s">
        <v>190</v>
      </c>
      <c r="E457" s="247" t="s">
        <v>19</v>
      </c>
      <c r="F457" s="248" t="s">
        <v>1989</v>
      </c>
      <c r="G457" s="246"/>
      <c r="H457" s="249">
        <v>600</v>
      </c>
      <c r="I457" s="250"/>
      <c r="J457" s="246"/>
      <c r="K457" s="246"/>
      <c r="L457" s="251"/>
      <c r="M457" s="252"/>
      <c r="N457" s="253"/>
      <c r="O457" s="253"/>
      <c r="P457" s="253"/>
      <c r="Q457" s="253"/>
      <c r="R457" s="253"/>
      <c r="S457" s="253"/>
      <c r="T457" s="254"/>
      <c r="U457" s="14"/>
      <c r="V457" s="14"/>
      <c r="W457" s="14"/>
      <c r="X457" s="14"/>
      <c r="Y457" s="14"/>
      <c r="Z457" s="14"/>
      <c r="AA457" s="14"/>
      <c r="AB457" s="14"/>
      <c r="AC457" s="14"/>
      <c r="AD457" s="14"/>
      <c r="AE457" s="14"/>
      <c r="AT457" s="255" t="s">
        <v>190</v>
      </c>
      <c r="AU457" s="255" t="s">
        <v>87</v>
      </c>
      <c r="AV457" s="14" t="s">
        <v>87</v>
      </c>
      <c r="AW457" s="14" t="s">
        <v>37</v>
      </c>
      <c r="AX457" s="14" t="s">
        <v>77</v>
      </c>
      <c r="AY457" s="255" t="s">
        <v>179</v>
      </c>
    </row>
    <row r="458" s="14" customFormat="1">
      <c r="A458" s="14"/>
      <c r="B458" s="245"/>
      <c r="C458" s="246"/>
      <c r="D458" s="236" t="s">
        <v>190</v>
      </c>
      <c r="E458" s="247" t="s">
        <v>19</v>
      </c>
      <c r="F458" s="248" t="s">
        <v>1990</v>
      </c>
      <c r="G458" s="246"/>
      <c r="H458" s="249">
        <v>278</v>
      </c>
      <c r="I458" s="250"/>
      <c r="J458" s="246"/>
      <c r="K458" s="246"/>
      <c r="L458" s="251"/>
      <c r="M458" s="252"/>
      <c r="N458" s="253"/>
      <c r="O458" s="253"/>
      <c r="P458" s="253"/>
      <c r="Q458" s="253"/>
      <c r="R458" s="253"/>
      <c r="S458" s="253"/>
      <c r="T458" s="254"/>
      <c r="U458" s="14"/>
      <c r="V458" s="14"/>
      <c r="W458" s="14"/>
      <c r="X458" s="14"/>
      <c r="Y458" s="14"/>
      <c r="Z458" s="14"/>
      <c r="AA458" s="14"/>
      <c r="AB458" s="14"/>
      <c r="AC458" s="14"/>
      <c r="AD458" s="14"/>
      <c r="AE458" s="14"/>
      <c r="AT458" s="255" t="s">
        <v>190</v>
      </c>
      <c r="AU458" s="255" t="s">
        <v>87</v>
      </c>
      <c r="AV458" s="14" t="s">
        <v>87</v>
      </c>
      <c r="AW458" s="14" t="s">
        <v>37</v>
      </c>
      <c r="AX458" s="14" t="s">
        <v>77</v>
      </c>
      <c r="AY458" s="255" t="s">
        <v>179</v>
      </c>
    </row>
    <row r="459" s="15" customFormat="1">
      <c r="A459" s="15"/>
      <c r="B459" s="256"/>
      <c r="C459" s="257"/>
      <c r="D459" s="236" t="s">
        <v>190</v>
      </c>
      <c r="E459" s="258" t="s">
        <v>1618</v>
      </c>
      <c r="F459" s="259" t="s">
        <v>193</v>
      </c>
      <c r="G459" s="257"/>
      <c r="H459" s="260">
        <v>1169.5</v>
      </c>
      <c r="I459" s="261"/>
      <c r="J459" s="257"/>
      <c r="K459" s="257"/>
      <c r="L459" s="262"/>
      <c r="M459" s="263"/>
      <c r="N459" s="264"/>
      <c r="O459" s="264"/>
      <c r="P459" s="264"/>
      <c r="Q459" s="264"/>
      <c r="R459" s="264"/>
      <c r="S459" s="264"/>
      <c r="T459" s="265"/>
      <c r="U459" s="15"/>
      <c r="V459" s="15"/>
      <c r="W459" s="15"/>
      <c r="X459" s="15"/>
      <c r="Y459" s="15"/>
      <c r="Z459" s="15"/>
      <c r="AA459" s="15"/>
      <c r="AB459" s="15"/>
      <c r="AC459" s="15"/>
      <c r="AD459" s="15"/>
      <c r="AE459" s="15"/>
      <c r="AT459" s="266" t="s">
        <v>190</v>
      </c>
      <c r="AU459" s="266" t="s">
        <v>87</v>
      </c>
      <c r="AV459" s="15" t="s">
        <v>194</v>
      </c>
      <c r="AW459" s="15" t="s">
        <v>37</v>
      </c>
      <c r="AX459" s="15" t="s">
        <v>77</v>
      </c>
      <c r="AY459" s="266" t="s">
        <v>179</v>
      </c>
    </row>
    <row r="460" s="16" customFormat="1">
      <c r="A460" s="16"/>
      <c r="B460" s="267"/>
      <c r="C460" s="268"/>
      <c r="D460" s="236" t="s">
        <v>190</v>
      </c>
      <c r="E460" s="269" t="s">
        <v>19</v>
      </c>
      <c r="F460" s="270" t="s">
        <v>195</v>
      </c>
      <c r="G460" s="268"/>
      <c r="H460" s="271">
        <v>1169.5</v>
      </c>
      <c r="I460" s="272"/>
      <c r="J460" s="268"/>
      <c r="K460" s="268"/>
      <c r="L460" s="273"/>
      <c r="M460" s="274"/>
      <c r="N460" s="275"/>
      <c r="O460" s="275"/>
      <c r="P460" s="275"/>
      <c r="Q460" s="275"/>
      <c r="R460" s="275"/>
      <c r="S460" s="275"/>
      <c r="T460" s="276"/>
      <c r="U460" s="16"/>
      <c r="V460" s="16"/>
      <c r="W460" s="16"/>
      <c r="X460" s="16"/>
      <c r="Y460" s="16"/>
      <c r="Z460" s="16"/>
      <c r="AA460" s="16"/>
      <c r="AB460" s="16"/>
      <c r="AC460" s="16"/>
      <c r="AD460" s="16"/>
      <c r="AE460" s="16"/>
      <c r="AT460" s="277" t="s">
        <v>190</v>
      </c>
      <c r="AU460" s="277" t="s">
        <v>87</v>
      </c>
      <c r="AV460" s="16" t="s">
        <v>186</v>
      </c>
      <c r="AW460" s="16" t="s">
        <v>37</v>
      </c>
      <c r="AX460" s="16" t="s">
        <v>85</v>
      </c>
      <c r="AY460" s="277" t="s">
        <v>179</v>
      </c>
    </row>
    <row r="461" s="2" customFormat="1" ht="21.75" customHeight="1">
      <c r="A461" s="41"/>
      <c r="B461" s="42"/>
      <c r="C461" s="216" t="s">
        <v>1991</v>
      </c>
      <c r="D461" s="216" t="s">
        <v>181</v>
      </c>
      <c r="E461" s="217" t="s">
        <v>1992</v>
      </c>
      <c r="F461" s="218" t="s">
        <v>1993</v>
      </c>
      <c r="G461" s="219" t="s">
        <v>184</v>
      </c>
      <c r="H461" s="220">
        <v>60</v>
      </c>
      <c r="I461" s="221"/>
      <c r="J461" s="222">
        <f>ROUND(I461*H461,2)</f>
        <v>0</v>
      </c>
      <c r="K461" s="218" t="s">
        <v>185</v>
      </c>
      <c r="L461" s="47"/>
      <c r="M461" s="223" t="s">
        <v>19</v>
      </c>
      <c r="N461" s="224" t="s">
        <v>48</v>
      </c>
      <c r="O461" s="87"/>
      <c r="P461" s="225">
        <f>O461*H461</f>
        <v>0</v>
      </c>
      <c r="Q461" s="225">
        <v>0</v>
      </c>
      <c r="R461" s="225">
        <f>Q461*H461</f>
        <v>0</v>
      </c>
      <c r="S461" s="225">
        <v>0</v>
      </c>
      <c r="T461" s="226">
        <f>S461*H461</f>
        <v>0</v>
      </c>
      <c r="U461" s="41"/>
      <c r="V461" s="41"/>
      <c r="W461" s="41"/>
      <c r="X461" s="41"/>
      <c r="Y461" s="41"/>
      <c r="Z461" s="41"/>
      <c r="AA461" s="41"/>
      <c r="AB461" s="41"/>
      <c r="AC461" s="41"/>
      <c r="AD461" s="41"/>
      <c r="AE461" s="41"/>
      <c r="AR461" s="227" t="s">
        <v>186</v>
      </c>
      <c r="AT461" s="227" t="s">
        <v>181</v>
      </c>
      <c r="AU461" s="227" t="s">
        <v>87</v>
      </c>
      <c r="AY461" s="20" t="s">
        <v>179</v>
      </c>
      <c r="BE461" s="228">
        <f>IF(N461="základní",J461,0)</f>
        <v>0</v>
      </c>
      <c r="BF461" s="228">
        <f>IF(N461="snížená",J461,0)</f>
        <v>0</v>
      </c>
      <c r="BG461" s="228">
        <f>IF(N461="zákl. přenesená",J461,0)</f>
        <v>0</v>
      </c>
      <c r="BH461" s="228">
        <f>IF(N461="sníž. přenesená",J461,0)</f>
        <v>0</v>
      </c>
      <c r="BI461" s="228">
        <f>IF(N461="nulová",J461,0)</f>
        <v>0</v>
      </c>
      <c r="BJ461" s="20" t="s">
        <v>85</v>
      </c>
      <c r="BK461" s="228">
        <f>ROUND(I461*H461,2)</f>
        <v>0</v>
      </c>
      <c r="BL461" s="20" t="s">
        <v>186</v>
      </c>
      <c r="BM461" s="227" t="s">
        <v>1994</v>
      </c>
    </row>
    <row r="462" s="2" customFormat="1">
      <c r="A462" s="41"/>
      <c r="B462" s="42"/>
      <c r="C462" s="43"/>
      <c r="D462" s="229" t="s">
        <v>188</v>
      </c>
      <c r="E462" s="43"/>
      <c r="F462" s="230" t="s">
        <v>1995</v>
      </c>
      <c r="G462" s="43"/>
      <c r="H462" s="43"/>
      <c r="I462" s="231"/>
      <c r="J462" s="43"/>
      <c r="K462" s="43"/>
      <c r="L462" s="47"/>
      <c r="M462" s="232"/>
      <c r="N462" s="233"/>
      <c r="O462" s="87"/>
      <c r="P462" s="87"/>
      <c r="Q462" s="87"/>
      <c r="R462" s="87"/>
      <c r="S462" s="87"/>
      <c r="T462" s="88"/>
      <c r="U462" s="41"/>
      <c r="V462" s="41"/>
      <c r="W462" s="41"/>
      <c r="X462" s="41"/>
      <c r="Y462" s="41"/>
      <c r="Z462" s="41"/>
      <c r="AA462" s="41"/>
      <c r="AB462" s="41"/>
      <c r="AC462" s="41"/>
      <c r="AD462" s="41"/>
      <c r="AE462" s="41"/>
      <c r="AT462" s="20" t="s">
        <v>188</v>
      </c>
      <c r="AU462" s="20" t="s">
        <v>87</v>
      </c>
    </row>
    <row r="463" s="13" customFormat="1">
      <c r="A463" s="13"/>
      <c r="B463" s="234"/>
      <c r="C463" s="235"/>
      <c r="D463" s="236" t="s">
        <v>190</v>
      </c>
      <c r="E463" s="237" t="s">
        <v>19</v>
      </c>
      <c r="F463" s="238" t="s">
        <v>1996</v>
      </c>
      <c r="G463" s="235"/>
      <c r="H463" s="237" t="s">
        <v>19</v>
      </c>
      <c r="I463" s="239"/>
      <c r="J463" s="235"/>
      <c r="K463" s="235"/>
      <c r="L463" s="240"/>
      <c r="M463" s="241"/>
      <c r="N463" s="242"/>
      <c r="O463" s="242"/>
      <c r="P463" s="242"/>
      <c r="Q463" s="242"/>
      <c r="R463" s="242"/>
      <c r="S463" s="242"/>
      <c r="T463" s="243"/>
      <c r="U463" s="13"/>
      <c r="V463" s="13"/>
      <c r="W463" s="13"/>
      <c r="X463" s="13"/>
      <c r="Y463" s="13"/>
      <c r="Z463" s="13"/>
      <c r="AA463" s="13"/>
      <c r="AB463" s="13"/>
      <c r="AC463" s="13"/>
      <c r="AD463" s="13"/>
      <c r="AE463" s="13"/>
      <c r="AT463" s="244" t="s">
        <v>190</v>
      </c>
      <c r="AU463" s="244" t="s">
        <v>87</v>
      </c>
      <c r="AV463" s="13" t="s">
        <v>85</v>
      </c>
      <c r="AW463" s="13" t="s">
        <v>37</v>
      </c>
      <c r="AX463" s="13" t="s">
        <v>77</v>
      </c>
      <c r="AY463" s="244" t="s">
        <v>179</v>
      </c>
    </row>
    <row r="464" s="13" customFormat="1">
      <c r="A464" s="13"/>
      <c r="B464" s="234"/>
      <c r="C464" s="235"/>
      <c r="D464" s="236" t="s">
        <v>190</v>
      </c>
      <c r="E464" s="237" t="s">
        <v>19</v>
      </c>
      <c r="F464" s="238" t="s">
        <v>1997</v>
      </c>
      <c r="G464" s="235"/>
      <c r="H464" s="237" t="s">
        <v>19</v>
      </c>
      <c r="I464" s="239"/>
      <c r="J464" s="235"/>
      <c r="K464" s="235"/>
      <c r="L464" s="240"/>
      <c r="M464" s="241"/>
      <c r="N464" s="242"/>
      <c r="O464" s="242"/>
      <c r="P464" s="242"/>
      <c r="Q464" s="242"/>
      <c r="R464" s="242"/>
      <c r="S464" s="242"/>
      <c r="T464" s="243"/>
      <c r="U464" s="13"/>
      <c r="V464" s="13"/>
      <c r="W464" s="13"/>
      <c r="X464" s="13"/>
      <c r="Y464" s="13"/>
      <c r="Z464" s="13"/>
      <c r="AA464" s="13"/>
      <c r="AB464" s="13"/>
      <c r="AC464" s="13"/>
      <c r="AD464" s="13"/>
      <c r="AE464" s="13"/>
      <c r="AT464" s="244" t="s">
        <v>190</v>
      </c>
      <c r="AU464" s="244" t="s">
        <v>87</v>
      </c>
      <c r="AV464" s="13" t="s">
        <v>85</v>
      </c>
      <c r="AW464" s="13" t="s">
        <v>37</v>
      </c>
      <c r="AX464" s="13" t="s">
        <v>77</v>
      </c>
      <c r="AY464" s="244" t="s">
        <v>179</v>
      </c>
    </row>
    <row r="465" s="14" customFormat="1">
      <c r="A465" s="14"/>
      <c r="B465" s="245"/>
      <c r="C465" s="246"/>
      <c r="D465" s="236" t="s">
        <v>190</v>
      </c>
      <c r="E465" s="247" t="s">
        <v>19</v>
      </c>
      <c r="F465" s="248" t="s">
        <v>1998</v>
      </c>
      <c r="G465" s="246"/>
      <c r="H465" s="249">
        <v>60</v>
      </c>
      <c r="I465" s="250"/>
      <c r="J465" s="246"/>
      <c r="K465" s="246"/>
      <c r="L465" s="251"/>
      <c r="M465" s="252"/>
      <c r="N465" s="253"/>
      <c r="O465" s="253"/>
      <c r="P465" s="253"/>
      <c r="Q465" s="253"/>
      <c r="R465" s="253"/>
      <c r="S465" s="253"/>
      <c r="T465" s="254"/>
      <c r="U465" s="14"/>
      <c r="V465" s="14"/>
      <c r="W465" s="14"/>
      <c r="X465" s="14"/>
      <c r="Y465" s="14"/>
      <c r="Z465" s="14"/>
      <c r="AA465" s="14"/>
      <c r="AB465" s="14"/>
      <c r="AC465" s="14"/>
      <c r="AD465" s="14"/>
      <c r="AE465" s="14"/>
      <c r="AT465" s="255" t="s">
        <v>190</v>
      </c>
      <c r="AU465" s="255" t="s">
        <v>87</v>
      </c>
      <c r="AV465" s="14" t="s">
        <v>87</v>
      </c>
      <c r="AW465" s="14" t="s">
        <v>37</v>
      </c>
      <c r="AX465" s="14" t="s">
        <v>77</v>
      </c>
      <c r="AY465" s="255" t="s">
        <v>179</v>
      </c>
    </row>
    <row r="466" s="15" customFormat="1">
      <c r="A466" s="15"/>
      <c r="B466" s="256"/>
      <c r="C466" s="257"/>
      <c r="D466" s="236" t="s">
        <v>190</v>
      </c>
      <c r="E466" s="258" t="s">
        <v>1620</v>
      </c>
      <c r="F466" s="259" t="s">
        <v>193</v>
      </c>
      <c r="G466" s="257"/>
      <c r="H466" s="260">
        <v>60</v>
      </c>
      <c r="I466" s="261"/>
      <c r="J466" s="257"/>
      <c r="K466" s="257"/>
      <c r="L466" s="262"/>
      <c r="M466" s="263"/>
      <c r="N466" s="264"/>
      <c r="O466" s="264"/>
      <c r="P466" s="264"/>
      <c r="Q466" s="264"/>
      <c r="R466" s="264"/>
      <c r="S466" s="264"/>
      <c r="T466" s="265"/>
      <c r="U466" s="15"/>
      <c r="V466" s="15"/>
      <c r="W466" s="15"/>
      <c r="X466" s="15"/>
      <c r="Y466" s="15"/>
      <c r="Z466" s="15"/>
      <c r="AA466" s="15"/>
      <c r="AB466" s="15"/>
      <c r="AC466" s="15"/>
      <c r="AD466" s="15"/>
      <c r="AE466" s="15"/>
      <c r="AT466" s="266" t="s">
        <v>190</v>
      </c>
      <c r="AU466" s="266" t="s">
        <v>87</v>
      </c>
      <c r="AV466" s="15" t="s">
        <v>194</v>
      </c>
      <c r="AW466" s="15" t="s">
        <v>37</v>
      </c>
      <c r="AX466" s="15" t="s">
        <v>77</v>
      </c>
      <c r="AY466" s="266" t="s">
        <v>179</v>
      </c>
    </row>
    <row r="467" s="16" customFormat="1">
      <c r="A467" s="16"/>
      <c r="B467" s="267"/>
      <c r="C467" s="268"/>
      <c r="D467" s="236" t="s">
        <v>190</v>
      </c>
      <c r="E467" s="269" t="s">
        <v>19</v>
      </c>
      <c r="F467" s="270" t="s">
        <v>195</v>
      </c>
      <c r="G467" s="268"/>
      <c r="H467" s="271">
        <v>60</v>
      </c>
      <c r="I467" s="272"/>
      <c r="J467" s="268"/>
      <c r="K467" s="268"/>
      <c r="L467" s="273"/>
      <c r="M467" s="274"/>
      <c r="N467" s="275"/>
      <c r="O467" s="275"/>
      <c r="P467" s="275"/>
      <c r="Q467" s="275"/>
      <c r="R467" s="275"/>
      <c r="S467" s="275"/>
      <c r="T467" s="276"/>
      <c r="U467" s="16"/>
      <c r="V467" s="16"/>
      <c r="W467" s="16"/>
      <c r="X467" s="16"/>
      <c r="Y467" s="16"/>
      <c r="Z467" s="16"/>
      <c r="AA467" s="16"/>
      <c r="AB467" s="16"/>
      <c r="AC467" s="16"/>
      <c r="AD467" s="16"/>
      <c r="AE467" s="16"/>
      <c r="AT467" s="277" t="s">
        <v>190</v>
      </c>
      <c r="AU467" s="277" t="s">
        <v>87</v>
      </c>
      <c r="AV467" s="16" t="s">
        <v>186</v>
      </c>
      <c r="AW467" s="16" t="s">
        <v>37</v>
      </c>
      <c r="AX467" s="16" t="s">
        <v>85</v>
      </c>
      <c r="AY467" s="277" t="s">
        <v>179</v>
      </c>
    </row>
    <row r="468" s="2" customFormat="1" ht="37.8" customHeight="1">
      <c r="A468" s="41"/>
      <c r="B468" s="42"/>
      <c r="C468" s="216" t="s">
        <v>1200</v>
      </c>
      <c r="D468" s="216" t="s">
        <v>181</v>
      </c>
      <c r="E468" s="217" t="s">
        <v>393</v>
      </c>
      <c r="F468" s="218" t="s">
        <v>394</v>
      </c>
      <c r="G468" s="219" t="s">
        <v>371</v>
      </c>
      <c r="H468" s="220">
        <v>239.90000000000001</v>
      </c>
      <c r="I468" s="221"/>
      <c r="J468" s="222">
        <f>ROUND(I468*H468,2)</f>
        <v>0</v>
      </c>
      <c r="K468" s="218" t="s">
        <v>185</v>
      </c>
      <c r="L468" s="47"/>
      <c r="M468" s="223" t="s">
        <v>19</v>
      </c>
      <c r="N468" s="224" t="s">
        <v>48</v>
      </c>
      <c r="O468" s="87"/>
      <c r="P468" s="225">
        <f>O468*H468</f>
        <v>0</v>
      </c>
      <c r="Q468" s="225">
        <v>0</v>
      </c>
      <c r="R468" s="225">
        <f>Q468*H468</f>
        <v>0</v>
      </c>
      <c r="S468" s="225">
        <v>0</v>
      </c>
      <c r="T468" s="226">
        <f>S468*H468</f>
        <v>0</v>
      </c>
      <c r="U468" s="41"/>
      <c r="V468" s="41"/>
      <c r="W468" s="41"/>
      <c r="X468" s="41"/>
      <c r="Y468" s="41"/>
      <c r="Z468" s="41"/>
      <c r="AA468" s="41"/>
      <c r="AB468" s="41"/>
      <c r="AC468" s="41"/>
      <c r="AD468" s="41"/>
      <c r="AE468" s="41"/>
      <c r="AR468" s="227" t="s">
        <v>186</v>
      </c>
      <c r="AT468" s="227" t="s">
        <v>181</v>
      </c>
      <c r="AU468" s="227" t="s">
        <v>87</v>
      </c>
      <c r="AY468" s="20" t="s">
        <v>179</v>
      </c>
      <c r="BE468" s="228">
        <f>IF(N468="základní",J468,0)</f>
        <v>0</v>
      </c>
      <c r="BF468" s="228">
        <f>IF(N468="snížená",J468,0)</f>
        <v>0</v>
      </c>
      <c r="BG468" s="228">
        <f>IF(N468="zákl. přenesená",J468,0)</f>
        <v>0</v>
      </c>
      <c r="BH468" s="228">
        <f>IF(N468="sníž. přenesená",J468,0)</f>
        <v>0</v>
      </c>
      <c r="BI468" s="228">
        <f>IF(N468="nulová",J468,0)</f>
        <v>0</v>
      </c>
      <c r="BJ468" s="20" t="s">
        <v>85</v>
      </c>
      <c r="BK468" s="228">
        <f>ROUND(I468*H468,2)</f>
        <v>0</v>
      </c>
      <c r="BL468" s="20" t="s">
        <v>186</v>
      </c>
      <c r="BM468" s="227" t="s">
        <v>1999</v>
      </c>
    </row>
    <row r="469" s="2" customFormat="1">
      <c r="A469" s="41"/>
      <c r="B469" s="42"/>
      <c r="C469" s="43"/>
      <c r="D469" s="229" t="s">
        <v>188</v>
      </c>
      <c r="E469" s="43"/>
      <c r="F469" s="230" t="s">
        <v>396</v>
      </c>
      <c r="G469" s="43"/>
      <c r="H469" s="43"/>
      <c r="I469" s="231"/>
      <c r="J469" s="43"/>
      <c r="K469" s="43"/>
      <c r="L469" s="47"/>
      <c r="M469" s="232"/>
      <c r="N469" s="233"/>
      <c r="O469" s="87"/>
      <c r="P469" s="87"/>
      <c r="Q469" s="87"/>
      <c r="R469" s="87"/>
      <c r="S469" s="87"/>
      <c r="T469" s="88"/>
      <c r="U469" s="41"/>
      <c r="V469" s="41"/>
      <c r="W469" s="41"/>
      <c r="X469" s="41"/>
      <c r="Y469" s="41"/>
      <c r="Z469" s="41"/>
      <c r="AA469" s="41"/>
      <c r="AB469" s="41"/>
      <c r="AC469" s="41"/>
      <c r="AD469" s="41"/>
      <c r="AE469" s="41"/>
      <c r="AT469" s="20" t="s">
        <v>188</v>
      </c>
      <c r="AU469" s="20" t="s">
        <v>87</v>
      </c>
    </row>
    <row r="470" s="13" customFormat="1">
      <c r="A470" s="13"/>
      <c r="B470" s="234"/>
      <c r="C470" s="235"/>
      <c r="D470" s="236" t="s">
        <v>190</v>
      </c>
      <c r="E470" s="237" t="s">
        <v>19</v>
      </c>
      <c r="F470" s="238" t="s">
        <v>2000</v>
      </c>
      <c r="G470" s="235"/>
      <c r="H470" s="237" t="s">
        <v>19</v>
      </c>
      <c r="I470" s="239"/>
      <c r="J470" s="235"/>
      <c r="K470" s="235"/>
      <c r="L470" s="240"/>
      <c r="M470" s="241"/>
      <c r="N470" s="242"/>
      <c r="O470" s="242"/>
      <c r="P470" s="242"/>
      <c r="Q470" s="242"/>
      <c r="R470" s="242"/>
      <c r="S470" s="242"/>
      <c r="T470" s="243"/>
      <c r="U470" s="13"/>
      <c r="V470" s="13"/>
      <c r="W470" s="13"/>
      <c r="X470" s="13"/>
      <c r="Y470" s="13"/>
      <c r="Z470" s="13"/>
      <c r="AA470" s="13"/>
      <c r="AB470" s="13"/>
      <c r="AC470" s="13"/>
      <c r="AD470" s="13"/>
      <c r="AE470" s="13"/>
      <c r="AT470" s="244" t="s">
        <v>190</v>
      </c>
      <c r="AU470" s="244" t="s">
        <v>87</v>
      </c>
      <c r="AV470" s="13" t="s">
        <v>85</v>
      </c>
      <c r="AW470" s="13" t="s">
        <v>37</v>
      </c>
      <c r="AX470" s="13" t="s">
        <v>77</v>
      </c>
      <c r="AY470" s="244" t="s">
        <v>179</v>
      </c>
    </row>
    <row r="471" s="14" customFormat="1">
      <c r="A471" s="14"/>
      <c r="B471" s="245"/>
      <c r="C471" s="246"/>
      <c r="D471" s="236" t="s">
        <v>190</v>
      </c>
      <c r="E471" s="247" t="s">
        <v>19</v>
      </c>
      <c r="F471" s="248" t="s">
        <v>2001</v>
      </c>
      <c r="G471" s="246"/>
      <c r="H471" s="249">
        <v>233.90000000000001</v>
      </c>
      <c r="I471" s="250"/>
      <c r="J471" s="246"/>
      <c r="K471" s="246"/>
      <c r="L471" s="251"/>
      <c r="M471" s="252"/>
      <c r="N471" s="253"/>
      <c r="O471" s="253"/>
      <c r="P471" s="253"/>
      <c r="Q471" s="253"/>
      <c r="R471" s="253"/>
      <c r="S471" s="253"/>
      <c r="T471" s="254"/>
      <c r="U471" s="14"/>
      <c r="V471" s="14"/>
      <c r="W471" s="14"/>
      <c r="X471" s="14"/>
      <c r="Y471" s="14"/>
      <c r="Z471" s="14"/>
      <c r="AA471" s="14"/>
      <c r="AB471" s="14"/>
      <c r="AC471" s="14"/>
      <c r="AD471" s="14"/>
      <c r="AE471" s="14"/>
      <c r="AT471" s="255" t="s">
        <v>190</v>
      </c>
      <c r="AU471" s="255" t="s">
        <v>87</v>
      </c>
      <c r="AV471" s="14" t="s">
        <v>87</v>
      </c>
      <c r="AW471" s="14" t="s">
        <v>37</v>
      </c>
      <c r="AX471" s="14" t="s">
        <v>77</v>
      </c>
      <c r="AY471" s="255" t="s">
        <v>179</v>
      </c>
    </row>
    <row r="472" s="14" customFormat="1">
      <c r="A472" s="14"/>
      <c r="B472" s="245"/>
      <c r="C472" s="246"/>
      <c r="D472" s="236" t="s">
        <v>190</v>
      </c>
      <c r="E472" s="247" t="s">
        <v>19</v>
      </c>
      <c r="F472" s="248" t="s">
        <v>2002</v>
      </c>
      <c r="G472" s="246"/>
      <c r="H472" s="249">
        <v>6</v>
      </c>
      <c r="I472" s="250"/>
      <c r="J472" s="246"/>
      <c r="K472" s="246"/>
      <c r="L472" s="251"/>
      <c r="M472" s="252"/>
      <c r="N472" s="253"/>
      <c r="O472" s="253"/>
      <c r="P472" s="253"/>
      <c r="Q472" s="253"/>
      <c r="R472" s="253"/>
      <c r="S472" s="253"/>
      <c r="T472" s="254"/>
      <c r="U472" s="14"/>
      <c r="V472" s="14"/>
      <c r="W472" s="14"/>
      <c r="X472" s="14"/>
      <c r="Y472" s="14"/>
      <c r="Z472" s="14"/>
      <c r="AA472" s="14"/>
      <c r="AB472" s="14"/>
      <c r="AC472" s="14"/>
      <c r="AD472" s="14"/>
      <c r="AE472" s="14"/>
      <c r="AT472" s="255" t="s">
        <v>190</v>
      </c>
      <c r="AU472" s="255" t="s">
        <v>87</v>
      </c>
      <c r="AV472" s="14" t="s">
        <v>87</v>
      </c>
      <c r="AW472" s="14" t="s">
        <v>37</v>
      </c>
      <c r="AX472" s="14" t="s">
        <v>77</v>
      </c>
      <c r="AY472" s="255" t="s">
        <v>179</v>
      </c>
    </row>
    <row r="473" s="16" customFormat="1">
      <c r="A473" s="16"/>
      <c r="B473" s="267"/>
      <c r="C473" s="268"/>
      <c r="D473" s="236" t="s">
        <v>190</v>
      </c>
      <c r="E473" s="269" t="s">
        <v>19</v>
      </c>
      <c r="F473" s="270" t="s">
        <v>195</v>
      </c>
      <c r="G473" s="268"/>
      <c r="H473" s="271">
        <v>239.90000000000001</v>
      </c>
      <c r="I473" s="272"/>
      <c r="J473" s="268"/>
      <c r="K473" s="268"/>
      <c r="L473" s="273"/>
      <c r="M473" s="274"/>
      <c r="N473" s="275"/>
      <c r="O473" s="275"/>
      <c r="P473" s="275"/>
      <c r="Q473" s="275"/>
      <c r="R473" s="275"/>
      <c r="S473" s="275"/>
      <c r="T473" s="276"/>
      <c r="U473" s="16"/>
      <c r="V473" s="16"/>
      <c r="W473" s="16"/>
      <c r="X473" s="16"/>
      <c r="Y473" s="16"/>
      <c r="Z473" s="16"/>
      <c r="AA473" s="16"/>
      <c r="AB473" s="16"/>
      <c r="AC473" s="16"/>
      <c r="AD473" s="16"/>
      <c r="AE473" s="16"/>
      <c r="AT473" s="277" t="s">
        <v>190</v>
      </c>
      <c r="AU473" s="277" t="s">
        <v>87</v>
      </c>
      <c r="AV473" s="16" t="s">
        <v>186</v>
      </c>
      <c r="AW473" s="16" t="s">
        <v>37</v>
      </c>
      <c r="AX473" s="16" t="s">
        <v>85</v>
      </c>
      <c r="AY473" s="277" t="s">
        <v>179</v>
      </c>
    </row>
    <row r="474" s="2" customFormat="1" ht="24.15" customHeight="1">
      <c r="A474" s="41"/>
      <c r="B474" s="42"/>
      <c r="C474" s="216" t="s">
        <v>2003</v>
      </c>
      <c r="D474" s="216" t="s">
        <v>181</v>
      </c>
      <c r="E474" s="217" t="s">
        <v>702</v>
      </c>
      <c r="F474" s="218" t="s">
        <v>703</v>
      </c>
      <c r="G474" s="219" t="s">
        <v>371</v>
      </c>
      <c r="H474" s="220">
        <v>40.5</v>
      </c>
      <c r="I474" s="221"/>
      <c r="J474" s="222">
        <f>ROUND(I474*H474,2)</f>
        <v>0</v>
      </c>
      <c r="K474" s="218" t="s">
        <v>185</v>
      </c>
      <c r="L474" s="47"/>
      <c r="M474" s="223" t="s">
        <v>19</v>
      </c>
      <c r="N474" s="224" t="s">
        <v>48</v>
      </c>
      <c r="O474" s="87"/>
      <c r="P474" s="225">
        <f>O474*H474</f>
        <v>0</v>
      </c>
      <c r="Q474" s="225">
        <v>0</v>
      </c>
      <c r="R474" s="225">
        <f>Q474*H474</f>
        <v>0</v>
      </c>
      <c r="S474" s="225">
        <v>0</v>
      </c>
      <c r="T474" s="226">
        <f>S474*H474</f>
        <v>0</v>
      </c>
      <c r="U474" s="41"/>
      <c r="V474" s="41"/>
      <c r="W474" s="41"/>
      <c r="X474" s="41"/>
      <c r="Y474" s="41"/>
      <c r="Z474" s="41"/>
      <c r="AA474" s="41"/>
      <c r="AB474" s="41"/>
      <c r="AC474" s="41"/>
      <c r="AD474" s="41"/>
      <c r="AE474" s="41"/>
      <c r="AR474" s="227" t="s">
        <v>186</v>
      </c>
      <c r="AT474" s="227" t="s">
        <v>181</v>
      </c>
      <c r="AU474" s="227" t="s">
        <v>87</v>
      </c>
      <c r="AY474" s="20" t="s">
        <v>179</v>
      </c>
      <c r="BE474" s="228">
        <f>IF(N474="základní",J474,0)</f>
        <v>0</v>
      </c>
      <c r="BF474" s="228">
        <f>IF(N474="snížená",J474,0)</f>
        <v>0</v>
      </c>
      <c r="BG474" s="228">
        <f>IF(N474="zákl. přenesená",J474,0)</f>
        <v>0</v>
      </c>
      <c r="BH474" s="228">
        <f>IF(N474="sníž. přenesená",J474,0)</f>
        <v>0</v>
      </c>
      <c r="BI474" s="228">
        <f>IF(N474="nulová",J474,0)</f>
        <v>0</v>
      </c>
      <c r="BJ474" s="20" t="s">
        <v>85</v>
      </c>
      <c r="BK474" s="228">
        <f>ROUND(I474*H474,2)</f>
        <v>0</v>
      </c>
      <c r="BL474" s="20" t="s">
        <v>186</v>
      </c>
      <c r="BM474" s="227" t="s">
        <v>2004</v>
      </c>
    </row>
    <row r="475" s="2" customFormat="1">
      <c r="A475" s="41"/>
      <c r="B475" s="42"/>
      <c r="C475" s="43"/>
      <c r="D475" s="229" t="s">
        <v>188</v>
      </c>
      <c r="E475" s="43"/>
      <c r="F475" s="230" t="s">
        <v>705</v>
      </c>
      <c r="G475" s="43"/>
      <c r="H475" s="43"/>
      <c r="I475" s="231"/>
      <c r="J475" s="43"/>
      <c r="K475" s="43"/>
      <c r="L475" s="47"/>
      <c r="M475" s="232"/>
      <c r="N475" s="233"/>
      <c r="O475" s="87"/>
      <c r="P475" s="87"/>
      <c r="Q475" s="87"/>
      <c r="R475" s="87"/>
      <c r="S475" s="87"/>
      <c r="T475" s="88"/>
      <c r="U475" s="41"/>
      <c r="V475" s="41"/>
      <c r="W475" s="41"/>
      <c r="X475" s="41"/>
      <c r="Y475" s="41"/>
      <c r="Z475" s="41"/>
      <c r="AA475" s="41"/>
      <c r="AB475" s="41"/>
      <c r="AC475" s="41"/>
      <c r="AD475" s="41"/>
      <c r="AE475" s="41"/>
      <c r="AT475" s="20" t="s">
        <v>188</v>
      </c>
      <c r="AU475" s="20" t="s">
        <v>87</v>
      </c>
    </row>
    <row r="476" s="13" customFormat="1">
      <c r="A476" s="13"/>
      <c r="B476" s="234"/>
      <c r="C476" s="235"/>
      <c r="D476" s="236" t="s">
        <v>190</v>
      </c>
      <c r="E476" s="237" t="s">
        <v>19</v>
      </c>
      <c r="F476" s="238" t="s">
        <v>2005</v>
      </c>
      <c r="G476" s="235"/>
      <c r="H476" s="237" t="s">
        <v>19</v>
      </c>
      <c r="I476" s="239"/>
      <c r="J476" s="235"/>
      <c r="K476" s="235"/>
      <c r="L476" s="240"/>
      <c r="M476" s="241"/>
      <c r="N476" s="242"/>
      <c r="O476" s="242"/>
      <c r="P476" s="242"/>
      <c r="Q476" s="242"/>
      <c r="R476" s="242"/>
      <c r="S476" s="242"/>
      <c r="T476" s="243"/>
      <c r="U476" s="13"/>
      <c r="V476" s="13"/>
      <c r="W476" s="13"/>
      <c r="X476" s="13"/>
      <c r="Y476" s="13"/>
      <c r="Z476" s="13"/>
      <c r="AA476" s="13"/>
      <c r="AB476" s="13"/>
      <c r="AC476" s="13"/>
      <c r="AD476" s="13"/>
      <c r="AE476" s="13"/>
      <c r="AT476" s="244" t="s">
        <v>190</v>
      </c>
      <c r="AU476" s="244" t="s">
        <v>87</v>
      </c>
      <c r="AV476" s="13" t="s">
        <v>85</v>
      </c>
      <c r="AW476" s="13" t="s">
        <v>37</v>
      </c>
      <c r="AX476" s="13" t="s">
        <v>77</v>
      </c>
      <c r="AY476" s="244" t="s">
        <v>179</v>
      </c>
    </row>
    <row r="477" s="14" customFormat="1">
      <c r="A477" s="14"/>
      <c r="B477" s="245"/>
      <c r="C477" s="246"/>
      <c r="D477" s="236" t="s">
        <v>190</v>
      </c>
      <c r="E477" s="247" t="s">
        <v>19</v>
      </c>
      <c r="F477" s="248" t="s">
        <v>2006</v>
      </c>
      <c r="G477" s="246"/>
      <c r="H477" s="249">
        <v>40.5</v>
      </c>
      <c r="I477" s="250"/>
      <c r="J477" s="246"/>
      <c r="K477" s="246"/>
      <c r="L477" s="251"/>
      <c r="M477" s="252"/>
      <c r="N477" s="253"/>
      <c r="O477" s="253"/>
      <c r="P477" s="253"/>
      <c r="Q477" s="253"/>
      <c r="R477" s="253"/>
      <c r="S477" s="253"/>
      <c r="T477" s="254"/>
      <c r="U477" s="14"/>
      <c r="V477" s="14"/>
      <c r="W477" s="14"/>
      <c r="X477" s="14"/>
      <c r="Y477" s="14"/>
      <c r="Z477" s="14"/>
      <c r="AA477" s="14"/>
      <c r="AB477" s="14"/>
      <c r="AC477" s="14"/>
      <c r="AD477" s="14"/>
      <c r="AE477" s="14"/>
      <c r="AT477" s="255" t="s">
        <v>190</v>
      </c>
      <c r="AU477" s="255" t="s">
        <v>87</v>
      </c>
      <c r="AV477" s="14" t="s">
        <v>87</v>
      </c>
      <c r="AW477" s="14" t="s">
        <v>37</v>
      </c>
      <c r="AX477" s="14" t="s">
        <v>77</v>
      </c>
      <c r="AY477" s="255" t="s">
        <v>179</v>
      </c>
    </row>
    <row r="478" s="15" customFormat="1">
      <c r="A478" s="15"/>
      <c r="B478" s="256"/>
      <c r="C478" s="257"/>
      <c r="D478" s="236" t="s">
        <v>190</v>
      </c>
      <c r="E478" s="258" t="s">
        <v>1627</v>
      </c>
      <c r="F478" s="259" t="s">
        <v>193</v>
      </c>
      <c r="G478" s="257"/>
      <c r="H478" s="260">
        <v>40.5</v>
      </c>
      <c r="I478" s="261"/>
      <c r="J478" s="257"/>
      <c r="K478" s="257"/>
      <c r="L478" s="262"/>
      <c r="M478" s="263"/>
      <c r="N478" s="264"/>
      <c r="O478" s="264"/>
      <c r="P478" s="264"/>
      <c r="Q478" s="264"/>
      <c r="R478" s="264"/>
      <c r="S478" s="264"/>
      <c r="T478" s="265"/>
      <c r="U478" s="15"/>
      <c r="V478" s="15"/>
      <c r="W478" s="15"/>
      <c r="X478" s="15"/>
      <c r="Y478" s="15"/>
      <c r="Z478" s="15"/>
      <c r="AA478" s="15"/>
      <c r="AB478" s="15"/>
      <c r="AC478" s="15"/>
      <c r="AD478" s="15"/>
      <c r="AE478" s="15"/>
      <c r="AT478" s="266" t="s">
        <v>190</v>
      </c>
      <c r="AU478" s="266" t="s">
        <v>87</v>
      </c>
      <c r="AV478" s="15" t="s">
        <v>194</v>
      </c>
      <c r="AW478" s="15" t="s">
        <v>37</v>
      </c>
      <c r="AX478" s="15" t="s">
        <v>77</v>
      </c>
      <c r="AY478" s="266" t="s">
        <v>179</v>
      </c>
    </row>
    <row r="479" s="16" customFormat="1">
      <c r="A479" s="16"/>
      <c r="B479" s="267"/>
      <c r="C479" s="268"/>
      <c r="D479" s="236" t="s">
        <v>190</v>
      </c>
      <c r="E479" s="269" t="s">
        <v>19</v>
      </c>
      <c r="F479" s="270" t="s">
        <v>195</v>
      </c>
      <c r="G479" s="268"/>
      <c r="H479" s="271">
        <v>40.5</v>
      </c>
      <c r="I479" s="272"/>
      <c r="J479" s="268"/>
      <c r="K479" s="268"/>
      <c r="L479" s="273"/>
      <c r="M479" s="274"/>
      <c r="N479" s="275"/>
      <c r="O479" s="275"/>
      <c r="P479" s="275"/>
      <c r="Q479" s="275"/>
      <c r="R479" s="275"/>
      <c r="S479" s="275"/>
      <c r="T479" s="276"/>
      <c r="U479" s="16"/>
      <c r="V479" s="16"/>
      <c r="W479" s="16"/>
      <c r="X479" s="16"/>
      <c r="Y479" s="16"/>
      <c r="Z479" s="16"/>
      <c r="AA479" s="16"/>
      <c r="AB479" s="16"/>
      <c r="AC479" s="16"/>
      <c r="AD479" s="16"/>
      <c r="AE479" s="16"/>
      <c r="AT479" s="277" t="s">
        <v>190</v>
      </c>
      <c r="AU479" s="277" t="s">
        <v>87</v>
      </c>
      <c r="AV479" s="16" t="s">
        <v>186</v>
      </c>
      <c r="AW479" s="16" t="s">
        <v>37</v>
      </c>
      <c r="AX479" s="16" t="s">
        <v>85</v>
      </c>
      <c r="AY479" s="277" t="s">
        <v>179</v>
      </c>
    </row>
    <row r="480" s="2" customFormat="1" ht="37.8" customHeight="1">
      <c r="A480" s="41"/>
      <c r="B480" s="42"/>
      <c r="C480" s="216" t="s">
        <v>1203</v>
      </c>
      <c r="D480" s="216" t="s">
        <v>181</v>
      </c>
      <c r="E480" s="217" t="s">
        <v>393</v>
      </c>
      <c r="F480" s="218" t="s">
        <v>394</v>
      </c>
      <c r="G480" s="219" t="s">
        <v>371</v>
      </c>
      <c r="H480" s="220">
        <v>40.5</v>
      </c>
      <c r="I480" s="221"/>
      <c r="J480" s="222">
        <f>ROUND(I480*H480,2)</f>
        <v>0</v>
      </c>
      <c r="K480" s="218" t="s">
        <v>185</v>
      </c>
      <c r="L480" s="47"/>
      <c r="M480" s="223" t="s">
        <v>19</v>
      </c>
      <c r="N480" s="224" t="s">
        <v>48</v>
      </c>
      <c r="O480" s="87"/>
      <c r="P480" s="225">
        <f>O480*H480</f>
        <v>0</v>
      </c>
      <c r="Q480" s="225">
        <v>0</v>
      </c>
      <c r="R480" s="225">
        <f>Q480*H480</f>
        <v>0</v>
      </c>
      <c r="S480" s="225">
        <v>0</v>
      </c>
      <c r="T480" s="226">
        <f>S480*H480</f>
        <v>0</v>
      </c>
      <c r="U480" s="41"/>
      <c r="V480" s="41"/>
      <c r="W480" s="41"/>
      <c r="X480" s="41"/>
      <c r="Y480" s="41"/>
      <c r="Z480" s="41"/>
      <c r="AA480" s="41"/>
      <c r="AB480" s="41"/>
      <c r="AC480" s="41"/>
      <c r="AD480" s="41"/>
      <c r="AE480" s="41"/>
      <c r="AR480" s="227" t="s">
        <v>186</v>
      </c>
      <c r="AT480" s="227" t="s">
        <v>181</v>
      </c>
      <c r="AU480" s="227" t="s">
        <v>87</v>
      </c>
      <c r="AY480" s="20" t="s">
        <v>179</v>
      </c>
      <c r="BE480" s="228">
        <f>IF(N480="základní",J480,0)</f>
        <v>0</v>
      </c>
      <c r="BF480" s="228">
        <f>IF(N480="snížená",J480,0)</f>
        <v>0</v>
      </c>
      <c r="BG480" s="228">
        <f>IF(N480="zákl. přenesená",J480,0)</f>
        <v>0</v>
      </c>
      <c r="BH480" s="228">
        <f>IF(N480="sníž. přenesená",J480,0)</f>
        <v>0</v>
      </c>
      <c r="BI480" s="228">
        <f>IF(N480="nulová",J480,0)</f>
        <v>0</v>
      </c>
      <c r="BJ480" s="20" t="s">
        <v>85</v>
      </c>
      <c r="BK480" s="228">
        <f>ROUND(I480*H480,2)</f>
        <v>0</v>
      </c>
      <c r="BL480" s="20" t="s">
        <v>186</v>
      </c>
      <c r="BM480" s="227" t="s">
        <v>2007</v>
      </c>
    </row>
    <row r="481" s="2" customFormat="1">
      <c r="A481" s="41"/>
      <c r="B481" s="42"/>
      <c r="C481" s="43"/>
      <c r="D481" s="229" t="s">
        <v>188</v>
      </c>
      <c r="E481" s="43"/>
      <c r="F481" s="230" t="s">
        <v>396</v>
      </c>
      <c r="G481" s="43"/>
      <c r="H481" s="43"/>
      <c r="I481" s="231"/>
      <c r="J481" s="43"/>
      <c r="K481" s="43"/>
      <c r="L481" s="47"/>
      <c r="M481" s="232"/>
      <c r="N481" s="233"/>
      <c r="O481" s="87"/>
      <c r="P481" s="87"/>
      <c r="Q481" s="87"/>
      <c r="R481" s="87"/>
      <c r="S481" s="87"/>
      <c r="T481" s="88"/>
      <c r="U481" s="41"/>
      <c r="V481" s="41"/>
      <c r="W481" s="41"/>
      <c r="X481" s="41"/>
      <c r="Y481" s="41"/>
      <c r="Z481" s="41"/>
      <c r="AA481" s="41"/>
      <c r="AB481" s="41"/>
      <c r="AC481" s="41"/>
      <c r="AD481" s="41"/>
      <c r="AE481" s="41"/>
      <c r="AT481" s="20" t="s">
        <v>188</v>
      </c>
      <c r="AU481" s="20" t="s">
        <v>87</v>
      </c>
    </row>
    <row r="482" s="2" customFormat="1" ht="24.15" customHeight="1">
      <c r="A482" s="41"/>
      <c r="B482" s="42"/>
      <c r="C482" s="216" t="s">
        <v>2008</v>
      </c>
      <c r="D482" s="216" t="s">
        <v>181</v>
      </c>
      <c r="E482" s="217" t="s">
        <v>407</v>
      </c>
      <c r="F482" s="218" t="s">
        <v>408</v>
      </c>
      <c r="G482" s="219" t="s">
        <v>371</v>
      </c>
      <c r="H482" s="220">
        <v>40.5</v>
      </c>
      <c r="I482" s="221"/>
      <c r="J482" s="222">
        <f>ROUND(I482*H482,2)</f>
        <v>0</v>
      </c>
      <c r="K482" s="218" t="s">
        <v>185</v>
      </c>
      <c r="L482" s="47"/>
      <c r="M482" s="223" t="s">
        <v>19</v>
      </c>
      <c r="N482" s="224" t="s">
        <v>48</v>
      </c>
      <c r="O482" s="87"/>
      <c r="P482" s="225">
        <f>O482*H482</f>
        <v>0</v>
      </c>
      <c r="Q482" s="225">
        <v>0</v>
      </c>
      <c r="R482" s="225">
        <f>Q482*H482</f>
        <v>0</v>
      </c>
      <c r="S482" s="225">
        <v>0</v>
      </c>
      <c r="T482" s="226">
        <f>S482*H482</f>
        <v>0</v>
      </c>
      <c r="U482" s="41"/>
      <c r="V482" s="41"/>
      <c r="W482" s="41"/>
      <c r="X482" s="41"/>
      <c r="Y482" s="41"/>
      <c r="Z482" s="41"/>
      <c r="AA482" s="41"/>
      <c r="AB482" s="41"/>
      <c r="AC482" s="41"/>
      <c r="AD482" s="41"/>
      <c r="AE482" s="41"/>
      <c r="AR482" s="227" t="s">
        <v>186</v>
      </c>
      <c r="AT482" s="227" t="s">
        <v>181</v>
      </c>
      <c r="AU482" s="227" t="s">
        <v>87</v>
      </c>
      <c r="AY482" s="20" t="s">
        <v>179</v>
      </c>
      <c r="BE482" s="228">
        <f>IF(N482="základní",J482,0)</f>
        <v>0</v>
      </c>
      <c r="BF482" s="228">
        <f>IF(N482="snížená",J482,0)</f>
        <v>0</v>
      </c>
      <c r="BG482" s="228">
        <f>IF(N482="zákl. přenesená",J482,0)</f>
        <v>0</v>
      </c>
      <c r="BH482" s="228">
        <f>IF(N482="sníž. přenesená",J482,0)</f>
        <v>0</v>
      </c>
      <c r="BI482" s="228">
        <f>IF(N482="nulová",J482,0)</f>
        <v>0</v>
      </c>
      <c r="BJ482" s="20" t="s">
        <v>85</v>
      </c>
      <c r="BK482" s="228">
        <f>ROUND(I482*H482,2)</f>
        <v>0</v>
      </c>
      <c r="BL482" s="20" t="s">
        <v>186</v>
      </c>
      <c r="BM482" s="227" t="s">
        <v>2009</v>
      </c>
    </row>
    <row r="483" s="2" customFormat="1">
      <c r="A483" s="41"/>
      <c r="B483" s="42"/>
      <c r="C483" s="43"/>
      <c r="D483" s="229" t="s">
        <v>188</v>
      </c>
      <c r="E483" s="43"/>
      <c r="F483" s="230" t="s">
        <v>410</v>
      </c>
      <c r="G483" s="43"/>
      <c r="H483" s="43"/>
      <c r="I483" s="231"/>
      <c r="J483" s="43"/>
      <c r="K483" s="43"/>
      <c r="L483" s="47"/>
      <c r="M483" s="232"/>
      <c r="N483" s="233"/>
      <c r="O483" s="87"/>
      <c r="P483" s="87"/>
      <c r="Q483" s="87"/>
      <c r="R483" s="87"/>
      <c r="S483" s="87"/>
      <c r="T483" s="88"/>
      <c r="U483" s="41"/>
      <c r="V483" s="41"/>
      <c r="W483" s="41"/>
      <c r="X483" s="41"/>
      <c r="Y483" s="41"/>
      <c r="Z483" s="41"/>
      <c r="AA483" s="41"/>
      <c r="AB483" s="41"/>
      <c r="AC483" s="41"/>
      <c r="AD483" s="41"/>
      <c r="AE483" s="41"/>
      <c r="AT483" s="20" t="s">
        <v>188</v>
      </c>
      <c r="AU483" s="20" t="s">
        <v>87</v>
      </c>
    </row>
    <row r="484" s="2" customFormat="1" ht="24.15" customHeight="1">
      <c r="A484" s="41"/>
      <c r="B484" s="42"/>
      <c r="C484" s="216" t="s">
        <v>1206</v>
      </c>
      <c r="D484" s="216" t="s">
        <v>181</v>
      </c>
      <c r="E484" s="217" t="s">
        <v>2010</v>
      </c>
      <c r="F484" s="218" t="s">
        <v>2011</v>
      </c>
      <c r="G484" s="219" t="s">
        <v>184</v>
      </c>
      <c r="H484" s="220">
        <v>270</v>
      </c>
      <c r="I484" s="221"/>
      <c r="J484" s="222">
        <f>ROUND(I484*H484,2)</f>
        <v>0</v>
      </c>
      <c r="K484" s="218" t="s">
        <v>185</v>
      </c>
      <c r="L484" s="47"/>
      <c r="M484" s="223" t="s">
        <v>19</v>
      </c>
      <c r="N484" s="224" t="s">
        <v>48</v>
      </c>
      <c r="O484" s="87"/>
      <c r="P484" s="225">
        <f>O484*H484</f>
        <v>0</v>
      </c>
      <c r="Q484" s="225">
        <v>0</v>
      </c>
      <c r="R484" s="225">
        <f>Q484*H484</f>
        <v>0</v>
      </c>
      <c r="S484" s="225">
        <v>0</v>
      </c>
      <c r="T484" s="226">
        <f>S484*H484</f>
        <v>0</v>
      </c>
      <c r="U484" s="41"/>
      <c r="V484" s="41"/>
      <c r="W484" s="41"/>
      <c r="X484" s="41"/>
      <c r="Y484" s="41"/>
      <c r="Z484" s="41"/>
      <c r="AA484" s="41"/>
      <c r="AB484" s="41"/>
      <c r="AC484" s="41"/>
      <c r="AD484" s="41"/>
      <c r="AE484" s="41"/>
      <c r="AR484" s="227" t="s">
        <v>186</v>
      </c>
      <c r="AT484" s="227" t="s">
        <v>181</v>
      </c>
      <c r="AU484" s="227" t="s">
        <v>87</v>
      </c>
      <c r="AY484" s="20" t="s">
        <v>179</v>
      </c>
      <c r="BE484" s="228">
        <f>IF(N484="základní",J484,0)</f>
        <v>0</v>
      </c>
      <c r="BF484" s="228">
        <f>IF(N484="snížená",J484,0)</f>
        <v>0</v>
      </c>
      <c r="BG484" s="228">
        <f>IF(N484="zákl. přenesená",J484,0)</f>
        <v>0</v>
      </c>
      <c r="BH484" s="228">
        <f>IF(N484="sníž. přenesená",J484,0)</f>
        <v>0</v>
      </c>
      <c r="BI484" s="228">
        <f>IF(N484="nulová",J484,0)</f>
        <v>0</v>
      </c>
      <c r="BJ484" s="20" t="s">
        <v>85</v>
      </c>
      <c r="BK484" s="228">
        <f>ROUND(I484*H484,2)</f>
        <v>0</v>
      </c>
      <c r="BL484" s="20" t="s">
        <v>186</v>
      </c>
      <c r="BM484" s="227" t="s">
        <v>2012</v>
      </c>
    </row>
    <row r="485" s="2" customFormat="1">
      <c r="A485" s="41"/>
      <c r="B485" s="42"/>
      <c r="C485" s="43"/>
      <c r="D485" s="229" t="s">
        <v>188</v>
      </c>
      <c r="E485" s="43"/>
      <c r="F485" s="230" t="s">
        <v>2013</v>
      </c>
      <c r="G485" s="43"/>
      <c r="H485" s="43"/>
      <c r="I485" s="231"/>
      <c r="J485" s="43"/>
      <c r="K485" s="43"/>
      <c r="L485" s="47"/>
      <c r="M485" s="232"/>
      <c r="N485" s="233"/>
      <c r="O485" s="87"/>
      <c r="P485" s="87"/>
      <c r="Q485" s="87"/>
      <c r="R485" s="87"/>
      <c r="S485" s="87"/>
      <c r="T485" s="88"/>
      <c r="U485" s="41"/>
      <c r="V485" s="41"/>
      <c r="W485" s="41"/>
      <c r="X485" s="41"/>
      <c r="Y485" s="41"/>
      <c r="Z485" s="41"/>
      <c r="AA485" s="41"/>
      <c r="AB485" s="41"/>
      <c r="AC485" s="41"/>
      <c r="AD485" s="41"/>
      <c r="AE485" s="41"/>
      <c r="AT485" s="20" t="s">
        <v>188</v>
      </c>
      <c r="AU485" s="20" t="s">
        <v>87</v>
      </c>
    </row>
    <row r="486" s="13" customFormat="1">
      <c r="A486" s="13"/>
      <c r="B486" s="234"/>
      <c r="C486" s="235"/>
      <c r="D486" s="236" t="s">
        <v>190</v>
      </c>
      <c r="E486" s="237" t="s">
        <v>19</v>
      </c>
      <c r="F486" s="238" t="s">
        <v>2014</v>
      </c>
      <c r="G486" s="235"/>
      <c r="H486" s="237" t="s">
        <v>19</v>
      </c>
      <c r="I486" s="239"/>
      <c r="J486" s="235"/>
      <c r="K486" s="235"/>
      <c r="L486" s="240"/>
      <c r="M486" s="241"/>
      <c r="N486" s="242"/>
      <c r="O486" s="242"/>
      <c r="P486" s="242"/>
      <c r="Q486" s="242"/>
      <c r="R486" s="242"/>
      <c r="S486" s="242"/>
      <c r="T486" s="243"/>
      <c r="U486" s="13"/>
      <c r="V486" s="13"/>
      <c r="W486" s="13"/>
      <c r="X486" s="13"/>
      <c r="Y486" s="13"/>
      <c r="Z486" s="13"/>
      <c r="AA486" s="13"/>
      <c r="AB486" s="13"/>
      <c r="AC486" s="13"/>
      <c r="AD486" s="13"/>
      <c r="AE486" s="13"/>
      <c r="AT486" s="244" t="s">
        <v>190</v>
      </c>
      <c r="AU486" s="244" t="s">
        <v>87</v>
      </c>
      <c r="AV486" s="13" t="s">
        <v>85</v>
      </c>
      <c r="AW486" s="13" t="s">
        <v>37</v>
      </c>
      <c r="AX486" s="13" t="s">
        <v>77</v>
      </c>
      <c r="AY486" s="244" t="s">
        <v>179</v>
      </c>
    </row>
    <row r="487" s="14" customFormat="1">
      <c r="A487" s="14"/>
      <c r="B487" s="245"/>
      <c r="C487" s="246"/>
      <c r="D487" s="236" t="s">
        <v>190</v>
      </c>
      <c r="E487" s="247" t="s">
        <v>19</v>
      </c>
      <c r="F487" s="248" t="s">
        <v>2015</v>
      </c>
      <c r="G487" s="246"/>
      <c r="H487" s="249">
        <v>270</v>
      </c>
      <c r="I487" s="250"/>
      <c r="J487" s="246"/>
      <c r="K487" s="246"/>
      <c r="L487" s="251"/>
      <c r="M487" s="252"/>
      <c r="N487" s="253"/>
      <c r="O487" s="253"/>
      <c r="P487" s="253"/>
      <c r="Q487" s="253"/>
      <c r="R487" s="253"/>
      <c r="S487" s="253"/>
      <c r="T487" s="254"/>
      <c r="U487" s="14"/>
      <c r="V487" s="14"/>
      <c r="W487" s="14"/>
      <c r="X487" s="14"/>
      <c r="Y487" s="14"/>
      <c r="Z487" s="14"/>
      <c r="AA487" s="14"/>
      <c r="AB487" s="14"/>
      <c r="AC487" s="14"/>
      <c r="AD487" s="14"/>
      <c r="AE487" s="14"/>
      <c r="AT487" s="255" t="s">
        <v>190</v>
      </c>
      <c r="AU487" s="255" t="s">
        <v>87</v>
      </c>
      <c r="AV487" s="14" t="s">
        <v>87</v>
      </c>
      <c r="AW487" s="14" t="s">
        <v>37</v>
      </c>
      <c r="AX487" s="14" t="s">
        <v>77</v>
      </c>
      <c r="AY487" s="255" t="s">
        <v>179</v>
      </c>
    </row>
    <row r="488" s="16" customFormat="1">
      <c r="A488" s="16"/>
      <c r="B488" s="267"/>
      <c r="C488" s="268"/>
      <c r="D488" s="236" t="s">
        <v>190</v>
      </c>
      <c r="E488" s="269" t="s">
        <v>19</v>
      </c>
      <c r="F488" s="270" t="s">
        <v>195</v>
      </c>
      <c r="G488" s="268"/>
      <c r="H488" s="271">
        <v>270</v>
      </c>
      <c r="I488" s="272"/>
      <c r="J488" s="268"/>
      <c r="K488" s="268"/>
      <c r="L488" s="273"/>
      <c r="M488" s="274"/>
      <c r="N488" s="275"/>
      <c r="O488" s="275"/>
      <c r="P488" s="275"/>
      <c r="Q488" s="275"/>
      <c r="R488" s="275"/>
      <c r="S488" s="275"/>
      <c r="T488" s="276"/>
      <c r="U488" s="16"/>
      <c r="V488" s="16"/>
      <c r="W488" s="16"/>
      <c r="X488" s="16"/>
      <c r="Y488" s="16"/>
      <c r="Z488" s="16"/>
      <c r="AA488" s="16"/>
      <c r="AB488" s="16"/>
      <c r="AC488" s="16"/>
      <c r="AD488" s="16"/>
      <c r="AE488" s="16"/>
      <c r="AT488" s="277" t="s">
        <v>190</v>
      </c>
      <c r="AU488" s="277" t="s">
        <v>87</v>
      </c>
      <c r="AV488" s="16" t="s">
        <v>186</v>
      </c>
      <c r="AW488" s="16" t="s">
        <v>37</v>
      </c>
      <c r="AX488" s="16" t="s">
        <v>85</v>
      </c>
      <c r="AY488" s="277" t="s">
        <v>179</v>
      </c>
    </row>
    <row r="489" s="2" customFormat="1" ht="16.5" customHeight="1">
      <c r="A489" s="41"/>
      <c r="B489" s="42"/>
      <c r="C489" s="216" t="s">
        <v>2016</v>
      </c>
      <c r="D489" s="216" t="s">
        <v>181</v>
      </c>
      <c r="E489" s="217" t="s">
        <v>2017</v>
      </c>
      <c r="F489" s="218" t="s">
        <v>2018</v>
      </c>
      <c r="G489" s="219" t="s">
        <v>333</v>
      </c>
      <c r="H489" s="220">
        <v>0.22600000000000001</v>
      </c>
      <c r="I489" s="221"/>
      <c r="J489" s="222">
        <f>ROUND(I489*H489,2)</f>
        <v>0</v>
      </c>
      <c r="K489" s="218" t="s">
        <v>185</v>
      </c>
      <c r="L489" s="47"/>
      <c r="M489" s="223" t="s">
        <v>19</v>
      </c>
      <c r="N489" s="224" t="s">
        <v>48</v>
      </c>
      <c r="O489" s="87"/>
      <c r="P489" s="225">
        <f>O489*H489</f>
        <v>0</v>
      </c>
      <c r="Q489" s="225">
        <v>0</v>
      </c>
      <c r="R489" s="225">
        <f>Q489*H489</f>
        <v>0</v>
      </c>
      <c r="S489" s="225">
        <v>0</v>
      </c>
      <c r="T489" s="226">
        <f>S489*H489</f>
        <v>0</v>
      </c>
      <c r="U489" s="41"/>
      <c r="V489" s="41"/>
      <c r="W489" s="41"/>
      <c r="X489" s="41"/>
      <c r="Y489" s="41"/>
      <c r="Z489" s="41"/>
      <c r="AA489" s="41"/>
      <c r="AB489" s="41"/>
      <c r="AC489" s="41"/>
      <c r="AD489" s="41"/>
      <c r="AE489" s="41"/>
      <c r="AR489" s="227" t="s">
        <v>186</v>
      </c>
      <c r="AT489" s="227" t="s">
        <v>181</v>
      </c>
      <c r="AU489" s="227" t="s">
        <v>87</v>
      </c>
      <c r="AY489" s="20" t="s">
        <v>179</v>
      </c>
      <c r="BE489" s="228">
        <f>IF(N489="základní",J489,0)</f>
        <v>0</v>
      </c>
      <c r="BF489" s="228">
        <f>IF(N489="snížená",J489,0)</f>
        <v>0</v>
      </c>
      <c r="BG489" s="228">
        <f>IF(N489="zákl. přenesená",J489,0)</f>
        <v>0</v>
      </c>
      <c r="BH489" s="228">
        <f>IF(N489="sníž. přenesená",J489,0)</f>
        <v>0</v>
      </c>
      <c r="BI489" s="228">
        <f>IF(N489="nulová",J489,0)</f>
        <v>0</v>
      </c>
      <c r="BJ489" s="20" t="s">
        <v>85</v>
      </c>
      <c r="BK489" s="228">
        <f>ROUND(I489*H489,2)</f>
        <v>0</v>
      </c>
      <c r="BL489" s="20" t="s">
        <v>186</v>
      </c>
      <c r="BM489" s="227" t="s">
        <v>2019</v>
      </c>
    </row>
    <row r="490" s="2" customFormat="1">
      <c r="A490" s="41"/>
      <c r="B490" s="42"/>
      <c r="C490" s="43"/>
      <c r="D490" s="229" t="s">
        <v>188</v>
      </c>
      <c r="E490" s="43"/>
      <c r="F490" s="230" t="s">
        <v>2020</v>
      </c>
      <c r="G490" s="43"/>
      <c r="H490" s="43"/>
      <c r="I490" s="231"/>
      <c r="J490" s="43"/>
      <c r="K490" s="43"/>
      <c r="L490" s="47"/>
      <c r="M490" s="232"/>
      <c r="N490" s="233"/>
      <c r="O490" s="87"/>
      <c r="P490" s="87"/>
      <c r="Q490" s="87"/>
      <c r="R490" s="87"/>
      <c r="S490" s="87"/>
      <c r="T490" s="88"/>
      <c r="U490" s="41"/>
      <c r="V490" s="41"/>
      <c r="W490" s="41"/>
      <c r="X490" s="41"/>
      <c r="Y490" s="41"/>
      <c r="Z490" s="41"/>
      <c r="AA490" s="41"/>
      <c r="AB490" s="41"/>
      <c r="AC490" s="41"/>
      <c r="AD490" s="41"/>
      <c r="AE490" s="41"/>
      <c r="AT490" s="20" t="s">
        <v>188</v>
      </c>
      <c r="AU490" s="20" t="s">
        <v>87</v>
      </c>
    </row>
    <row r="491" s="13" customFormat="1">
      <c r="A491" s="13"/>
      <c r="B491" s="234"/>
      <c r="C491" s="235"/>
      <c r="D491" s="236" t="s">
        <v>190</v>
      </c>
      <c r="E491" s="237" t="s">
        <v>19</v>
      </c>
      <c r="F491" s="238" t="s">
        <v>2021</v>
      </c>
      <c r="G491" s="235"/>
      <c r="H491" s="237" t="s">
        <v>19</v>
      </c>
      <c r="I491" s="239"/>
      <c r="J491" s="235"/>
      <c r="K491" s="235"/>
      <c r="L491" s="240"/>
      <c r="M491" s="241"/>
      <c r="N491" s="242"/>
      <c r="O491" s="242"/>
      <c r="P491" s="242"/>
      <c r="Q491" s="242"/>
      <c r="R491" s="242"/>
      <c r="S491" s="242"/>
      <c r="T491" s="243"/>
      <c r="U491" s="13"/>
      <c r="V491" s="13"/>
      <c r="W491" s="13"/>
      <c r="X491" s="13"/>
      <c r="Y491" s="13"/>
      <c r="Z491" s="13"/>
      <c r="AA491" s="13"/>
      <c r="AB491" s="13"/>
      <c r="AC491" s="13"/>
      <c r="AD491" s="13"/>
      <c r="AE491" s="13"/>
      <c r="AT491" s="244" t="s">
        <v>190</v>
      </c>
      <c r="AU491" s="244" t="s">
        <v>87</v>
      </c>
      <c r="AV491" s="13" t="s">
        <v>85</v>
      </c>
      <c r="AW491" s="13" t="s">
        <v>37</v>
      </c>
      <c r="AX491" s="13" t="s">
        <v>77</v>
      </c>
      <c r="AY491" s="244" t="s">
        <v>179</v>
      </c>
    </row>
    <row r="492" s="14" customFormat="1">
      <c r="A492" s="14"/>
      <c r="B492" s="245"/>
      <c r="C492" s="246"/>
      <c r="D492" s="236" t="s">
        <v>190</v>
      </c>
      <c r="E492" s="247" t="s">
        <v>19</v>
      </c>
      <c r="F492" s="248" t="s">
        <v>2022</v>
      </c>
      <c r="G492" s="246"/>
      <c r="H492" s="249">
        <v>186.5</v>
      </c>
      <c r="I492" s="250"/>
      <c r="J492" s="246"/>
      <c r="K492" s="246"/>
      <c r="L492" s="251"/>
      <c r="M492" s="252"/>
      <c r="N492" s="253"/>
      <c r="O492" s="253"/>
      <c r="P492" s="253"/>
      <c r="Q492" s="253"/>
      <c r="R492" s="253"/>
      <c r="S492" s="253"/>
      <c r="T492" s="254"/>
      <c r="U492" s="14"/>
      <c r="V492" s="14"/>
      <c r="W492" s="14"/>
      <c r="X492" s="14"/>
      <c r="Y492" s="14"/>
      <c r="Z492" s="14"/>
      <c r="AA492" s="14"/>
      <c r="AB492" s="14"/>
      <c r="AC492" s="14"/>
      <c r="AD492" s="14"/>
      <c r="AE492" s="14"/>
      <c r="AT492" s="255" t="s">
        <v>190</v>
      </c>
      <c r="AU492" s="255" t="s">
        <v>87</v>
      </c>
      <c r="AV492" s="14" t="s">
        <v>87</v>
      </c>
      <c r="AW492" s="14" t="s">
        <v>37</v>
      </c>
      <c r="AX492" s="14" t="s">
        <v>77</v>
      </c>
      <c r="AY492" s="255" t="s">
        <v>179</v>
      </c>
    </row>
    <row r="493" s="14" customFormat="1">
      <c r="A493" s="14"/>
      <c r="B493" s="245"/>
      <c r="C493" s="246"/>
      <c r="D493" s="236" t="s">
        <v>190</v>
      </c>
      <c r="E493" s="247" t="s">
        <v>19</v>
      </c>
      <c r="F493" s="248" t="s">
        <v>2023</v>
      </c>
      <c r="G493" s="246"/>
      <c r="H493" s="249">
        <v>39.700000000000003</v>
      </c>
      <c r="I493" s="250"/>
      <c r="J493" s="246"/>
      <c r="K493" s="246"/>
      <c r="L493" s="251"/>
      <c r="M493" s="252"/>
      <c r="N493" s="253"/>
      <c r="O493" s="253"/>
      <c r="P493" s="253"/>
      <c r="Q493" s="253"/>
      <c r="R493" s="253"/>
      <c r="S493" s="253"/>
      <c r="T493" s="254"/>
      <c r="U493" s="14"/>
      <c r="V493" s="14"/>
      <c r="W493" s="14"/>
      <c r="X493" s="14"/>
      <c r="Y493" s="14"/>
      <c r="Z493" s="14"/>
      <c r="AA493" s="14"/>
      <c r="AB493" s="14"/>
      <c r="AC493" s="14"/>
      <c r="AD493" s="14"/>
      <c r="AE493" s="14"/>
      <c r="AT493" s="255" t="s">
        <v>190</v>
      </c>
      <c r="AU493" s="255" t="s">
        <v>87</v>
      </c>
      <c r="AV493" s="14" t="s">
        <v>87</v>
      </c>
      <c r="AW493" s="14" t="s">
        <v>37</v>
      </c>
      <c r="AX493" s="14" t="s">
        <v>77</v>
      </c>
      <c r="AY493" s="255" t="s">
        <v>179</v>
      </c>
    </row>
    <row r="494" s="16" customFormat="1">
      <c r="A494" s="16"/>
      <c r="B494" s="267"/>
      <c r="C494" s="268"/>
      <c r="D494" s="236" t="s">
        <v>190</v>
      </c>
      <c r="E494" s="269" t="s">
        <v>19</v>
      </c>
      <c r="F494" s="270" t="s">
        <v>195</v>
      </c>
      <c r="G494" s="268"/>
      <c r="H494" s="271">
        <v>226.19999999999999</v>
      </c>
      <c r="I494" s="272"/>
      <c r="J494" s="268"/>
      <c r="K494" s="268"/>
      <c r="L494" s="273"/>
      <c r="M494" s="274"/>
      <c r="N494" s="275"/>
      <c r="O494" s="275"/>
      <c r="P494" s="275"/>
      <c r="Q494" s="275"/>
      <c r="R494" s="275"/>
      <c r="S494" s="275"/>
      <c r="T494" s="276"/>
      <c r="U494" s="16"/>
      <c r="V494" s="16"/>
      <c r="W494" s="16"/>
      <c r="X494" s="16"/>
      <c r="Y494" s="16"/>
      <c r="Z494" s="16"/>
      <c r="AA494" s="16"/>
      <c r="AB494" s="16"/>
      <c r="AC494" s="16"/>
      <c r="AD494" s="16"/>
      <c r="AE494" s="16"/>
      <c r="AT494" s="277" t="s">
        <v>190</v>
      </c>
      <c r="AU494" s="277" t="s">
        <v>87</v>
      </c>
      <c r="AV494" s="16" t="s">
        <v>186</v>
      </c>
      <c r="AW494" s="16" t="s">
        <v>37</v>
      </c>
      <c r="AX494" s="16" t="s">
        <v>85</v>
      </c>
      <c r="AY494" s="277" t="s">
        <v>179</v>
      </c>
    </row>
    <row r="495" s="14" customFormat="1">
      <c r="A495" s="14"/>
      <c r="B495" s="245"/>
      <c r="C495" s="246"/>
      <c r="D495" s="236" t="s">
        <v>190</v>
      </c>
      <c r="E495" s="246"/>
      <c r="F495" s="248" t="s">
        <v>2024</v>
      </c>
      <c r="G495" s="246"/>
      <c r="H495" s="249">
        <v>0.22600000000000001</v>
      </c>
      <c r="I495" s="250"/>
      <c r="J495" s="246"/>
      <c r="K495" s="246"/>
      <c r="L495" s="251"/>
      <c r="M495" s="252"/>
      <c r="N495" s="253"/>
      <c r="O495" s="253"/>
      <c r="P495" s="253"/>
      <c r="Q495" s="253"/>
      <c r="R495" s="253"/>
      <c r="S495" s="253"/>
      <c r="T495" s="254"/>
      <c r="U495" s="14"/>
      <c r="V495" s="14"/>
      <c r="W495" s="14"/>
      <c r="X495" s="14"/>
      <c r="Y495" s="14"/>
      <c r="Z495" s="14"/>
      <c r="AA495" s="14"/>
      <c r="AB495" s="14"/>
      <c r="AC495" s="14"/>
      <c r="AD495" s="14"/>
      <c r="AE495" s="14"/>
      <c r="AT495" s="255" t="s">
        <v>190</v>
      </c>
      <c r="AU495" s="255" t="s">
        <v>87</v>
      </c>
      <c r="AV495" s="14" t="s">
        <v>87</v>
      </c>
      <c r="AW495" s="14" t="s">
        <v>4</v>
      </c>
      <c r="AX495" s="14" t="s">
        <v>85</v>
      </c>
      <c r="AY495" s="255" t="s">
        <v>179</v>
      </c>
    </row>
    <row r="496" s="2" customFormat="1" ht="16.5" customHeight="1">
      <c r="A496" s="41"/>
      <c r="B496" s="42"/>
      <c r="C496" s="279" t="s">
        <v>1209</v>
      </c>
      <c r="D496" s="279" t="s">
        <v>553</v>
      </c>
      <c r="E496" s="280" t="s">
        <v>1672</v>
      </c>
      <c r="F496" s="281" t="s">
        <v>1673</v>
      </c>
      <c r="G496" s="282" t="s">
        <v>1154</v>
      </c>
      <c r="H496" s="283">
        <v>226.19999999999999</v>
      </c>
      <c r="I496" s="284"/>
      <c r="J496" s="285">
        <f>ROUND(I496*H496,2)</f>
        <v>0</v>
      </c>
      <c r="K496" s="281" t="s">
        <v>274</v>
      </c>
      <c r="L496" s="286"/>
      <c r="M496" s="287" t="s">
        <v>19</v>
      </c>
      <c r="N496" s="288" t="s">
        <v>48</v>
      </c>
      <c r="O496" s="87"/>
      <c r="P496" s="225">
        <f>O496*H496</f>
        <v>0</v>
      </c>
      <c r="Q496" s="225">
        <v>0.001</v>
      </c>
      <c r="R496" s="225">
        <f>Q496*H496</f>
        <v>0.22619999999999998</v>
      </c>
      <c r="S496" s="225">
        <v>0</v>
      </c>
      <c r="T496" s="226">
        <f>S496*H496</f>
        <v>0</v>
      </c>
      <c r="U496" s="41"/>
      <c r="V496" s="41"/>
      <c r="W496" s="41"/>
      <c r="X496" s="41"/>
      <c r="Y496" s="41"/>
      <c r="Z496" s="41"/>
      <c r="AA496" s="41"/>
      <c r="AB496" s="41"/>
      <c r="AC496" s="41"/>
      <c r="AD496" s="41"/>
      <c r="AE496" s="41"/>
      <c r="AR496" s="227" t="s">
        <v>235</v>
      </c>
      <c r="AT496" s="227" t="s">
        <v>553</v>
      </c>
      <c r="AU496" s="227" t="s">
        <v>87</v>
      </c>
      <c r="AY496" s="20" t="s">
        <v>179</v>
      </c>
      <c r="BE496" s="228">
        <f>IF(N496="základní",J496,0)</f>
        <v>0</v>
      </c>
      <c r="BF496" s="228">
        <f>IF(N496="snížená",J496,0)</f>
        <v>0</v>
      </c>
      <c r="BG496" s="228">
        <f>IF(N496="zákl. přenesená",J496,0)</f>
        <v>0</v>
      </c>
      <c r="BH496" s="228">
        <f>IF(N496="sníž. přenesená",J496,0)</f>
        <v>0</v>
      </c>
      <c r="BI496" s="228">
        <f>IF(N496="nulová",J496,0)</f>
        <v>0</v>
      </c>
      <c r="BJ496" s="20" t="s">
        <v>85</v>
      </c>
      <c r="BK496" s="228">
        <f>ROUND(I496*H496,2)</f>
        <v>0</v>
      </c>
      <c r="BL496" s="20" t="s">
        <v>186</v>
      </c>
      <c r="BM496" s="227" t="s">
        <v>2025</v>
      </c>
    </row>
    <row r="497" s="2" customFormat="1" ht="21.75" customHeight="1">
      <c r="A497" s="41"/>
      <c r="B497" s="42"/>
      <c r="C497" s="216" t="s">
        <v>2026</v>
      </c>
      <c r="D497" s="216" t="s">
        <v>181</v>
      </c>
      <c r="E497" s="217" t="s">
        <v>2027</v>
      </c>
      <c r="F497" s="218" t="s">
        <v>2028</v>
      </c>
      <c r="G497" s="219" t="s">
        <v>184</v>
      </c>
      <c r="H497" s="220">
        <v>2262</v>
      </c>
      <c r="I497" s="221"/>
      <c r="J497" s="222">
        <f>ROUND(I497*H497,2)</f>
        <v>0</v>
      </c>
      <c r="K497" s="218" t="s">
        <v>185</v>
      </c>
      <c r="L497" s="47"/>
      <c r="M497" s="223" t="s">
        <v>19</v>
      </c>
      <c r="N497" s="224" t="s">
        <v>48</v>
      </c>
      <c r="O497" s="87"/>
      <c r="P497" s="225">
        <f>O497*H497</f>
        <v>0</v>
      </c>
      <c r="Q497" s="225">
        <v>0</v>
      </c>
      <c r="R497" s="225">
        <f>Q497*H497</f>
        <v>0</v>
      </c>
      <c r="S497" s="225">
        <v>0</v>
      </c>
      <c r="T497" s="226">
        <f>S497*H497</f>
        <v>0</v>
      </c>
      <c r="U497" s="41"/>
      <c r="V497" s="41"/>
      <c r="W497" s="41"/>
      <c r="X497" s="41"/>
      <c r="Y497" s="41"/>
      <c r="Z497" s="41"/>
      <c r="AA497" s="41"/>
      <c r="AB497" s="41"/>
      <c r="AC497" s="41"/>
      <c r="AD497" s="41"/>
      <c r="AE497" s="41"/>
      <c r="AR497" s="227" t="s">
        <v>186</v>
      </c>
      <c r="AT497" s="227" t="s">
        <v>181</v>
      </c>
      <c r="AU497" s="227" t="s">
        <v>87</v>
      </c>
      <c r="AY497" s="20" t="s">
        <v>179</v>
      </c>
      <c r="BE497" s="228">
        <f>IF(N497="základní",J497,0)</f>
        <v>0</v>
      </c>
      <c r="BF497" s="228">
        <f>IF(N497="snížená",J497,0)</f>
        <v>0</v>
      </c>
      <c r="BG497" s="228">
        <f>IF(N497="zákl. přenesená",J497,0)</f>
        <v>0</v>
      </c>
      <c r="BH497" s="228">
        <f>IF(N497="sníž. přenesená",J497,0)</f>
        <v>0</v>
      </c>
      <c r="BI497" s="228">
        <f>IF(N497="nulová",J497,0)</f>
        <v>0</v>
      </c>
      <c r="BJ497" s="20" t="s">
        <v>85</v>
      </c>
      <c r="BK497" s="228">
        <f>ROUND(I497*H497,2)</f>
        <v>0</v>
      </c>
      <c r="BL497" s="20" t="s">
        <v>186</v>
      </c>
      <c r="BM497" s="227" t="s">
        <v>2029</v>
      </c>
    </row>
    <row r="498" s="2" customFormat="1">
      <c r="A498" s="41"/>
      <c r="B498" s="42"/>
      <c r="C498" s="43"/>
      <c r="D498" s="229" t="s">
        <v>188</v>
      </c>
      <c r="E498" s="43"/>
      <c r="F498" s="230" t="s">
        <v>2030</v>
      </c>
      <c r="G498" s="43"/>
      <c r="H498" s="43"/>
      <c r="I498" s="231"/>
      <c r="J498" s="43"/>
      <c r="K498" s="43"/>
      <c r="L498" s="47"/>
      <c r="M498" s="232"/>
      <c r="N498" s="233"/>
      <c r="O498" s="87"/>
      <c r="P498" s="87"/>
      <c r="Q498" s="87"/>
      <c r="R498" s="87"/>
      <c r="S498" s="87"/>
      <c r="T498" s="88"/>
      <c r="U498" s="41"/>
      <c r="V498" s="41"/>
      <c r="W498" s="41"/>
      <c r="X498" s="41"/>
      <c r="Y498" s="41"/>
      <c r="Z498" s="41"/>
      <c r="AA498" s="41"/>
      <c r="AB498" s="41"/>
      <c r="AC498" s="41"/>
      <c r="AD498" s="41"/>
      <c r="AE498" s="41"/>
      <c r="AT498" s="20" t="s">
        <v>188</v>
      </c>
      <c r="AU498" s="20" t="s">
        <v>87</v>
      </c>
    </row>
    <row r="499" s="13" customFormat="1">
      <c r="A499" s="13"/>
      <c r="B499" s="234"/>
      <c r="C499" s="235"/>
      <c r="D499" s="236" t="s">
        <v>190</v>
      </c>
      <c r="E499" s="237" t="s">
        <v>19</v>
      </c>
      <c r="F499" s="238" t="s">
        <v>2031</v>
      </c>
      <c r="G499" s="235"/>
      <c r="H499" s="237" t="s">
        <v>19</v>
      </c>
      <c r="I499" s="239"/>
      <c r="J499" s="235"/>
      <c r="K499" s="235"/>
      <c r="L499" s="240"/>
      <c r="M499" s="241"/>
      <c r="N499" s="242"/>
      <c r="O499" s="242"/>
      <c r="P499" s="242"/>
      <c r="Q499" s="242"/>
      <c r="R499" s="242"/>
      <c r="S499" s="242"/>
      <c r="T499" s="243"/>
      <c r="U499" s="13"/>
      <c r="V499" s="13"/>
      <c r="W499" s="13"/>
      <c r="X499" s="13"/>
      <c r="Y499" s="13"/>
      <c r="Z499" s="13"/>
      <c r="AA499" s="13"/>
      <c r="AB499" s="13"/>
      <c r="AC499" s="13"/>
      <c r="AD499" s="13"/>
      <c r="AE499" s="13"/>
      <c r="AT499" s="244" t="s">
        <v>190</v>
      </c>
      <c r="AU499" s="244" t="s">
        <v>87</v>
      </c>
      <c r="AV499" s="13" t="s">
        <v>85</v>
      </c>
      <c r="AW499" s="13" t="s">
        <v>37</v>
      </c>
      <c r="AX499" s="13" t="s">
        <v>77</v>
      </c>
      <c r="AY499" s="244" t="s">
        <v>179</v>
      </c>
    </row>
    <row r="500" s="14" customFormat="1">
      <c r="A500" s="14"/>
      <c r="B500" s="245"/>
      <c r="C500" s="246"/>
      <c r="D500" s="236" t="s">
        <v>190</v>
      </c>
      <c r="E500" s="247" t="s">
        <v>19</v>
      </c>
      <c r="F500" s="248" t="s">
        <v>1621</v>
      </c>
      <c r="G500" s="246"/>
      <c r="H500" s="249">
        <v>1865</v>
      </c>
      <c r="I500" s="250"/>
      <c r="J500" s="246"/>
      <c r="K500" s="246"/>
      <c r="L500" s="251"/>
      <c r="M500" s="252"/>
      <c r="N500" s="253"/>
      <c r="O500" s="253"/>
      <c r="P500" s="253"/>
      <c r="Q500" s="253"/>
      <c r="R500" s="253"/>
      <c r="S500" s="253"/>
      <c r="T500" s="254"/>
      <c r="U500" s="14"/>
      <c r="V500" s="14"/>
      <c r="W500" s="14"/>
      <c r="X500" s="14"/>
      <c r="Y500" s="14"/>
      <c r="Z500" s="14"/>
      <c r="AA500" s="14"/>
      <c r="AB500" s="14"/>
      <c r="AC500" s="14"/>
      <c r="AD500" s="14"/>
      <c r="AE500" s="14"/>
      <c r="AT500" s="255" t="s">
        <v>190</v>
      </c>
      <c r="AU500" s="255" t="s">
        <v>87</v>
      </c>
      <c r="AV500" s="14" t="s">
        <v>87</v>
      </c>
      <c r="AW500" s="14" t="s">
        <v>37</v>
      </c>
      <c r="AX500" s="14" t="s">
        <v>77</v>
      </c>
      <c r="AY500" s="255" t="s">
        <v>179</v>
      </c>
    </row>
    <row r="501" s="14" customFormat="1">
      <c r="A501" s="14"/>
      <c r="B501" s="245"/>
      <c r="C501" s="246"/>
      <c r="D501" s="236" t="s">
        <v>190</v>
      </c>
      <c r="E501" s="247" t="s">
        <v>19</v>
      </c>
      <c r="F501" s="248" t="s">
        <v>1624</v>
      </c>
      <c r="G501" s="246"/>
      <c r="H501" s="249">
        <v>397</v>
      </c>
      <c r="I501" s="250"/>
      <c r="J501" s="246"/>
      <c r="K501" s="246"/>
      <c r="L501" s="251"/>
      <c r="M501" s="252"/>
      <c r="N501" s="253"/>
      <c r="O501" s="253"/>
      <c r="P501" s="253"/>
      <c r="Q501" s="253"/>
      <c r="R501" s="253"/>
      <c r="S501" s="253"/>
      <c r="T501" s="254"/>
      <c r="U501" s="14"/>
      <c r="V501" s="14"/>
      <c r="W501" s="14"/>
      <c r="X501" s="14"/>
      <c r="Y501" s="14"/>
      <c r="Z501" s="14"/>
      <c r="AA501" s="14"/>
      <c r="AB501" s="14"/>
      <c r="AC501" s="14"/>
      <c r="AD501" s="14"/>
      <c r="AE501" s="14"/>
      <c r="AT501" s="255" t="s">
        <v>190</v>
      </c>
      <c r="AU501" s="255" t="s">
        <v>87</v>
      </c>
      <c r="AV501" s="14" t="s">
        <v>87</v>
      </c>
      <c r="AW501" s="14" t="s">
        <v>37</v>
      </c>
      <c r="AX501" s="14" t="s">
        <v>77</v>
      </c>
      <c r="AY501" s="255" t="s">
        <v>179</v>
      </c>
    </row>
    <row r="502" s="16" customFormat="1">
      <c r="A502" s="16"/>
      <c r="B502" s="267"/>
      <c r="C502" s="268"/>
      <c r="D502" s="236" t="s">
        <v>190</v>
      </c>
      <c r="E502" s="269" t="s">
        <v>19</v>
      </c>
      <c r="F502" s="270" t="s">
        <v>195</v>
      </c>
      <c r="G502" s="268"/>
      <c r="H502" s="271">
        <v>2262</v>
      </c>
      <c r="I502" s="272"/>
      <c r="J502" s="268"/>
      <c r="K502" s="268"/>
      <c r="L502" s="273"/>
      <c r="M502" s="274"/>
      <c r="N502" s="275"/>
      <c r="O502" s="275"/>
      <c r="P502" s="275"/>
      <c r="Q502" s="275"/>
      <c r="R502" s="275"/>
      <c r="S502" s="275"/>
      <c r="T502" s="276"/>
      <c r="U502" s="16"/>
      <c r="V502" s="16"/>
      <c r="W502" s="16"/>
      <c r="X502" s="16"/>
      <c r="Y502" s="16"/>
      <c r="Z502" s="16"/>
      <c r="AA502" s="16"/>
      <c r="AB502" s="16"/>
      <c r="AC502" s="16"/>
      <c r="AD502" s="16"/>
      <c r="AE502" s="16"/>
      <c r="AT502" s="277" t="s">
        <v>190</v>
      </c>
      <c r="AU502" s="277" t="s">
        <v>87</v>
      </c>
      <c r="AV502" s="16" t="s">
        <v>186</v>
      </c>
      <c r="AW502" s="16" t="s">
        <v>37</v>
      </c>
      <c r="AX502" s="16" t="s">
        <v>85</v>
      </c>
      <c r="AY502" s="277" t="s">
        <v>179</v>
      </c>
    </row>
    <row r="503" s="2" customFormat="1" ht="16.5" customHeight="1">
      <c r="A503" s="41"/>
      <c r="B503" s="42"/>
      <c r="C503" s="216" t="s">
        <v>1212</v>
      </c>
      <c r="D503" s="216" t="s">
        <v>181</v>
      </c>
      <c r="E503" s="217" t="s">
        <v>2032</v>
      </c>
      <c r="F503" s="218" t="s">
        <v>2033</v>
      </c>
      <c r="G503" s="219" t="s">
        <v>184</v>
      </c>
      <c r="H503" s="220">
        <v>3000</v>
      </c>
      <c r="I503" s="221"/>
      <c r="J503" s="222">
        <f>ROUND(I503*H503,2)</f>
        <v>0</v>
      </c>
      <c r="K503" s="218" t="s">
        <v>185</v>
      </c>
      <c r="L503" s="47"/>
      <c r="M503" s="223" t="s">
        <v>19</v>
      </c>
      <c r="N503" s="224" t="s">
        <v>48</v>
      </c>
      <c r="O503" s="87"/>
      <c r="P503" s="225">
        <f>O503*H503</f>
        <v>0</v>
      </c>
      <c r="Q503" s="225">
        <v>0</v>
      </c>
      <c r="R503" s="225">
        <f>Q503*H503</f>
        <v>0</v>
      </c>
      <c r="S503" s="225">
        <v>0</v>
      </c>
      <c r="T503" s="226">
        <f>S503*H503</f>
        <v>0</v>
      </c>
      <c r="U503" s="41"/>
      <c r="V503" s="41"/>
      <c r="W503" s="41"/>
      <c r="X503" s="41"/>
      <c r="Y503" s="41"/>
      <c r="Z503" s="41"/>
      <c r="AA503" s="41"/>
      <c r="AB503" s="41"/>
      <c r="AC503" s="41"/>
      <c r="AD503" s="41"/>
      <c r="AE503" s="41"/>
      <c r="AR503" s="227" t="s">
        <v>186</v>
      </c>
      <c r="AT503" s="227" t="s">
        <v>181</v>
      </c>
      <c r="AU503" s="227" t="s">
        <v>87</v>
      </c>
      <c r="AY503" s="20" t="s">
        <v>179</v>
      </c>
      <c r="BE503" s="228">
        <f>IF(N503="základní",J503,0)</f>
        <v>0</v>
      </c>
      <c r="BF503" s="228">
        <f>IF(N503="snížená",J503,0)</f>
        <v>0</v>
      </c>
      <c r="BG503" s="228">
        <f>IF(N503="zákl. přenesená",J503,0)</f>
        <v>0</v>
      </c>
      <c r="BH503" s="228">
        <f>IF(N503="sníž. přenesená",J503,0)</f>
        <v>0</v>
      </c>
      <c r="BI503" s="228">
        <f>IF(N503="nulová",J503,0)</f>
        <v>0</v>
      </c>
      <c r="BJ503" s="20" t="s">
        <v>85</v>
      </c>
      <c r="BK503" s="228">
        <f>ROUND(I503*H503,2)</f>
        <v>0</v>
      </c>
      <c r="BL503" s="20" t="s">
        <v>186</v>
      </c>
      <c r="BM503" s="227" t="s">
        <v>2034</v>
      </c>
    </row>
    <row r="504" s="2" customFormat="1">
      <c r="A504" s="41"/>
      <c r="B504" s="42"/>
      <c r="C504" s="43"/>
      <c r="D504" s="229" t="s">
        <v>188</v>
      </c>
      <c r="E504" s="43"/>
      <c r="F504" s="230" t="s">
        <v>2035</v>
      </c>
      <c r="G504" s="43"/>
      <c r="H504" s="43"/>
      <c r="I504" s="231"/>
      <c r="J504" s="43"/>
      <c r="K504" s="43"/>
      <c r="L504" s="47"/>
      <c r="M504" s="232"/>
      <c r="N504" s="233"/>
      <c r="O504" s="87"/>
      <c r="P504" s="87"/>
      <c r="Q504" s="87"/>
      <c r="R504" s="87"/>
      <c r="S504" s="87"/>
      <c r="T504" s="88"/>
      <c r="U504" s="41"/>
      <c r="V504" s="41"/>
      <c r="W504" s="41"/>
      <c r="X504" s="41"/>
      <c r="Y504" s="41"/>
      <c r="Z504" s="41"/>
      <c r="AA504" s="41"/>
      <c r="AB504" s="41"/>
      <c r="AC504" s="41"/>
      <c r="AD504" s="41"/>
      <c r="AE504" s="41"/>
      <c r="AT504" s="20" t="s">
        <v>188</v>
      </c>
      <c r="AU504" s="20" t="s">
        <v>87</v>
      </c>
    </row>
    <row r="505" s="13" customFormat="1">
      <c r="A505" s="13"/>
      <c r="B505" s="234"/>
      <c r="C505" s="235"/>
      <c r="D505" s="236" t="s">
        <v>190</v>
      </c>
      <c r="E505" s="237" t="s">
        <v>19</v>
      </c>
      <c r="F505" s="238" t="s">
        <v>2036</v>
      </c>
      <c r="G505" s="235"/>
      <c r="H505" s="237" t="s">
        <v>19</v>
      </c>
      <c r="I505" s="239"/>
      <c r="J505" s="235"/>
      <c r="K505" s="235"/>
      <c r="L505" s="240"/>
      <c r="M505" s="241"/>
      <c r="N505" s="242"/>
      <c r="O505" s="242"/>
      <c r="P505" s="242"/>
      <c r="Q505" s="242"/>
      <c r="R505" s="242"/>
      <c r="S505" s="242"/>
      <c r="T505" s="243"/>
      <c r="U505" s="13"/>
      <c r="V505" s="13"/>
      <c r="W505" s="13"/>
      <c r="X505" s="13"/>
      <c r="Y505" s="13"/>
      <c r="Z505" s="13"/>
      <c r="AA505" s="13"/>
      <c r="AB505" s="13"/>
      <c r="AC505" s="13"/>
      <c r="AD505" s="13"/>
      <c r="AE505" s="13"/>
      <c r="AT505" s="244" t="s">
        <v>190</v>
      </c>
      <c r="AU505" s="244" t="s">
        <v>87</v>
      </c>
      <c r="AV505" s="13" t="s">
        <v>85</v>
      </c>
      <c r="AW505" s="13" t="s">
        <v>37</v>
      </c>
      <c r="AX505" s="13" t="s">
        <v>77</v>
      </c>
      <c r="AY505" s="244" t="s">
        <v>179</v>
      </c>
    </row>
    <row r="506" s="14" customFormat="1">
      <c r="A506" s="14"/>
      <c r="B506" s="245"/>
      <c r="C506" s="246"/>
      <c r="D506" s="236" t="s">
        <v>190</v>
      </c>
      <c r="E506" s="247" t="s">
        <v>19</v>
      </c>
      <c r="F506" s="248" t="s">
        <v>2037</v>
      </c>
      <c r="G506" s="246"/>
      <c r="H506" s="249">
        <v>3000</v>
      </c>
      <c r="I506" s="250"/>
      <c r="J506" s="246"/>
      <c r="K506" s="246"/>
      <c r="L506" s="251"/>
      <c r="M506" s="252"/>
      <c r="N506" s="253"/>
      <c r="O506" s="253"/>
      <c r="P506" s="253"/>
      <c r="Q506" s="253"/>
      <c r="R506" s="253"/>
      <c r="S506" s="253"/>
      <c r="T506" s="254"/>
      <c r="U506" s="14"/>
      <c r="V506" s="14"/>
      <c r="W506" s="14"/>
      <c r="X506" s="14"/>
      <c r="Y506" s="14"/>
      <c r="Z506" s="14"/>
      <c r="AA506" s="14"/>
      <c r="AB506" s="14"/>
      <c r="AC506" s="14"/>
      <c r="AD506" s="14"/>
      <c r="AE506" s="14"/>
      <c r="AT506" s="255" t="s">
        <v>190</v>
      </c>
      <c r="AU506" s="255" t="s">
        <v>87</v>
      </c>
      <c r="AV506" s="14" t="s">
        <v>87</v>
      </c>
      <c r="AW506" s="14" t="s">
        <v>37</v>
      </c>
      <c r="AX506" s="14" t="s">
        <v>77</v>
      </c>
      <c r="AY506" s="255" t="s">
        <v>179</v>
      </c>
    </row>
    <row r="507" s="16" customFormat="1">
      <c r="A507" s="16"/>
      <c r="B507" s="267"/>
      <c r="C507" s="268"/>
      <c r="D507" s="236" t="s">
        <v>190</v>
      </c>
      <c r="E507" s="269" t="s">
        <v>19</v>
      </c>
      <c r="F507" s="270" t="s">
        <v>195</v>
      </c>
      <c r="G507" s="268"/>
      <c r="H507" s="271">
        <v>3000</v>
      </c>
      <c r="I507" s="272"/>
      <c r="J507" s="268"/>
      <c r="K507" s="268"/>
      <c r="L507" s="273"/>
      <c r="M507" s="274"/>
      <c r="N507" s="275"/>
      <c r="O507" s="275"/>
      <c r="P507" s="275"/>
      <c r="Q507" s="275"/>
      <c r="R507" s="275"/>
      <c r="S507" s="275"/>
      <c r="T507" s="276"/>
      <c r="U507" s="16"/>
      <c r="V507" s="16"/>
      <c r="W507" s="16"/>
      <c r="X507" s="16"/>
      <c r="Y507" s="16"/>
      <c r="Z507" s="16"/>
      <c r="AA507" s="16"/>
      <c r="AB507" s="16"/>
      <c r="AC507" s="16"/>
      <c r="AD507" s="16"/>
      <c r="AE507" s="16"/>
      <c r="AT507" s="277" t="s">
        <v>190</v>
      </c>
      <c r="AU507" s="277" t="s">
        <v>87</v>
      </c>
      <c r="AV507" s="16" t="s">
        <v>186</v>
      </c>
      <c r="AW507" s="16" t="s">
        <v>37</v>
      </c>
      <c r="AX507" s="16" t="s">
        <v>85</v>
      </c>
      <c r="AY507" s="277" t="s">
        <v>179</v>
      </c>
    </row>
    <row r="508" s="2" customFormat="1" ht="24.15" customHeight="1">
      <c r="A508" s="41"/>
      <c r="B508" s="42"/>
      <c r="C508" s="216" t="s">
        <v>2038</v>
      </c>
      <c r="D508" s="216" t="s">
        <v>181</v>
      </c>
      <c r="E508" s="217" t="s">
        <v>331</v>
      </c>
      <c r="F508" s="218" t="s">
        <v>332</v>
      </c>
      <c r="G508" s="219" t="s">
        <v>333</v>
      </c>
      <c r="H508" s="220">
        <v>1.5</v>
      </c>
      <c r="I508" s="221"/>
      <c r="J508" s="222">
        <f>ROUND(I508*H508,2)</f>
        <v>0</v>
      </c>
      <c r="K508" s="218" t="s">
        <v>185</v>
      </c>
      <c r="L508" s="47"/>
      <c r="M508" s="223" t="s">
        <v>19</v>
      </c>
      <c r="N508" s="224" t="s">
        <v>48</v>
      </c>
      <c r="O508" s="87"/>
      <c r="P508" s="225">
        <f>O508*H508</f>
        <v>0</v>
      </c>
      <c r="Q508" s="225">
        <v>0</v>
      </c>
      <c r="R508" s="225">
        <f>Q508*H508</f>
        <v>0</v>
      </c>
      <c r="S508" s="225">
        <v>0</v>
      </c>
      <c r="T508" s="226">
        <f>S508*H508</f>
        <v>0</v>
      </c>
      <c r="U508" s="41"/>
      <c r="V508" s="41"/>
      <c r="W508" s="41"/>
      <c r="X508" s="41"/>
      <c r="Y508" s="41"/>
      <c r="Z508" s="41"/>
      <c r="AA508" s="41"/>
      <c r="AB508" s="41"/>
      <c r="AC508" s="41"/>
      <c r="AD508" s="41"/>
      <c r="AE508" s="41"/>
      <c r="AR508" s="227" t="s">
        <v>186</v>
      </c>
      <c r="AT508" s="227" t="s">
        <v>181</v>
      </c>
      <c r="AU508" s="227" t="s">
        <v>87</v>
      </c>
      <c r="AY508" s="20" t="s">
        <v>179</v>
      </c>
      <c r="BE508" s="228">
        <f>IF(N508="základní",J508,0)</f>
        <v>0</v>
      </c>
      <c r="BF508" s="228">
        <f>IF(N508="snížená",J508,0)</f>
        <v>0</v>
      </c>
      <c r="BG508" s="228">
        <f>IF(N508="zákl. přenesená",J508,0)</f>
        <v>0</v>
      </c>
      <c r="BH508" s="228">
        <f>IF(N508="sníž. přenesená",J508,0)</f>
        <v>0</v>
      </c>
      <c r="BI508" s="228">
        <f>IF(N508="nulová",J508,0)</f>
        <v>0</v>
      </c>
      <c r="BJ508" s="20" t="s">
        <v>85</v>
      </c>
      <c r="BK508" s="228">
        <f>ROUND(I508*H508,2)</f>
        <v>0</v>
      </c>
      <c r="BL508" s="20" t="s">
        <v>186</v>
      </c>
      <c r="BM508" s="227" t="s">
        <v>2039</v>
      </c>
    </row>
    <row r="509" s="2" customFormat="1">
      <c r="A509" s="41"/>
      <c r="B509" s="42"/>
      <c r="C509" s="43"/>
      <c r="D509" s="229" t="s">
        <v>188</v>
      </c>
      <c r="E509" s="43"/>
      <c r="F509" s="230" t="s">
        <v>335</v>
      </c>
      <c r="G509" s="43"/>
      <c r="H509" s="43"/>
      <c r="I509" s="231"/>
      <c r="J509" s="43"/>
      <c r="K509" s="43"/>
      <c r="L509" s="47"/>
      <c r="M509" s="232"/>
      <c r="N509" s="233"/>
      <c r="O509" s="87"/>
      <c r="P509" s="87"/>
      <c r="Q509" s="87"/>
      <c r="R509" s="87"/>
      <c r="S509" s="87"/>
      <c r="T509" s="88"/>
      <c r="U509" s="41"/>
      <c r="V509" s="41"/>
      <c r="W509" s="41"/>
      <c r="X509" s="41"/>
      <c r="Y509" s="41"/>
      <c r="Z509" s="41"/>
      <c r="AA509" s="41"/>
      <c r="AB509" s="41"/>
      <c r="AC509" s="41"/>
      <c r="AD509" s="41"/>
      <c r="AE509" s="41"/>
      <c r="AT509" s="20" t="s">
        <v>188</v>
      </c>
      <c r="AU509" s="20" t="s">
        <v>87</v>
      </c>
    </row>
    <row r="510" s="2" customFormat="1">
      <c r="A510" s="41"/>
      <c r="B510" s="42"/>
      <c r="C510" s="43"/>
      <c r="D510" s="236" t="s">
        <v>276</v>
      </c>
      <c r="E510" s="43"/>
      <c r="F510" s="278" t="s">
        <v>336</v>
      </c>
      <c r="G510" s="43"/>
      <c r="H510" s="43"/>
      <c r="I510" s="231"/>
      <c r="J510" s="43"/>
      <c r="K510" s="43"/>
      <c r="L510" s="47"/>
      <c r="M510" s="232"/>
      <c r="N510" s="233"/>
      <c r="O510" s="87"/>
      <c r="P510" s="87"/>
      <c r="Q510" s="87"/>
      <c r="R510" s="87"/>
      <c r="S510" s="87"/>
      <c r="T510" s="88"/>
      <c r="U510" s="41"/>
      <c r="V510" s="41"/>
      <c r="W510" s="41"/>
      <c r="X510" s="41"/>
      <c r="Y510" s="41"/>
      <c r="Z510" s="41"/>
      <c r="AA510" s="41"/>
      <c r="AB510" s="41"/>
      <c r="AC510" s="41"/>
      <c r="AD510" s="41"/>
      <c r="AE510" s="41"/>
      <c r="AT510" s="20" t="s">
        <v>276</v>
      </c>
      <c r="AU510" s="20" t="s">
        <v>87</v>
      </c>
    </row>
    <row r="511" s="14" customFormat="1">
      <c r="A511" s="14"/>
      <c r="B511" s="245"/>
      <c r="C511" s="246"/>
      <c r="D511" s="236" t="s">
        <v>190</v>
      </c>
      <c r="E511" s="246"/>
      <c r="F511" s="248" t="s">
        <v>2040</v>
      </c>
      <c r="G511" s="246"/>
      <c r="H511" s="249">
        <v>1.5</v>
      </c>
      <c r="I511" s="250"/>
      <c r="J511" s="246"/>
      <c r="K511" s="246"/>
      <c r="L511" s="251"/>
      <c r="M511" s="252"/>
      <c r="N511" s="253"/>
      <c r="O511" s="253"/>
      <c r="P511" s="253"/>
      <c r="Q511" s="253"/>
      <c r="R511" s="253"/>
      <c r="S511" s="253"/>
      <c r="T511" s="254"/>
      <c r="U511" s="14"/>
      <c r="V511" s="14"/>
      <c r="W511" s="14"/>
      <c r="X511" s="14"/>
      <c r="Y511" s="14"/>
      <c r="Z511" s="14"/>
      <c r="AA511" s="14"/>
      <c r="AB511" s="14"/>
      <c r="AC511" s="14"/>
      <c r="AD511" s="14"/>
      <c r="AE511" s="14"/>
      <c r="AT511" s="255" t="s">
        <v>190</v>
      </c>
      <c r="AU511" s="255" t="s">
        <v>87</v>
      </c>
      <c r="AV511" s="14" t="s">
        <v>87</v>
      </c>
      <c r="AW511" s="14" t="s">
        <v>4</v>
      </c>
      <c r="AX511" s="14" t="s">
        <v>85</v>
      </c>
      <c r="AY511" s="255" t="s">
        <v>179</v>
      </c>
    </row>
    <row r="512" s="2" customFormat="1" ht="37.8" customHeight="1">
      <c r="A512" s="41"/>
      <c r="B512" s="42"/>
      <c r="C512" s="216" t="s">
        <v>1215</v>
      </c>
      <c r="D512" s="216" t="s">
        <v>181</v>
      </c>
      <c r="E512" s="217" t="s">
        <v>421</v>
      </c>
      <c r="F512" s="218" t="s">
        <v>422</v>
      </c>
      <c r="G512" s="219" t="s">
        <v>371</v>
      </c>
      <c r="H512" s="220">
        <v>10.5</v>
      </c>
      <c r="I512" s="221"/>
      <c r="J512" s="222">
        <f>ROUND(I512*H512,2)</f>
        <v>0</v>
      </c>
      <c r="K512" s="218" t="s">
        <v>185</v>
      </c>
      <c r="L512" s="47"/>
      <c r="M512" s="223" t="s">
        <v>19</v>
      </c>
      <c r="N512" s="224" t="s">
        <v>48</v>
      </c>
      <c r="O512" s="87"/>
      <c r="P512" s="225">
        <f>O512*H512</f>
        <v>0</v>
      </c>
      <c r="Q512" s="225">
        <v>0</v>
      </c>
      <c r="R512" s="225">
        <f>Q512*H512</f>
        <v>0</v>
      </c>
      <c r="S512" s="225">
        <v>0</v>
      </c>
      <c r="T512" s="226">
        <f>S512*H512</f>
        <v>0</v>
      </c>
      <c r="U512" s="41"/>
      <c r="V512" s="41"/>
      <c r="W512" s="41"/>
      <c r="X512" s="41"/>
      <c r="Y512" s="41"/>
      <c r="Z512" s="41"/>
      <c r="AA512" s="41"/>
      <c r="AB512" s="41"/>
      <c r="AC512" s="41"/>
      <c r="AD512" s="41"/>
      <c r="AE512" s="41"/>
      <c r="AR512" s="227" t="s">
        <v>186</v>
      </c>
      <c r="AT512" s="227" t="s">
        <v>181</v>
      </c>
      <c r="AU512" s="227" t="s">
        <v>87</v>
      </c>
      <c r="AY512" s="20" t="s">
        <v>179</v>
      </c>
      <c r="BE512" s="228">
        <f>IF(N512="základní",J512,0)</f>
        <v>0</v>
      </c>
      <c r="BF512" s="228">
        <f>IF(N512="snížená",J512,0)</f>
        <v>0</v>
      </c>
      <c r="BG512" s="228">
        <f>IF(N512="zákl. přenesená",J512,0)</f>
        <v>0</v>
      </c>
      <c r="BH512" s="228">
        <f>IF(N512="sníž. přenesená",J512,0)</f>
        <v>0</v>
      </c>
      <c r="BI512" s="228">
        <f>IF(N512="nulová",J512,0)</f>
        <v>0</v>
      </c>
      <c r="BJ512" s="20" t="s">
        <v>85</v>
      </c>
      <c r="BK512" s="228">
        <f>ROUND(I512*H512,2)</f>
        <v>0</v>
      </c>
      <c r="BL512" s="20" t="s">
        <v>186</v>
      </c>
      <c r="BM512" s="227" t="s">
        <v>2041</v>
      </c>
    </row>
    <row r="513" s="2" customFormat="1">
      <c r="A513" s="41"/>
      <c r="B513" s="42"/>
      <c r="C513" s="43"/>
      <c r="D513" s="229" t="s">
        <v>188</v>
      </c>
      <c r="E513" s="43"/>
      <c r="F513" s="230" t="s">
        <v>424</v>
      </c>
      <c r="G513" s="43"/>
      <c r="H513" s="43"/>
      <c r="I513" s="231"/>
      <c r="J513" s="43"/>
      <c r="K513" s="43"/>
      <c r="L513" s="47"/>
      <c r="M513" s="232"/>
      <c r="N513" s="233"/>
      <c r="O513" s="87"/>
      <c r="P513" s="87"/>
      <c r="Q513" s="87"/>
      <c r="R513" s="87"/>
      <c r="S513" s="87"/>
      <c r="T513" s="88"/>
      <c r="U513" s="41"/>
      <c r="V513" s="41"/>
      <c r="W513" s="41"/>
      <c r="X513" s="41"/>
      <c r="Y513" s="41"/>
      <c r="Z513" s="41"/>
      <c r="AA513" s="41"/>
      <c r="AB513" s="41"/>
      <c r="AC513" s="41"/>
      <c r="AD513" s="41"/>
      <c r="AE513" s="41"/>
      <c r="AT513" s="20" t="s">
        <v>188</v>
      </c>
      <c r="AU513" s="20" t="s">
        <v>87</v>
      </c>
    </row>
    <row r="514" s="13" customFormat="1">
      <c r="A514" s="13"/>
      <c r="B514" s="234"/>
      <c r="C514" s="235"/>
      <c r="D514" s="236" t="s">
        <v>190</v>
      </c>
      <c r="E514" s="237" t="s">
        <v>19</v>
      </c>
      <c r="F514" s="238" t="s">
        <v>2042</v>
      </c>
      <c r="G514" s="235"/>
      <c r="H514" s="237" t="s">
        <v>19</v>
      </c>
      <c r="I514" s="239"/>
      <c r="J514" s="235"/>
      <c r="K514" s="235"/>
      <c r="L514" s="240"/>
      <c r="M514" s="241"/>
      <c r="N514" s="242"/>
      <c r="O514" s="242"/>
      <c r="P514" s="242"/>
      <c r="Q514" s="242"/>
      <c r="R514" s="242"/>
      <c r="S514" s="242"/>
      <c r="T514" s="243"/>
      <c r="U514" s="13"/>
      <c r="V514" s="13"/>
      <c r="W514" s="13"/>
      <c r="X514" s="13"/>
      <c r="Y514" s="13"/>
      <c r="Z514" s="13"/>
      <c r="AA514" s="13"/>
      <c r="AB514" s="13"/>
      <c r="AC514" s="13"/>
      <c r="AD514" s="13"/>
      <c r="AE514" s="13"/>
      <c r="AT514" s="244" t="s">
        <v>190</v>
      </c>
      <c r="AU514" s="244" t="s">
        <v>87</v>
      </c>
      <c r="AV514" s="13" t="s">
        <v>85</v>
      </c>
      <c r="AW514" s="13" t="s">
        <v>37</v>
      </c>
      <c r="AX514" s="13" t="s">
        <v>77</v>
      </c>
      <c r="AY514" s="244" t="s">
        <v>179</v>
      </c>
    </row>
    <row r="515" s="13" customFormat="1">
      <c r="A515" s="13"/>
      <c r="B515" s="234"/>
      <c r="C515" s="235"/>
      <c r="D515" s="236" t="s">
        <v>190</v>
      </c>
      <c r="E515" s="237" t="s">
        <v>19</v>
      </c>
      <c r="F515" s="238" t="s">
        <v>2043</v>
      </c>
      <c r="G515" s="235"/>
      <c r="H515" s="237" t="s">
        <v>19</v>
      </c>
      <c r="I515" s="239"/>
      <c r="J515" s="235"/>
      <c r="K515" s="235"/>
      <c r="L515" s="240"/>
      <c r="M515" s="241"/>
      <c r="N515" s="242"/>
      <c r="O515" s="242"/>
      <c r="P515" s="242"/>
      <c r="Q515" s="242"/>
      <c r="R515" s="242"/>
      <c r="S515" s="242"/>
      <c r="T515" s="243"/>
      <c r="U515" s="13"/>
      <c r="V515" s="13"/>
      <c r="W515" s="13"/>
      <c r="X515" s="13"/>
      <c r="Y515" s="13"/>
      <c r="Z515" s="13"/>
      <c r="AA515" s="13"/>
      <c r="AB515" s="13"/>
      <c r="AC515" s="13"/>
      <c r="AD515" s="13"/>
      <c r="AE515" s="13"/>
      <c r="AT515" s="244" t="s">
        <v>190</v>
      </c>
      <c r="AU515" s="244" t="s">
        <v>87</v>
      </c>
      <c r="AV515" s="13" t="s">
        <v>85</v>
      </c>
      <c r="AW515" s="13" t="s">
        <v>37</v>
      </c>
      <c r="AX515" s="13" t="s">
        <v>77</v>
      </c>
      <c r="AY515" s="244" t="s">
        <v>179</v>
      </c>
    </row>
    <row r="516" s="14" customFormat="1">
      <c r="A516" s="14"/>
      <c r="B516" s="245"/>
      <c r="C516" s="246"/>
      <c r="D516" s="236" t="s">
        <v>190</v>
      </c>
      <c r="E516" s="247" t="s">
        <v>19</v>
      </c>
      <c r="F516" s="248" t="s">
        <v>2044</v>
      </c>
      <c r="G516" s="246"/>
      <c r="H516" s="249">
        <v>295</v>
      </c>
      <c r="I516" s="250"/>
      <c r="J516" s="246"/>
      <c r="K516" s="246"/>
      <c r="L516" s="251"/>
      <c r="M516" s="252"/>
      <c r="N516" s="253"/>
      <c r="O516" s="253"/>
      <c r="P516" s="253"/>
      <c r="Q516" s="253"/>
      <c r="R516" s="253"/>
      <c r="S516" s="253"/>
      <c r="T516" s="254"/>
      <c r="U516" s="14"/>
      <c r="V516" s="14"/>
      <c r="W516" s="14"/>
      <c r="X516" s="14"/>
      <c r="Y516" s="14"/>
      <c r="Z516" s="14"/>
      <c r="AA516" s="14"/>
      <c r="AB516" s="14"/>
      <c r="AC516" s="14"/>
      <c r="AD516" s="14"/>
      <c r="AE516" s="14"/>
      <c r="AT516" s="255" t="s">
        <v>190</v>
      </c>
      <c r="AU516" s="255" t="s">
        <v>87</v>
      </c>
      <c r="AV516" s="14" t="s">
        <v>87</v>
      </c>
      <c r="AW516" s="14" t="s">
        <v>37</v>
      </c>
      <c r="AX516" s="14" t="s">
        <v>77</v>
      </c>
      <c r="AY516" s="255" t="s">
        <v>179</v>
      </c>
    </row>
    <row r="517" s="14" customFormat="1">
      <c r="A517" s="14"/>
      <c r="B517" s="245"/>
      <c r="C517" s="246"/>
      <c r="D517" s="236" t="s">
        <v>190</v>
      </c>
      <c r="E517" s="247" t="s">
        <v>19</v>
      </c>
      <c r="F517" s="248" t="s">
        <v>2045</v>
      </c>
      <c r="G517" s="246"/>
      <c r="H517" s="249">
        <v>-233.90000000000001</v>
      </c>
      <c r="I517" s="250"/>
      <c r="J517" s="246"/>
      <c r="K517" s="246"/>
      <c r="L517" s="251"/>
      <c r="M517" s="252"/>
      <c r="N517" s="253"/>
      <c r="O517" s="253"/>
      <c r="P517" s="253"/>
      <c r="Q517" s="253"/>
      <c r="R517" s="253"/>
      <c r="S517" s="253"/>
      <c r="T517" s="254"/>
      <c r="U517" s="14"/>
      <c r="V517" s="14"/>
      <c r="W517" s="14"/>
      <c r="X517" s="14"/>
      <c r="Y517" s="14"/>
      <c r="Z517" s="14"/>
      <c r="AA517" s="14"/>
      <c r="AB517" s="14"/>
      <c r="AC517" s="14"/>
      <c r="AD517" s="14"/>
      <c r="AE517" s="14"/>
      <c r="AT517" s="255" t="s">
        <v>190</v>
      </c>
      <c r="AU517" s="255" t="s">
        <v>87</v>
      </c>
      <c r="AV517" s="14" t="s">
        <v>87</v>
      </c>
      <c r="AW517" s="14" t="s">
        <v>37</v>
      </c>
      <c r="AX517" s="14" t="s">
        <v>77</v>
      </c>
      <c r="AY517" s="255" t="s">
        <v>179</v>
      </c>
    </row>
    <row r="518" s="14" customFormat="1">
      <c r="A518" s="14"/>
      <c r="B518" s="245"/>
      <c r="C518" s="246"/>
      <c r="D518" s="236" t="s">
        <v>190</v>
      </c>
      <c r="E518" s="247" t="s">
        <v>19</v>
      </c>
      <c r="F518" s="248" t="s">
        <v>2046</v>
      </c>
      <c r="G518" s="246"/>
      <c r="H518" s="249">
        <v>-6</v>
      </c>
      <c r="I518" s="250"/>
      <c r="J518" s="246"/>
      <c r="K518" s="246"/>
      <c r="L518" s="251"/>
      <c r="M518" s="252"/>
      <c r="N518" s="253"/>
      <c r="O518" s="253"/>
      <c r="P518" s="253"/>
      <c r="Q518" s="253"/>
      <c r="R518" s="253"/>
      <c r="S518" s="253"/>
      <c r="T518" s="254"/>
      <c r="U518" s="14"/>
      <c r="V518" s="14"/>
      <c r="W518" s="14"/>
      <c r="X518" s="14"/>
      <c r="Y518" s="14"/>
      <c r="Z518" s="14"/>
      <c r="AA518" s="14"/>
      <c r="AB518" s="14"/>
      <c r="AC518" s="14"/>
      <c r="AD518" s="14"/>
      <c r="AE518" s="14"/>
      <c r="AT518" s="255" t="s">
        <v>190</v>
      </c>
      <c r="AU518" s="255" t="s">
        <v>87</v>
      </c>
      <c r="AV518" s="14" t="s">
        <v>87</v>
      </c>
      <c r="AW518" s="14" t="s">
        <v>37</v>
      </c>
      <c r="AX518" s="14" t="s">
        <v>77</v>
      </c>
      <c r="AY518" s="255" t="s">
        <v>179</v>
      </c>
    </row>
    <row r="519" s="14" customFormat="1">
      <c r="A519" s="14"/>
      <c r="B519" s="245"/>
      <c r="C519" s="246"/>
      <c r="D519" s="236" t="s">
        <v>190</v>
      </c>
      <c r="E519" s="247" t="s">
        <v>19</v>
      </c>
      <c r="F519" s="248" t="s">
        <v>2047</v>
      </c>
      <c r="G519" s="246"/>
      <c r="H519" s="249">
        <v>-2</v>
      </c>
      <c r="I519" s="250"/>
      <c r="J519" s="246"/>
      <c r="K519" s="246"/>
      <c r="L519" s="251"/>
      <c r="M519" s="252"/>
      <c r="N519" s="253"/>
      <c r="O519" s="253"/>
      <c r="P519" s="253"/>
      <c r="Q519" s="253"/>
      <c r="R519" s="253"/>
      <c r="S519" s="253"/>
      <c r="T519" s="254"/>
      <c r="U519" s="14"/>
      <c r="V519" s="14"/>
      <c r="W519" s="14"/>
      <c r="X519" s="14"/>
      <c r="Y519" s="14"/>
      <c r="Z519" s="14"/>
      <c r="AA519" s="14"/>
      <c r="AB519" s="14"/>
      <c r="AC519" s="14"/>
      <c r="AD519" s="14"/>
      <c r="AE519" s="14"/>
      <c r="AT519" s="255" t="s">
        <v>190</v>
      </c>
      <c r="AU519" s="255" t="s">
        <v>87</v>
      </c>
      <c r="AV519" s="14" t="s">
        <v>87</v>
      </c>
      <c r="AW519" s="14" t="s">
        <v>37</v>
      </c>
      <c r="AX519" s="14" t="s">
        <v>77</v>
      </c>
      <c r="AY519" s="255" t="s">
        <v>179</v>
      </c>
    </row>
    <row r="520" s="14" customFormat="1">
      <c r="A520" s="14"/>
      <c r="B520" s="245"/>
      <c r="C520" s="246"/>
      <c r="D520" s="236" t="s">
        <v>190</v>
      </c>
      <c r="E520" s="247" t="s">
        <v>19</v>
      </c>
      <c r="F520" s="248" t="s">
        <v>2048</v>
      </c>
      <c r="G520" s="246"/>
      <c r="H520" s="249">
        <v>-1.3999999999999999</v>
      </c>
      <c r="I520" s="250"/>
      <c r="J520" s="246"/>
      <c r="K520" s="246"/>
      <c r="L520" s="251"/>
      <c r="M520" s="252"/>
      <c r="N520" s="253"/>
      <c r="O520" s="253"/>
      <c r="P520" s="253"/>
      <c r="Q520" s="253"/>
      <c r="R520" s="253"/>
      <c r="S520" s="253"/>
      <c r="T520" s="254"/>
      <c r="U520" s="14"/>
      <c r="V520" s="14"/>
      <c r="W520" s="14"/>
      <c r="X520" s="14"/>
      <c r="Y520" s="14"/>
      <c r="Z520" s="14"/>
      <c r="AA520" s="14"/>
      <c r="AB520" s="14"/>
      <c r="AC520" s="14"/>
      <c r="AD520" s="14"/>
      <c r="AE520" s="14"/>
      <c r="AT520" s="255" t="s">
        <v>190</v>
      </c>
      <c r="AU520" s="255" t="s">
        <v>87</v>
      </c>
      <c r="AV520" s="14" t="s">
        <v>87</v>
      </c>
      <c r="AW520" s="14" t="s">
        <v>37</v>
      </c>
      <c r="AX520" s="14" t="s">
        <v>77</v>
      </c>
      <c r="AY520" s="255" t="s">
        <v>179</v>
      </c>
    </row>
    <row r="521" s="14" customFormat="1">
      <c r="A521" s="14"/>
      <c r="B521" s="245"/>
      <c r="C521" s="246"/>
      <c r="D521" s="236" t="s">
        <v>190</v>
      </c>
      <c r="E521" s="247" t="s">
        <v>19</v>
      </c>
      <c r="F521" s="248" t="s">
        <v>2049</v>
      </c>
      <c r="G521" s="246"/>
      <c r="H521" s="249">
        <v>-0.69999999999999996</v>
      </c>
      <c r="I521" s="250"/>
      <c r="J521" s="246"/>
      <c r="K521" s="246"/>
      <c r="L521" s="251"/>
      <c r="M521" s="252"/>
      <c r="N521" s="253"/>
      <c r="O521" s="253"/>
      <c r="P521" s="253"/>
      <c r="Q521" s="253"/>
      <c r="R521" s="253"/>
      <c r="S521" s="253"/>
      <c r="T521" s="254"/>
      <c r="U521" s="14"/>
      <c r="V521" s="14"/>
      <c r="W521" s="14"/>
      <c r="X521" s="14"/>
      <c r="Y521" s="14"/>
      <c r="Z521" s="14"/>
      <c r="AA521" s="14"/>
      <c r="AB521" s="14"/>
      <c r="AC521" s="14"/>
      <c r="AD521" s="14"/>
      <c r="AE521" s="14"/>
      <c r="AT521" s="255" t="s">
        <v>190</v>
      </c>
      <c r="AU521" s="255" t="s">
        <v>87</v>
      </c>
      <c r="AV521" s="14" t="s">
        <v>87</v>
      </c>
      <c r="AW521" s="14" t="s">
        <v>37</v>
      </c>
      <c r="AX521" s="14" t="s">
        <v>77</v>
      </c>
      <c r="AY521" s="255" t="s">
        <v>179</v>
      </c>
    </row>
    <row r="522" s="14" customFormat="1">
      <c r="A522" s="14"/>
      <c r="B522" s="245"/>
      <c r="C522" s="246"/>
      <c r="D522" s="236" t="s">
        <v>190</v>
      </c>
      <c r="E522" s="247" t="s">
        <v>19</v>
      </c>
      <c r="F522" s="248" t="s">
        <v>2050</v>
      </c>
      <c r="G522" s="246"/>
      <c r="H522" s="249">
        <v>-40.5</v>
      </c>
      <c r="I522" s="250"/>
      <c r="J522" s="246"/>
      <c r="K522" s="246"/>
      <c r="L522" s="251"/>
      <c r="M522" s="252"/>
      <c r="N522" s="253"/>
      <c r="O522" s="253"/>
      <c r="P522" s="253"/>
      <c r="Q522" s="253"/>
      <c r="R522" s="253"/>
      <c r="S522" s="253"/>
      <c r="T522" s="254"/>
      <c r="U522" s="14"/>
      <c r="V522" s="14"/>
      <c r="W522" s="14"/>
      <c r="X522" s="14"/>
      <c r="Y522" s="14"/>
      <c r="Z522" s="14"/>
      <c r="AA522" s="14"/>
      <c r="AB522" s="14"/>
      <c r="AC522" s="14"/>
      <c r="AD522" s="14"/>
      <c r="AE522" s="14"/>
      <c r="AT522" s="255" t="s">
        <v>190</v>
      </c>
      <c r="AU522" s="255" t="s">
        <v>87</v>
      </c>
      <c r="AV522" s="14" t="s">
        <v>87</v>
      </c>
      <c r="AW522" s="14" t="s">
        <v>37</v>
      </c>
      <c r="AX522" s="14" t="s">
        <v>77</v>
      </c>
      <c r="AY522" s="255" t="s">
        <v>179</v>
      </c>
    </row>
    <row r="523" s="16" customFormat="1">
      <c r="A523" s="16"/>
      <c r="B523" s="267"/>
      <c r="C523" s="268"/>
      <c r="D523" s="236" t="s">
        <v>190</v>
      </c>
      <c r="E523" s="269" t="s">
        <v>19</v>
      </c>
      <c r="F523" s="270" t="s">
        <v>195</v>
      </c>
      <c r="G523" s="268"/>
      <c r="H523" s="271">
        <v>10.5</v>
      </c>
      <c r="I523" s="272"/>
      <c r="J523" s="268"/>
      <c r="K523" s="268"/>
      <c r="L523" s="273"/>
      <c r="M523" s="274"/>
      <c r="N523" s="275"/>
      <c r="O523" s="275"/>
      <c r="P523" s="275"/>
      <c r="Q523" s="275"/>
      <c r="R523" s="275"/>
      <c r="S523" s="275"/>
      <c r="T523" s="276"/>
      <c r="U523" s="16"/>
      <c r="V523" s="16"/>
      <c r="W523" s="16"/>
      <c r="X523" s="16"/>
      <c r="Y523" s="16"/>
      <c r="Z523" s="16"/>
      <c r="AA523" s="16"/>
      <c r="AB523" s="16"/>
      <c r="AC523" s="16"/>
      <c r="AD523" s="16"/>
      <c r="AE523" s="16"/>
      <c r="AT523" s="277" t="s">
        <v>190</v>
      </c>
      <c r="AU523" s="277" t="s">
        <v>87</v>
      </c>
      <c r="AV523" s="16" t="s">
        <v>186</v>
      </c>
      <c r="AW523" s="16" t="s">
        <v>37</v>
      </c>
      <c r="AX523" s="16" t="s">
        <v>85</v>
      </c>
      <c r="AY523" s="277" t="s">
        <v>179</v>
      </c>
    </row>
    <row r="524" s="2" customFormat="1" ht="24.15" customHeight="1">
      <c r="A524" s="41"/>
      <c r="B524" s="42"/>
      <c r="C524" s="216" t="s">
        <v>2051</v>
      </c>
      <c r="D524" s="216" t="s">
        <v>181</v>
      </c>
      <c r="E524" s="217" t="s">
        <v>428</v>
      </c>
      <c r="F524" s="218" t="s">
        <v>429</v>
      </c>
      <c r="G524" s="219" t="s">
        <v>333</v>
      </c>
      <c r="H524" s="220">
        <v>21</v>
      </c>
      <c r="I524" s="221"/>
      <c r="J524" s="222">
        <f>ROUND(I524*H524,2)</f>
        <v>0</v>
      </c>
      <c r="K524" s="218" t="s">
        <v>185</v>
      </c>
      <c r="L524" s="47"/>
      <c r="M524" s="223" t="s">
        <v>19</v>
      </c>
      <c r="N524" s="224" t="s">
        <v>48</v>
      </c>
      <c r="O524" s="87"/>
      <c r="P524" s="225">
        <f>O524*H524</f>
        <v>0</v>
      </c>
      <c r="Q524" s="225">
        <v>0</v>
      </c>
      <c r="R524" s="225">
        <f>Q524*H524</f>
        <v>0</v>
      </c>
      <c r="S524" s="225">
        <v>0</v>
      </c>
      <c r="T524" s="226">
        <f>S524*H524</f>
        <v>0</v>
      </c>
      <c r="U524" s="41"/>
      <c r="V524" s="41"/>
      <c r="W524" s="41"/>
      <c r="X524" s="41"/>
      <c r="Y524" s="41"/>
      <c r="Z524" s="41"/>
      <c r="AA524" s="41"/>
      <c r="AB524" s="41"/>
      <c r="AC524" s="41"/>
      <c r="AD524" s="41"/>
      <c r="AE524" s="41"/>
      <c r="AR524" s="227" t="s">
        <v>186</v>
      </c>
      <c r="AT524" s="227" t="s">
        <v>181</v>
      </c>
      <c r="AU524" s="227" t="s">
        <v>87</v>
      </c>
      <c r="AY524" s="20" t="s">
        <v>179</v>
      </c>
      <c r="BE524" s="228">
        <f>IF(N524="základní",J524,0)</f>
        <v>0</v>
      </c>
      <c r="BF524" s="228">
        <f>IF(N524="snížená",J524,0)</f>
        <v>0</v>
      </c>
      <c r="BG524" s="228">
        <f>IF(N524="zákl. přenesená",J524,0)</f>
        <v>0</v>
      </c>
      <c r="BH524" s="228">
        <f>IF(N524="sníž. přenesená",J524,0)</f>
        <v>0</v>
      </c>
      <c r="BI524" s="228">
        <f>IF(N524="nulová",J524,0)</f>
        <v>0</v>
      </c>
      <c r="BJ524" s="20" t="s">
        <v>85</v>
      </c>
      <c r="BK524" s="228">
        <f>ROUND(I524*H524,2)</f>
        <v>0</v>
      </c>
      <c r="BL524" s="20" t="s">
        <v>186</v>
      </c>
      <c r="BM524" s="227" t="s">
        <v>2052</v>
      </c>
    </row>
    <row r="525" s="2" customFormat="1">
      <c r="A525" s="41"/>
      <c r="B525" s="42"/>
      <c r="C525" s="43"/>
      <c r="D525" s="229" t="s">
        <v>188</v>
      </c>
      <c r="E525" s="43"/>
      <c r="F525" s="230" t="s">
        <v>431</v>
      </c>
      <c r="G525" s="43"/>
      <c r="H525" s="43"/>
      <c r="I525" s="231"/>
      <c r="J525" s="43"/>
      <c r="K525" s="43"/>
      <c r="L525" s="47"/>
      <c r="M525" s="232"/>
      <c r="N525" s="233"/>
      <c r="O525" s="87"/>
      <c r="P525" s="87"/>
      <c r="Q525" s="87"/>
      <c r="R525" s="87"/>
      <c r="S525" s="87"/>
      <c r="T525" s="88"/>
      <c r="U525" s="41"/>
      <c r="V525" s="41"/>
      <c r="W525" s="41"/>
      <c r="X525" s="41"/>
      <c r="Y525" s="41"/>
      <c r="Z525" s="41"/>
      <c r="AA525" s="41"/>
      <c r="AB525" s="41"/>
      <c r="AC525" s="41"/>
      <c r="AD525" s="41"/>
      <c r="AE525" s="41"/>
      <c r="AT525" s="20" t="s">
        <v>188</v>
      </c>
      <c r="AU525" s="20" t="s">
        <v>87</v>
      </c>
    </row>
    <row r="526" s="14" customFormat="1">
      <c r="A526" s="14"/>
      <c r="B526" s="245"/>
      <c r="C526" s="246"/>
      <c r="D526" s="236" t="s">
        <v>190</v>
      </c>
      <c r="E526" s="246"/>
      <c r="F526" s="248" t="s">
        <v>2053</v>
      </c>
      <c r="G526" s="246"/>
      <c r="H526" s="249">
        <v>21</v>
      </c>
      <c r="I526" s="250"/>
      <c r="J526" s="246"/>
      <c r="K526" s="246"/>
      <c r="L526" s="251"/>
      <c r="M526" s="252"/>
      <c r="N526" s="253"/>
      <c r="O526" s="253"/>
      <c r="P526" s="253"/>
      <c r="Q526" s="253"/>
      <c r="R526" s="253"/>
      <c r="S526" s="253"/>
      <c r="T526" s="254"/>
      <c r="U526" s="14"/>
      <c r="V526" s="14"/>
      <c r="W526" s="14"/>
      <c r="X526" s="14"/>
      <c r="Y526" s="14"/>
      <c r="Z526" s="14"/>
      <c r="AA526" s="14"/>
      <c r="AB526" s="14"/>
      <c r="AC526" s="14"/>
      <c r="AD526" s="14"/>
      <c r="AE526" s="14"/>
      <c r="AT526" s="255" t="s">
        <v>190</v>
      </c>
      <c r="AU526" s="255" t="s">
        <v>87</v>
      </c>
      <c r="AV526" s="14" t="s">
        <v>87</v>
      </c>
      <c r="AW526" s="14" t="s">
        <v>4</v>
      </c>
      <c r="AX526" s="14" t="s">
        <v>85</v>
      </c>
      <c r="AY526" s="255" t="s">
        <v>179</v>
      </c>
    </row>
    <row r="527" s="2" customFormat="1" ht="21.75" customHeight="1">
      <c r="A527" s="41"/>
      <c r="B527" s="42"/>
      <c r="C527" s="216" t="s">
        <v>1218</v>
      </c>
      <c r="D527" s="216" t="s">
        <v>181</v>
      </c>
      <c r="E527" s="217" t="s">
        <v>1744</v>
      </c>
      <c r="F527" s="218" t="s">
        <v>1745</v>
      </c>
      <c r="G527" s="219" t="s">
        <v>333</v>
      </c>
      <c r="H527" s="220">
        <v>0.22600000000000001</v>
      </c>
      <c r="I527" s="221"/>
      <c r="J527" s="222">
        <f>ROUND(I527*H527,2)</f>
        <v>0</v>
      </c>
      <c r="K527" s="218" t="s">
        <v>185</v>
      </c>
      <c r="L527" s="47"/>
      <c r="M527" s="223" t="s">
        <v>19</v>
      </c>
      <c r="N527" s="224" t="s">
        <v>48</v>
      </c>
      <c r="O527" s="87"/>
      <c r="P527" s="225">
        <f>O527*H527</f>
        <v>0</v>
      </c>
      <c r="Q527" s="225">
        <v>0</v>
      </c>
      <c r="R527" s="225">
        <f>Q527*H527</f>
        <v>0</v>
      </c>
      <c r="S527" s="225">
        <v>0</v>
      </c>
      <c r="T527" s="226">
        <f>S527*H527</f>
        <v>0</v>
      </c>
      <c r="U527" s="41"/>
      <c r="V527" s="41"/>
      <c r="W527" s="41"/>
      <c r="X527" s="41"/>
      <c r="Y527" s="41"/>
      <c r="Z527" s="41"/>
      <c r="AA527" s="41"/>
      <c r="AB527" s="41"/>
      <c r="AC527" s="41"/>
      <c r="AD527" s="41"/>
      <c r="AE527" s="41"/>
      <c r="AR527" s="227" t="s">
        <v>186</v>
      </c>
      <c r="AT527" s="227" t="s">
        <v>181</v>
      </c>
      <c r="AU527" s="227" t="s">
        <v>87</v>
      </c>
      <c r="AY527" s="20" t="s">
        <v>179</v>
      </c>
      <c r="BE527" s="228">
        <f>IF(N527="základní",J527,0)</f>
        <v>0</v>
      </c>
      <c r="BF527" s="228">
        <f>IF(N527="snížená",J527,0)</f>
        <v>0</v>
      </c>
      <c r="BG527" s="228">
        <f>IF(N527="zákl. přenesená",J527,0)</f>
        <v>0</v>
      </c>
      <c r="BH527" s="228">
        <f>IF(N527="sníž. přenesená",J527,0)</f>
        <v>0</v>
      </c>
      <c r="BI527" s="228">
        <f>IF(N527="nulová",J527,0)</f>
        <v>0</v>
      </c>
      <c r="BJ527" s="20" t="s">
        <v>85</v>
      </c>
      <c r="BK527" s="228">
        <f>ROUND(I527*H527,2)</f>
        <v>0</v>
      </c>
      <c r="BL527" s="20" t="s">
        <v>186</v>
      </c>
      <c r="BM527" s="227" t="s">
        <v>2054</v>
      </c>
    </row>
    <row r="528" s="2" customFormat="1">
      <c r="A528" s="41"/>
      <c r="B528" s="42"/>
      <c r="C528" s="43"/>
      <c r="D528" s="229" t="s">
        <v>188</v>
      </c>
      <c r="E528" s="43"/>
      <c r="F528" s="230" t="s">
        <v>1747</v>
      </c>
      <c r="G528" s="43"/>
      <c r="H528" s="43"/>
      <c r="I528" s="231"/>
      <c r="J528" s="43"/>
      <c r="K528" s="43"/>
      <c r="L528" s="47"/>
      <c r="M528" s="232"/>
      <c r="N528" s="233"/>
      <c r="O528" s="87"/>
      <c r="P528" s="87"/>
      <c r="Q528" s="87"/>
      <c r="R528" s="87"/>
      <c r="S528" s="87"/>
      <c r="T528" s="88"/>
      <c r="U528" s="41"/>
      <c r="V528" s="41"/>
      <c r="W528" s="41"/>
      <c r="X528" s="41"/>
      <c r="Y528" s="41"/>
      <c r="Z528" s="41"/>
      <c r="AA528" s="41"/>
      <c r="AB528" s="41"/>
      <c r="AC528" s="41"/>
      <c r="AD528" s="41"/>
      <c r="AE528" s="41"/>
      <c r="AT528" s="20" t="s">
        <v>188</v>
      </c>
      <c r="AU528" s="20" t="s">
        <v>87</v>
      </c>
    </row>
    <row r="529" s="12" customFormat="1" ht="22.8" customHeight="1">
      <c r="A529" s="12"/>
      <c r="B529" s="200"/>
      <c r="C529" s="201"/>
      <c r="D529" s="202" t="s">
        <v>76</v>
      </c>
      <c r="E529" s="214" t="s">
        <v>2055</v>
      </c>
      <c r="F529" s="214" t="s">
        <v>2056</v>
      </c>
      <c r="G529" s="201"/>
      <c r="H529" s="201"/>
      <c r="I529" s="204"/>
      <c r="J529" s="215">
        <f>BK529</f>
        <v>0</v>
      </c>
      <c r="K529" s="201"/>
      <c r="L529" s="206"/>
      <c r="M529" s="207"/>
      <c r="N529" s="208"/>
      <c r="O529" s="208"/>
      <c r="P529" s="209">
        <f>SUM(P530:P568)</f>
        <v>0</v>
      </c>
      <c r="Q529" s="208"/>
      <c r="R529" s="209">
        <f>SUM(R530:R568)</f>
        <v>0.055950000000000007</v>
      </c>
      <c r="S529" s="208"/>
      <c r="T529" s="210">
        <f>SUM(T530:T568)</f>
        <v>0</v>
      </c>
      <c r="U529" s="12"/>
      <c r="V529" s="12"/>
      <c r="W529" s="12"/>
      <c r="X529" s="12"/>
      <c r="Y529" s="12"/>
      <c r="Z529" s="12"/>
      <c r="AA529" s="12"/>
      <c r="AB529" s="12"/>
      <c r="AC529" s="12"/>
      <c r="AD529" s="12"/>
      <c r="AE529" s="12"/>
      <c r="AR529" s="211" t="s">
        <v>186</v>
      </c>
      <c r="AT529" s="212" t="s">
        <v>76</v>
      </c>
      <c r="AU529" s="212" t="s">
        <v>85</v>
      </c>
      <c r="AY529" s="211" t="s">
        <v>179</v>
      </c>
      <c r="BK529" s="213">
        <f>SUM(BK530:BK568)</f>
        <v>0</v>
      </c>
    </row>
    <row r="530" s="2" customFormat="1" ht="33" customHeight="1">
      <c r="A530" s="41"/>
      <c r="B530" s="42"/>
      <c r="C530" s="216" t="s">
        <v>2057</v>
      </c>
      <c r="D530" s="216" t="s">
        <v>181</v>
      </c>
      <c r="E530" s="217" t="s">
        <v>2058</v>
      </c>
      <c r="F530" s="218" t="s">
        <v>2059</v>
      </c>
      <c r="G530" s="219" t="s">
        <v>184</v>
      </c>
      <c r="H530" s="220">
        <v>1865</v>
      </c>
      <c r="I530" s="221"/>
      <c r="J530" s="222">
        <f>ROUND(I530*H530,2)</f>
        <v>0</v>
      </c>
      <c r="K530" s="218" t="s">
        <v>185</v>
      </c>
      <c r="L530" s="47"/>
      <c r="M530" s="223" t="s">
        <v>19</v>
      </c>
      <c r="N530" s="224" t="s">
        <v>48</v>
      </c>
      <c r="O530" s="87"/>
      <c r="P530" s="225">
        <f>O530*H530</f>
        <v>0</v>
      </c>
      <c r="Q530" s="225">
        <v>0</v>
      </c>
      <c r="R530" s="225">
        <f>Q530*H530</f>
        <v>0</v>
      </c>
      <c r="S530" s="225">
        <v>0</v>
      </c>
      <c r="T530" s="226">
        <f>S530*H530</f>
        <v>0</v>
      </c>
      <c r="U530" s="41"/>
      <c r="V530" s="41"/>
      <c r="W530" s="41"/>
      <c r="X530" s="41"/>
      <c r="Y530" s="41"/>
      <c r="Z530" s="41"/>
      <c r="AA530" s="41"/>
      <c r="AB530" s="41"/>
      <c r="AC530" s="41"/>
      <c r="AD530" s="41"/>
      <c r="AE530" s="41"/>
      <c r="AR530" s="227" t="s">
        <v>186</v>
      </c>
      <c r="AT530" s="227" t="s">
        <v>181</v>
      </c>
      <c r="AU530" s="227" t="s">
        <v>87</v>
      </c>
      <c r="AY530" s="20" t="s">
        <v>179</v>
      </c>
      <c r="BE530" s="228">
        <f>IF(N530="základní",J530,0)</f>
        <v>0</v>
      </c>
      <c r="BF530" s="228">
        <f>IF(N530="snížená",J530,0)</f>
        <v>0</v>
      </c>
      <c r="BG530" s="228">
        <f>IF(N530="zákl. přenesená",J530,0)</f>
        <v>0</v>
      </c>
      <c r="BH530" s="228">
        <f>IF(N530="sníž. přenesená",J530,0)</f>
        <v>0</v>
      </c>
      <c r="BI530" s="228">
        <f>IF(N530="nulová",J530,0)</f>
        <v>0</v>
      </c>
      <c r="BJ530" s="20" t="s">
        <v>85</v>
      </c>
      <c r="BK530" s="228">
        <f>ROUND(I530*H530,2)</f>
        <v>0</v>
      </c>
      <c r="BL530" s="20" t="s">
        <v>186</v>
      </c>
      <c r="BM530" s="227" t="s">
        <v>2060</v>
      </c>
    </row>
    <row r="531" s="2" customFormat="1">
      <c r="A531" s="41"/>
      <c r="B531" s="42"/>
      <c r="C531" s="43"/>
      <c r="D531" s="229" t="s">
        <v>188</v>
      </c>
      <c r="E531" s="43"/>
      <c r="F531" s="230" t="s">
        <v>2061</v>
      </c>
      <c r="G531" s="43"/>
      <c r="H531" s="43"/>
      <c r="I531" s="231"/>
      <c r="J531" s="43"/>
      <c r="K531" s="43"/>
      <c r="L531" s="47"/>
      <c r="M531" s="232"/>
      <c r="N531" s="233"/>
      <c r="O531" s="87"/>
      <c r="P531" s="87"/>
      <c r="Q531" s="87"/>
      <c r="R531" s="87"/>
      <c r="S531" s="87"/>
      <c r="T531" s="88"/>
      <c r="U531" s="41"/>
      <c r="V531" s="41"/>
      <c r="W531" s="41"/>
      <c r="X531" s="41"/>
      <c r="Y531" s="41"/>
      <c r="Z531" s="41"/>
      <c r="AA531" s="41"/>
      <c r="AB531" s="41"/>
      <c r="AC531" s="41"/>
      <c r="AD531" s="41"/>
      <c r="AE531" s="41"/>
      <c r="AT531" s="20" t="s">
        <v>188</v>
      </c>
      <c r="AU531" s="20" t="s">
        <v>87</v>
      </c>
    </row>
    <row r="532" s="13" customFormat="1">
      <c r="A532" s="13"/>
      <c r="B532" s="234"/>
      <c r="C532" s="235"/>
      <c r="D532" s="236" t="s">
        <v>190</v>
      </c>
      <c r="E532" s="237" t="s">
        <v>19</v>
      </c>
      <c r="F532" s="238" t="s">
        <v>2062</v>
      </c>
      <c r="G532" s="235"/>
      <c r="H532" s="237" t="s">
        <v>19</v>
      </c>
      <c r="I532" s="239"/>
      <c r="J532" s="235"/>
      <c r="K532" s="235"/>
      <c r="L532" s="240"/>
      <c r="M532" s="241"/>
      <c r="N532" s="242"/>
      <c r="O532" s="242"/>
      <c r="P532" s="242"/>
      <c r="Q532" s="242"/>
      <c r="R532" s="242"/>
      <c r="S532" s="242"/>
      <c r="T532" s="243"/>
      <c r="U532" s="13"/>
      <c r="V532" s="13"/>
      <c r="W532" s="13"/>
      <c r="X532" s="13"/>
      <c r="Y532" s="13"/>
      <c r="Z532" s="13"/>
      <c r="AA532" s="13"/>
      <c r="AB532" s="13"/>
      <c r="AC532" s="13"/>
      <c r="AD532" s="13"/>
      <c r="AE532" s="13"/>
      <c r="AT532" s="244" t="s">
        <v>190</v>
      </c>
      <c r="AU532" s="244" t="s">
        <v>87</v>
      </c>
      <c r="AV532" s="13" t="s">
        <v>85</v>
      </c>
      <c r="AW532" s="13" t="s">
        <v>37</v>
      </c>
      <c r="AX532" s="13" t="s">
        <v>77</v>
      </c>
      <c r="AY532" s="244" t="s">
        <v>179</v>
      </c>
    </row>
    <row r="533" s="14" customFormat="1">
      <c r="A533" s="14"/>
      <c r="B533" s="245"/>
      <c r="C533" s="246"/>
      <c r="D533" s="236" t="s">
        <v>190</v>
      </c>
      <c r="E533" s="247" t="s">
        <v>19</v>
      </c>
      <c r="F533" s="248" t="s">
        <v>1621</v>
      </c>
      <c r="G533" s="246"/>
      <c r="H533" s="249">
        <v>1865</v>
      </c>
      <c r="I533" s="250"/>
      <c r="J533" s="246"/>
      <c r="K533" s="246"/>
      <c r="L533" s="251"/>
      <c r="M533" s="252"/>
      <c r="N533" s="253"/>
      <c r="O533" s="253"/>
      <c r="P533" s="253"/>
      <c r="Q533" s="253"/>
      <c r="R533" s="253"/>
      <c r="S533" s="253"/>
      <c r="T533" s="254"/>
      <c r="U533" s="14"/>
      <c r="V533" s="14"/>
      <c r="W533" s="14"/>
      <c r="X533" s="14"/>
      <c r="Y533" s="14"/>
      <c r="Z533" s="14"/>
      <c r="AA533" s="14"/>
      <c r="AB533" s="14"/>
      <c r="AC533" s="14"/>
      <c r="AD533" s="14"/>
      <c r="AE533" s="14"/>
      <c r="AT533" s="255" t="s">
        <v>190</v>
      </c>
      <c r="AU533" s="255" t="s">
        <v>87</v>
      </c>
      <c r="AV533" s="14" t="s">
        <v>87</v>
      </c>
      <c r="AW533" s="14" t="s">
        <v>37</v>
      </c>
      <c r="AX533" s="14" t="s">
        <v>77</v>
      </c>
      <c r="AY533" s="255" t="s">
        <v>179</v>
      </c>
    </row>
    <row r="534" s="16" customFormat="1">
      <c r="A534" s="16"/>
      <c r="B534" s="267"/>
      <c r="C534" s="268"/>
      <c r="D534" s="236" t="s">
        <v>190</v>
      </c>
      <c r="E534" s="269" t="s">
        <v>19</v>
      </c>
      <c r="F534" s="270" t="s">
        <v>195</v>
      </c>
      <c r="G534" s="268"/>
      <c r="H534" s="271">
        <v>1865</v>
      </c>
      <c r="I534" s="272"/>
      <c r="J534" s="268"/>
      <c r="K534" s="268"/>
      <c r="L534" s="273"/>
      <c r="M534" s="274"/>
      <c r="N534" s="275"/>
      <c r="O534" s="275"/>
      <c r="P534" s="275"/>
      <c r="Q534" s="275"/>
      <c r="R534" s="275"/>
      <c r="S534" s="275"/>
      <c r="T534" s="276"/>
      <c r="U534" s="16"/>
      <c r="V534" s="16"/>
      <c r="W534" s="16"/>
      <c r="X534" s="16"/>
      <c r="Y534" s="16"/>
      <c r="Z534" s="16"/>
      <c r="AA534" s="16"/>
      <c r="AB534" s="16"/>
      <c r="AC534" s="16"/>
      <c r="AD534" s="16"/>
      <c r="AE534" s="16"/>
      <c r="AT534" s="277" t="s">
        <v>190</v>
      </c>
      <c r="AU534" s="277" t="s">
        <v>87</v>
      </c>
      <c r="AV534" s="16" t="s">
        <v>186</v>
      </c>
      <c r="AW534" s="16" t="s">
        <v>37</v>
      </c>
      <c r="AX534" s="16" t="s">
        <v>85</v>
      </c>
      <c r="AY534" s="277" t="s">
        <v>179</v>
      </c>
    </row>
    <row r="535" s="2" customFormat="1" ht="16.5" customHeight="1">
      <c r="A535" s="41"/>
      <c r="B535" s="42"/>
      <c r="C535" s="216" t="s">
        <v>1221</v>
      </c>
      <c r="D535" s="216" t="s">
        <v>181</v>
      </c>
      <c r="E535" s="217" t="s">
        <v>2063</v>
      </c>
      <c r="F535" s="218" t="s">
        <v>2064</v>
      </c>
      <c r="G535" s="219" t="s">
        <v>184</v>
      </c>
      <c r="H535" s="220">
        <v>1119</v>
      </c>
      <c r="I535" s="221"/>
      <c r="J535" s="222">
        <f>ROUND(I535*H535,2)</f>
        <v>0</v>
      </c>
      <c r="K535" s="218" t="s">
        <v>185</v>
      </c>
      <c r="L535" s="47"/>
      <c r="M535" s="223" t="s">
        <v>19</v>
      </c>
      <c r="N535" s="224" t="s">
        <v>48</v>
      </c>
      <c r="O535" s="87"/>
      <c r="P535" s="225">
        <f>O535*H535</f>
        <v>0</v>
      </c>
      <c r="Q535" s="225">
        <v>0</v>
      </c>
      <c r="R535" s="225">
        <f>Q535*H535</f>
        <v>0</v>
      </c>
      <c r="S535" s="225">
        <v>0</v>
      </c>
      <c r="T535" s="226">
        <f>S535*H535</f>
        <v>0</v>
      </c>
      <c r="U535" s="41"/>
      <c r="V535" s="41"/>
      <c r="W535" s="41"/>
      <c r="X535" s="41"/>
      <c r="Y535" s="41"/>
      <c r="Z535" s="41"/>
      <c r="AA535" s="41"/>
      <c r="AB535" s="41"/>
      <c r="AC535" s="41"/>
      <c r="AD535" s="41"/>
      <c r="AE535" s="41"/>
      <c r="AR535" s="227" t="s">
        <v>186</v>
      </c>
      <c r="AT535" s="227" t="s">
        <v>181</v>
      </c>
      <c r="AU535" s="227" t="s">
        <v>87</v>
      </c>
      <c r="AY535" s="20" t="s">
        <v>179</v>
      </c>
      <c r="BE535" s="228">
        <f>IF(N535="základní",J535,0)</f>
        <v>0</v>
      </c>
      <c r="BF535" s="228">
        <f>IF(N535="snížená",J535,0)</f>
        <v>0</v>
      </c>
      <c r="BG535" s="228">
        <f>IF(N535="zákl. přenesená",J535,0)</f>
        <v>0</v>
      </c>
      <c r="BH535" s="228">
        <f>IF(N535="sníž. přenesená",J535,0)</f>
        <v>0</v>
      </c>
      <c r="BI535" s="228">
        <f>IF(N535="nulová",J535,0)</f>
        <v>0</v>
      </c>
      <c r="BJ535" s="20" t="s">
        <v>85</v>
      </c>
      <c r="BK535" s="228">
        <f>ROUND(I535*H535,2)</f>
        <v>0</v>
      </c>
      <c r="BL535" s="20" t="s">
        <v>186</v>
      </c>
      <c r="BM535" s="227" t="s">
        <v>2065</v>
      </c>
    </row>
    <row r="536" s="2" customFormat="1">
      <c r="A536" s="41"/>
      <c r="B536" s="42"/>
      <c r="C536" s="43"/>
      <c r="D536" s="229" t="s">
        <v>188</v>
      </c>
      <c r="E536" s="43"/>
      <c r="F536" s="230" t="s">
        <v>2066</v>
      </c>
      <c r="G536" s="43"/>
      <c r="H536" s="43"/>
      <c r="I536" s="231"/>
      <c r="J536" s="43"/>
      <c r="K536" s="43"/>
      <c r="L536" s="47"/>
      <c r="M536" s="232"/>
      <c r="N536" s="233"/>
      <c r="O536" s="87"/>
      <c r="P536" s="87"/>
      <c r="Q536" s="87"/>
      <c r="R536" s="87"/>
      <c r="S536" s="87"/>
      <c r="T536" s="88"/>
      <c r="U536" s="41"/>
      <c r="V536" s="41"/>
      <c r="W536" s="41"/>
      <c r="X536" s="41"/>
      <c r="Y536" s="41"/>
      <c r="Z536" s="41"/>
      <c r="AA536" s="41"/>
      <c r="AB536" s="41"/>
      <c r="AC536" s="41"/>
      <c r="AD536" s="41"/>
      <c r="AE536" s="41"/>
      <c r="AT536" s="20" t="s">
        <v>188</v>
      </c>
      <c r="AU536" s="20" t="s">
        <v>87</v>
      </c>
    </row>
    <row r="537" s="13" customFormat="1">
      <c r="A537" s="13"/>
      <c r="B537" s="234"/>
      <c r="C537" s="235"/>
      <c r="D537" s="236" t="s">
        <v>190</v>
      </c>
      <c r="E537" s="237" t="s">
        <v>19</v>
      </c>
      <c r="F537" s="238" t="s">
        <v>2067</v>
      </c>
      <c r="G537" s="235"/>
      <c r="H537" s="237" t="s">
        <v>19</v>
      </c>
      <c r="I537" s="239"/>
      <c r="J537" s="235"/>
      <c r="K537" s="235"/>
      <c r="L537" s="240"/>
      <c r="M537" s="241"/>
      <c r="N537" s="242"/>
      <c r="O537" s="242"/>
      <c r="P537" s="242"/>
      <c r="Q537" s="242"/>
      <c r="R537" s="242"/>
      <c r="S537" s="242"/>
      <c r="T537" s="243"/>
      <c r="U537" s="13"/>
      <c r="V537" s="13"/>
      <c r="W537" s="13"/>
      <c r="X537" s="13"/>
      <c r="Y537" s="13"/>
      <c r="Z537" s="13"/>
      <c r="AA537" s="13"/>
      <c r="AB537" s="13"/>
      <c r="AC537" s="13"/>
      <c r="AD537" s="13"/>
      <c r="AE537" s="13"/>
      <c r="AT537" s="244" t="s">
        <v>190</v>
      </c>
      <c r="AU537" s="244" t="s">
        <v>87</v>
      </c>
      <c r="AV537" s="13" t="s">
        <v>85</v>
      </c>
      <c r="AW537" s="13" t="s">
        <v>37</v>
      </c>
      <c r="AX537" s="13" t="s">
        <v>77</v>
      </c>
      <c r="AY537" s="244" t="s">
        <v>179</v>
      </c>
    </row>
    <row r="538" s="14" customFormat="1">
      <c r="A538" s="14"/>
      <c r="B538" s="245"/>
      <c r="C538" s="246"/>
      <c r="D538" s="236" t="s">
        <v>190</v>
      </c>
      <c r="E538" s="247" t="s">
        <v>19</v>
      </c>
      <c r="F538" s="248" t="s">
        <v>2068</v>
      </c>
      <c r="G538" s="246"/>
      <c r="H538" s="249">
        <v>1119</v>
      </c>
      <c r="I538" s="250"/>
      <c r="J538" s="246"/>
      <c r="K538" s="246"/>
      <c r="L538" s="251"/>
      <c r="M538" s="252"/>
      <c r="N538" s="253"/>
      <c r="O538" s="253"/>
      <c r="P538" s="253"/>
      <c r="Q538" s="253"/>
      <c r="R538" s="253"/>
      <c r="S538" s="253"/>
      <c r="T538" s="254"/>
      <c r="U538" s="14"/>
      <c r="V538" s="14"/>
      <c r="W538" s="14"/>
      <c r="X538" s="14"/>
      <c r="Y538" s="14"/>
      <c r="Z538" s="14"/>
      <c r="AA538" s="14"/>
      <c r="AB538" s="14"/>
      <c r="AC538" s="14"/>
      <c r="AD538" s="14"/>
      <c r="AE538" s="14"/>
      <c r="AT538" s="255" t="s">
        <v>190</v>
      </c>
      <c r="AU538" s="255" t="s">
        <v>87</v>
      </c>
      <c r="AV538" s="14" t="s">
        <v>87</v>
      </c>
      <c r="AW538" s="14" t="s">
        <v>37</v>
      </c>
      <c r="AX538" s="14" t="s">
        <v>77</v>
      </c>
      <c r="AY538" s="255" t="s">
        <v>179</v>
      </c>
    </row>
    <row r="539" s="16" customFormat="1">
      <c r="A539" s="16"/>
      <c r="B539" s="267"/>
      <c r="C539" s="268"/>
      <c r="D539" s="236" t="s">
        <v>190</v>
      </c>
      <c r="E539" s="269" t="s">
        <v>19</v>
      </c>
      <c r="F539" s="270" t="s">
        <v>195</v>
      </c>
      <c r="G539" s="268"/>
      <c r="H539" s="271">
        <v>1119</v>
      </c>
      <c r="I539" s="272"/>
      <c r="J539" s="268"/>
      <c r="K539" s="268"/>
      <c r="L539" s="273"/>
      <c r="M539" s="274"/>
      <c r="N539" s="275"/>
      <c r="O539" s="275"/>
      <c r="P539" s="275"/>
      <c r="Q539" s="275"/>
      <c r="R539" s="275"/>
      <c r="S539" s="275"/>
      <c r="T539" s="276"/>
      <c r="U539" s="16"/>
      <c r="V539" s="16"/>
      <c r="W539" s="16"/>
      <c r="X539" s="16"/>
      <c r="Y539" s="16"/>
      <c r="Z539" s="16"/>
      <c r="AA539" s="16"/>
      <c r="AB539" s="16"/>
      <c r="AC539" s="16"/>
      <c r="AD539" s="16"/>
      <c r="AE539" s="16"/>
      <c r="AT539" s="277" t="s">
        <v>190</v>
      </c>
      <c r="AU539" s="277" t="s">
        <v>87</v>
      </c>
      <c r="AV539" s="16" t="s">
        <v>186</v>
      </c>
      <c r="AW539" s="16" t="s">
        <v>37</v>
      </c>
      <c r="AX539" s="16" t="s">
        <v>85</v>
      </c>
      <c r="AY539" s="277" t="s">
        <v>179</v>
      </c>
    </row>
    <row r="540" s="2" customFormat="1" ht="16.5" customHeight="1">
      <c r="A540" s="41"/>
      <c r="B540" s="42"/>
      <c r="C540" s="216" t="s">
        <v>2069</v>
      </c>
      <c r="D540" s="216" t="s">
        <v>181</v>
      </c>
      <c r="E540" s="217" t="s">
        <v>2070</v>
      </c>
      <c r="F540" s="218" t="s">
        <v>2071</v>
      </c>
      <c r="G540" s="219" t="s">
        <v>184</v>
      </c>
      <c r="H540" s="220">
        <v>746</v>
      </c>
      <c r="I540" s="221"/>
      <c r="J540" s="222">
        <f>ROUND(I540*H540,2)</f>
        <v>0</v>
      </c>
      <c r="K540" s="218" t="s">
        <v>185</v>
      </c>
      <c r="L540" s="47"/>
      <c r="M540" s="223" t="s">
        <v>19</v>
      </c>
      <c r="N540" s="224" t="s">
        <v>48</v>
      </c>
      <c r="O540" s="87"/>
      <c r="P540" s="225">
        <f>O540*H540</f>
        <v>0</v>
      </c>
      <c r="Q540" s="225">
        <v>0</v>
      </c>
      <c r="R540" s="225">
        <f>Q540*H540</f>
        <v>0</v>
      </c>
      <c r="S540" s="225">
        <v>0</v>
      </c>
      <c r="T540" s="226">
        <f>S540*H540</f>
        <v>0</v>
      </c>
      <c r="U540" s="41"/>
      <c r="V540" s="41"/>
      <c r="W540" s="41"/>
      <c r="X540" s="41"/>
      <c r="Y540" s="41"/>
      <c r="Z540" s="41"/>
      <c r="AA540" s="41"/>
      <c r="AB540" s="41"/>
      <c r="AC540" s="41"/>
      <c r="AD540" s="41"/>
      <c r="AE540" s="41"/>
      <c r="AR540" s="227" t="s">
        <v>186</v>
      </c>
      <c r="AT540" s="227" t="s">
        <v>181</v>
      </c>
      <c r="AU540" s="227" t="s">
        <v>87</v>
      </c>
      <c r="AY540" s="20" t="s">
        <v>179</v>
      </c>
      <c r="BE540" s="228">
        <f>IF(N540="základní",J540,0)</f>
        <v>0</v>
      </c>
      <c r="BF540" s="228">
        <f>IF(N540="snížená",J540,0)</f>
        <v>0</v>
      </c>
      <c r="BG540" s="228">
        <f>IF(N540="zákl. přenesená",J540,0)</f>
        <v>0</v>
      </c>
      <c r="BH540" s="228">
        <f>IF(N540="sníž. přenesená",J540,0)</f>
        <v>0</v>
      </c>
      <c r="BI540" s="228">
        <f>IF(N540="nulová",J540,0)</f>
        <v>0</v>
      </c>
      <c r="BJ540" s="20" t="s">
        <v>85</v>
      </c>
      <c r="BK540" s="228">
        <f>ROUND(I540*H540,2)</f>
        <v>0</v>
      </c>
      <c r="BL540" s="20" t="s">
        <v>186</v>
      </c>
      <c r="BM540" s="227" t="s">
        <v>2072</v>
      </c>
    </row>
    <row r="541" s="2" customFormat="1">
      <c r="A541" s="41"/>
      <c r="B541" s="42"/>
      <c r="C541" s="43"/>
      <c r="D541" s="229" t="s">
        <v>188</v>
      </c>
      <c r="E541" s="43"/>
      <c r="F541" s="230" t="s">
        <v>2073</v>
      </c>
      <c r="G541" s="43"/>
      <c r="H541" s="43"/>
      <c r="I541" s="231"/>
      <c r="J541" s="43"/>
      <c r="K541" s="43"/>
      <c r="L541" s="47"/>
      <c r="M541" s="232"/>
      <c r="N541" s="233"/>
      <c r="O541" s="87"/>
      <c r="P541" s="87"/>
      <c r="Q541" s="87"/>
      <c r="R541" s="87"/>
      <c r="S541" s="87"/>
      <c r="T541" s="88"/>
      <c r="U541" s="41"/>
      <c r="V541" s="41"/>
      <c r="W541" s="41"/>
      <c r="X541" s="41"/>
      <c r="Y541" s="41"/>
      <c r="Z541" s="41"/>
      <c r="AA541" s="41"/>
      <c r="AB541" s="41"/>
      <c r="AC541" s="41"/>
      <c r="AD541" s="41"/>
      <c r="AE541" s="41"/>
      <c r="AT541" s="20" t="s">
        <v>188</v>
      </c>
      <c r="AU541" s="20" t="s">
        <v>87</v>
      </c>
    </row>
    <row r="542" s="13" customFormat="1">
      <c r="A542" s="13"/>
      <c r="B542" s="234"/>
      <c r="C542" s="235"/>
      <c r="D542" s="236" t="s">
        <v>190</v>
      </c>
      <c r="E542" s="237" t="s">
        <v>19</v>
      </c>
      <c r="F542" s="238" t="s">
        <v>2067</v>
      </c>
      <c r="G542" s="235"/>
      <c r="H542" s="237" t="s">
        <v>19</v>
      </c>
      <c r="I542" s="239"/>
      <c r="J542" s="235"/>
      <c r="K542" s="235"/>
      <c r="L542" s="240"/>
      <c r="M542" s="241"/>
      <c r="N542" s="242"/>
      <c r="O542" s="242"/>
      <c r="P542" s="242"/>
      <c r="Q542" s="242"/>
      <c r="R542" s="242"/>
      <c r="S542" s="242"/>
      <c r="T542" s="243"/>
      <c r="U542" s="13"/>
      <c r="V542" s="13"/>
      <c r="W542" s="13"/>
      <c r="X542" s="13"/>
      <c r="Y542" s="13"/>
      <c r="Z542" s="13"/>
      <c r="AA542" s="13"/>
      <c r="AB542" s="13"/>
      <c r="AC542" s="13"/>
      <c r="AD542" s="13"/>
      <c r="AE542" s="13"/>
      <c r="AT542" s="244" t="s">
        <v>190</v>
      </c>
      <c r="AU542" s="244" t="s">
        <v>87</v>
      </c>
      <c r="AV542" s="13" t="s">
        <v>85</v>
      </c>
      <c r="AW542" s="13" t="s">
        <v>37</v>
      </c>
      <c r="AX542" s="13" t="s">
        <v>77</v>
      </c>
      <c r="AY542" s="244" t="s">
        <v>179</v>
      </c>
    </row>
    <row r="543" s="14" customFormat="1">
      <c r="A543" s="14"/>
      <c r="B543" s="245"/>
      <c r="C543" s="246"/>
      <c r="D543" s="236" t="s">
        <v>190</v>
      </c>
      <c r="E543" s="247" t="s">
        <v>19</v>
      </c>
      <c r="F543" s="248" t="s">
        <v>2074</v>
      </c>
      <c r="G543" s="246"/>
      <c r="H543" s="249">
        <v>746</v>
      </c>
      <c r="I543" s="250"/>
      <c r="J543" s="246"/>
      <c r="K543" s="246"/>
      <c r="L543" s="251"/>
      <c r="M543" s="252"/>
      <c r="N543" s="253"/>
      <c r="O543" s="253"/>
      <c r="P543" s="253"/>
      <c r="Q543" s="253"/>
      <c r="R543" s="253"/>
      <c r="S543" s="253"/>
      <c r="T543" s="254"/>
      <c r="U543" s="14"/>
      <c r="V543" s="14"/>
      <c r="W543" s="14"/>
      <c r="X543" s="14"/>
      <c r="Y543" s="14"/>
      <c r="Z543" s="14"/>
      <c r="AA543" s="14"/>
      <c r="AB543" s="14"/>
      <c r="AC543" s="14"/>
      <c r="AD543" s="14"/>
      <c r="AE543" s="14"/>
      <c r="AT543" s="255" t="s">
        <v>190</v>
      </c>
      <c r="AU543" s="255" t="s">
        <v>87</v>
      </c>
      <c r="AV543" s="14" t="s">
        <v>87</v>
      </c>
      <c r="AW543" s="14" t="s">
        <v>37</v>
      </c>
      <c r="AX543" s="14" t="s">
        <v>77</v>
      </c>
      <c r="AY543" s="255" t="s">
        <v>179</v>
      </c>
    </row>
    <row r="544" s="16" customFormat="1">
      <c r="A544" s="16"/>
      <c r="B544" s="267"/>
      <c r="C544" s="268"/>
      <c r="D544" s="236" t="s">
        <v>190</v>
      </c>
      <c r="E544" s="269" t="s">
        <v>19</v>
      </c>
      <c r="F544" s="270" t="s">
        <v>195</v>
      </c>
      <c r="G544" s="268"/>
      <c r="H544" s="271">
        <v>746</v>
      </c>
      <c r="I544" s="272"/>
      <c r="J544" s="268"/>
      <c r="K544" s="268"/>
      <c r="L544" s="273"/>
      <c r="M544" s="274"/>
      <c r="N544" s="275"/>
      <c r="O544" s="275"/>
      <c r="P544" s="275"/>
      <c r="Q544" s="275"/>
      <c r="R544" s="275"/>
      <c r="S544" s="275"/>
      <c r="T544" s="276"/>
      <c r="U544" s="16"/>
      <c r="V544" s="16"/>
      <c r="W544" s="16"/>
      <c r="X544" s="16"/>
      <c r="Y544" s="16"/>
      <c r="Z544" s="16"/>
      <c r="AA544" s="16"/>
      <c r="AB544" s="16"/>
      <c r="AC544" s="16"/>
      <c r="AD544" s="16"/>
      <c r="AE544" s="16"/>
      <c r="AT544" s="277" t="s">
        <v>190</v>
      </c>
      <c r="AU544" s="277" t="s">
        <v>87</v>
      </c>
      <c r="AV544" s="16" t="s">
        <v>186</v>
      </c>
      <c r="AW544" s="16" t="s">
        <v>37</v>
      </c>
      <c r="AX544" s="16" t="s">
        <v>85</v>
      </c>
      <c r="AY544" s="277" t="s">
        <v>179</v>
      </c>
    </row>
    <row r="545" s="2" customFormat="1" ht="16.5" customHeight="1">
      <c r="A545" s="41"/>
      <c r="B545" s="42"/>
      <c r="C545" s="216" t="s">
        <v>1224</v>
      </c>
      <c r="D545" s="216" t="s">
        <v>181</v>
      </c>
      <c r="E545" s="217" t="s">
        <v>2075</v>
      </c>
      <c r="F545" s="218" t="s">
        <v>2076</v>
      </c>
      <c r="G545" s="219" t="s">
        <v>184</v>
      </c>
      <c r="H545" s="220">
        <v>1865</v>
      </c>
      <c r="I545" s="221"/>
      <c r="J545" s="222">
        <f>ROUND(I545*H545,2)</f>
        <v>0</v>
      </c>
      <c r="K545" s="218" t="s">
        <v>185</v>
      </c>
      <c r="L545" s="47"/>
      <c r="M545" s="223" t="s">
        <v>19</v>
      </c>
      <c r="N545" s="224" t="s">
        <v>48</v>
      </c>
      <c r="O545" s="87"/>
      <c r="P545" s="225">
        <f>O545*H545</f>
        <v>0</v>
      </c>
      <c r="Q545" s="225">
        <v>0</v>
      </c>
      <c r="R545" s="225">
        <f>Q545*H545</f>
        <v>0</v>
      </c>
      <c r="S545" s="225">
        <v>0</v>
      </c>
      <c r="T545" s="226">
        <f>S545*H545</f>
        <v>0</v>
      </c>
      <c r="U545" s="41"/>
      <c r="V545" s="41"/>
      <c r="W545" s="41"/>
      <c r="X545" s="41"/>
      <c r="Y545" s="41"/>
      <c r="Z545" s="41"/>
      <c r="AA545" s="41"/>
      <c r="AB545" s="41"/>
      <c r="AC545" s="41"/>
      <c r="AD545" s="41"/>
      <c r="AE545" s="41"/>
      <c r="AR545" s="227" t="s">
        <v>186</v>
      </c>
      <c r="AT545" s="227" t="s">
        <v>181</v>
      </c>
      <c r="AU545" s="227" t="s">
        <v>87</v>
      </c>
      <c r="AY545" s="20" t="s">
        <v>179</v>
      </c>
      <c r="BE545" s="228">
        <f>IF(N545="základní",J545,0)</f>
        <v>0</v>
      </c>
      <c r="BF545" s="228">
        <f>IF(N545="snížená",J545,0)</f>
        <v>0</v>
      </c>
      <c r="BG545" s="228">
        <f>IF(N545="zákl. přenesená",J545,0)</f>
        <v>0</v>
      </c>
      <c r="BH545" s="228">
        <f>IF(N545="sníž. přenesená",J545,0)</f>
        <v>0</v>
      </c>
      <c r="BI545" s="228">
        <f>IF(N545="nulová",J545,0)</f>
        <v>0</v>
      </c>
      <c r="BJ545" s="20" t="s">
        <v>85</v>
      </c>
      <c r="BK545" s="228">
        <f>ROUND(I545*H545,2)</f>
        <v>0</v>
      </c>
      <c r="BL545" s="20" t="s">
        <v>186</v>
      </c>
      <c r="BM545" s="227" t="s">
        <v>2077</v>
      </c>
    </row>
    <row r="546" s="2" customFormat="1">
      <c r="A546" s="41"/>
      <c r="B546" s="42"/>
      <c r="C546" s="43"/>
      <c r="D546" s="229" t="s">
        <v>188</v>
      </c>
      <c r="E546" s="43"/>
      <c r="F546" s="230" t="s">
        <v>2078</v>
      </c>
      <c r="G546" s="43"/>
      <c r="H546" s="43"/>
      <c r="I546" s="231"/>
      <c r="J546" s="43"/>
      <c r="K546" s="43"/>
      <c r="L546" s="47"/>
      <c r="M546" s="232"/>
      <c r="N546" s="233"/>
      <c r="O546" s="87"/>
      <c r="P546" s="87"/>
      <c r="Q546" s="87"/>
      <c r="R546" s="87"/>
      <c r="S546" s="87"/>
      <c r="T546" s="88"/>
      <c r="U546" s="41"/>
      <c r="V546" s="41"/>
      <c r="W546" s="41"/>
      <c r="X546" s="41"/>
      <c r="Y546" s="41"/>
      <c r="Z546" s="41"/>
      <c r="AA546" s="41"/>
      <c r="AB546" s="41"/>
      <c r="AC546" s="41"/>
      <c r="AD546" s="41"/>
      <c r="AE546" s="41"/>
      <c r="AT546" s="20" t="s">
        <v>188</v>
      </c>
      <c r="AU546" s="20" t="s">
        <v>87</v>
      </c>
    </row>
    <row r="547" s="13" customFormat="1">
      <c r="A547" s="13"/>
      <c r="B547" s="234"/>
      <c r="C547" s="235"/>
      <c r="D547" s="236" t="s">
        <v>190</v>
      </c>
      <c r="E547" s="237" t="s">
        <v>19</v>
      </c>
      <c r="F547" s="238" t="s">
        <v>2067</v>
      </c>
      <c r="G547" s="235"/>
      <c r="H547" s="237" t="s">
        <v>19</v>
      </c>
      <c r="I547" s="239"/>
      <c r="J547" s="235"/>
      <c r="K547" s="235"/>
      <c r="L547" s="240"/>
      <c r="M547" s="241"/>
      <c r="N547" s="242"/>
      <c r="O547" s="242"/>
      <c r="P547" s="242"/>
      <c r="Q547" s="242"/>
      <c r="R547" s="242"/>
      <c r="S547" s="242"/>
      <c r="T547" s="243"/>
      <c r="U547" s="13"/>
      <c r="V547" s="13"/>
      <c r="W547" s="13"/>
      <c r="X547" s="13"/>
      <c r="Y547" s="13"/>
      <c r="Z547" s="13"/>
      <c r="AA547" s="13"/>
      <c r="AB547" s="13"/>
      <c r="AC547" s="13"/>
      <c r="AD547" s="13"/>
      <c r="AE547" s="13"/>
      <c r="AT547" s="244" t="s">
        <v>190</v>
      </c>
      <c r="AU547" s="244" t="s">
        <v>87</v>
      </c>
      <c r="AV547" s="13" t="s">
        <v>85</v>
      </c>
      <c r="AW547" s="13" t="s">
        <v>37</v>
      </c>
      <c r="AX547" s="13" t="s">
        <v>77</v>
      </c>
      <c r="AY547" s="244" t="s">
        <v>179</v>
      </c>
    </row>
    <row r="548" s="14" customFormat="1">
      <c r="A548" s="14"/>
      <c r="B548" s="245"/>
      <c r="C548" s="246"/>
      <c r="D548" s="236" t="s">
        <v>190</v>
      </c>
      <c r="E548" s="247" t="s">
        <v>19</v>
      </c>
      <c r="F548" s="248" t="s">
        <v>1621</v>
      </c>
      <c r="G548" s="246"/>
      <c r="H548" s="249">
        <v>1865</v>
      </c>
      <c r="I548" s="250"/>
      <c r="J548" s="246"/>
      <c r="K548" s="246"/>
      <c r="L548" s="251"/>
      <c r="M548" s="252"/>
      <c r="N548" s="253"/>
      <c r="O548" s="253"/>
      <c r="P548" s="253"/>
      <c r="Q548" s="253"/>
      <c r="R548" s="253"/>
      <c r="S548" s="253"/>
      <c r="T548" s="254"/>
      <c r="U548" s="14"/>
      <c r="V548" s="14"/>
      <c r="W548" s="14"/>
      <c r="X548" s="14"/>
      <c r="Y548" s="14"/>
      <c r="Z548" s="14"/>
      <c r="AA548" s="14"/>
      <c r="AB548" s="14"/>
      <c r="AC548" s="14"/>
      <c r="AD548" s="14"/>
      <c r="AE548" s="14"/>
      <c r="AT548" s="255" t="s">
        <v>190</v>
      </c>
      <c r="AU548" s="255" t="s">
        <v>87</v>
      </c>
      <c r="AV548" s="14" t="s">
        <v>87</v>
      </c>
      <c r="AW548" s="14" t="s">
        <v>37</v>
      </c>
      <c r="AX548" s="14" t="s">
        <v>77</v>
      </c>
      <c r="AY548" s="255" t="s">
        <v>179</v>
      </c>
    </row>
    <row r="549" s="16" customFormat="1">
      <c r="A549" s="16"/>
      <c r="B549" s="267"/>
      <c r="C549" s="268"/>
      <c r="D549" s="236" t="s">
        <v>190</v>
      </c>
      <c r="E549" s="269" t="s">
        <v>19</v>
      </c>
      <c r="F549" s="270" t="s">
        <v>195</v>
      </c>
      <c r="G549" s="268"/>
      <c r="H549" s="271">
        <v>1865</v>
      </c>
      <c r="I549" s="272"/>
      <c r="J549" s="268"/>
      <c r="K549" s="268"/>
      <c r="L549" s="273"/>
      <c r="M549" s="274"/>
      <c r="N549" s="275"/>
      <c r="O549" s="275"/>
      <c r="P549" s="275"/>
      <c r="Q549" s="275"/>
      <c r="R549" s="275"/>
      <c r="S549" s="275"/>
      <c r="T549" s="276"/>
      <c r="U549" s="16"/>
      <c r="V549" s="16"/>
      <c r="W549" s="16"/>
      <c r="X549" s="16"/>
      <c r="Y549" s="16"/>
      <c r="Z549" s="16"/>
      <c r="AA549" s="16"/>
      <c r="AB549" s="16"/>
      <c r="AC549" s="16"/>
      <c r="AD549" s="16"/>
      <c r="AE549" s="16"/>
      <c r="AT549" s="277" t="s">
        <v>190</v>
      </c>
      <c r="AU549" s="277" t="s">
        <v>87</v>
      </c>
      <c r="AV549" s="16" t="s">
        <v>186</v>
      </c>
      <c r="AW549" s="16" t="s">
        <v>37</v>
      </c>
      <c r="AX549" s="16" t="s">
        <v>85</v>
      </c>
      <c r="AY549" s="277" t="s">
        <v>179</v>
      </c>
    </row>
    <row r="550" s="2" customFormat="1" ht="24.15" customHeight="1">
      <c r="A550" s="41"/>
      <c r="B550" s="42"/>
      <c r="C550" s="216" t="s">
        <v>2079</v>
      </c>
      <c r="D550" s="216" t="s">
        <v>181</v>
      </c>
      <c r="E550" s="217" t="s">
        <v>2080</v>
      </c>
      <c r="F550" s="218" t="s">
        <v>2081</v>
      </c>
      <c r="G550" s="219" t="s">
        <v>184</v>
      </c>
      <c r="H550" s="220">
        <v>1865</v>
      </c>
      <c r="I550" s="221"/>
      <c r="J550" s="222">
        <f>ROUND(I550*H550,2)</f>
        <v>0</v>
      </c>
      <c r="K550" s="218" t="s">
        <v>185</v>
      </c>
      <c r="L550" s="47"/>
      <c r="M550" s="223" t="s">
        <v>19</v>
      </c>
      <c r="N550" s="224" t="s">
        <v>48</v>
      </c>
      <c r="O550" s="87"/>
      <c r="P550" s="225">
        <f>O550*H550</f>
        <v>0</v>
      </c>
      <c r="Q550" s="225">
        <v>0</v>
      </c>
      <c r="R550" s="225">
        <f>Q550*H550</f>
        <v>0</v>
      </c>
      <c r="S550" s="225">
        <v>0</v>
      </c>
      <c r="T550" s="226">
        <f>S550*H550</f>
        <v>0</v>
      </c>
      <c r="U550" s="41"/>
      <c r="V550" s="41"/>
      <c r="W550" s="41"/>
      <c r="X550" s="41"/>
      <c r="Y550" s="41"/>
      <c r="Z550" s="41"/>
      <c r="AA550" s="41"/>
      <c r="AB550" s="41"/>
      <c r="AC550" s="41"/>
      <c r="AD550" s="41"/>
      <c r="AE550" s="41"/>
      <c r="AR550" s="227" t="s">
        <v>186</v>
      </c>
      <c r="AT550" s="227" t="s">
        <v>181</v>
      </c>
      <c r="AU550" s="227" t="s">
        <v>87</v>
      </c>
      <c r="AY550" s="20" t="s">
        <v>179</v>
      </c>
      <c r="BE550" s="228">
        <f>IF(N550="základní",J550,0)</f>
        <v>0</v>
      </c>
      <c r="BF550" s="228">
        <f>IF(N550="snížená",J550,0)</f>
        <v>0</v>
      </c>
      <c r="BG550" s="228">
        <f>IF(N550="zákl. přenesená",J550,0)</f>
        <v>0</v>
      </c>
      <c r="BH550" s="228">
        <f>IF(N550="sníž. přenesená",J550,0)</f>
        <v>0</v>
      </c>
      <c r="BI550" s="228">
        <f>IF(N550="nulová",J550,0)</f>
        <v>0</v>
      </c>
      <c r="BJ550" s="20" t="s">
        <v>85</v>
      </c>
      <c r="BK550" s="228">
        <f>ROUND(I550*H550,2)</f>
        <v>0</v>
      </c>
      <c r="BL550" s="20" t="s">
        <v>186</v>
      </c>
      <c r="BM550" s="227" t="s">
        <v>2082</v>
      </c>
    </row>
    <row r="551" s="2" customFormat="1">
      <c r="A551" s="41"/>
      <c r="B551" s="42"/>
      <c r="C551" s="43"/>
      <c r="D551" s="229" t="s">
        <v>188</v>
      </c>
      <c r="E551" s="43"/>
      <c r="F551" s="230" t="s">
        <v>2083</v>
      </c>
      <c r="G551" s="43"/>
      <c r="H551" s="43"/>
      <c r="I551" s="231"/>
      <c r="J551" s="43"/>
      <c r="K551" s="43"/>
      <c r="L551" s="47"/>
      <c r="M551" s="232"/>
      <c r="N551" s="233"/>
      <c r="O551" s="87"/>
      <c r="P551" s="87"/>
      <c r="Q551" s="87"/>
      <c r="R551" s="87"/>
      <c r="S551" s="87"/>
      <c r="T551" s="88"/>
      <c r="U551" s="41"/>
      <c r="V551" s="41"/>
      <c r="W551" s="41"/>
      <c r="X551" s="41"/>
      <c r="Y551" s="41"/>
      <c r="Z551" s="41"/>
      <c r="AA551" s="41"/>
      <c r="AB551" s="41"/>
      <c r="AC551" s="41"/>
      <c r="AD551" s="41"/>
      <c r="AE551" s="41"/>
      <c r="AT551" s="20" t="s">
        <v>188</v>
      </c>
      <c r="AU551" s="20" t="s">
        <v>87</v>
      </c>
    </row>
    <row r="552" s="13" customFormat="1">
      <c r="A552" s="13"/>
      <c r="B552" s="234"/>
      <c r="C552" s="235"/>
      <c r="D552" s="236" t="s">
        <v>190</v>
      </c>
      <c r="E552" s="237" t="s">
        <v>19</v>
      </c>
      <c r="F552" s="238" t="s">
        <v>2084</v>
      </c>
      <c r="G552" s="235"/>
      <c r="H552" s="237" t="s">
        <v>19</v>
      </c>
      <c r="I552" s="239"/>
      <c r="J552" s="235"/>
      <c r="K552" s="235"/>
      <c r="L552" s="240"/>
      <c r="M552" s="241"/>
      <c r="N552" s="242"/>
      <c r="O552" s="242"/>
      <c r="P552" s="242"/>
      <c r="Q552" s="242"/>
      <c r="R552" s="242"/>
      <c r="S552" s="242"/>
      <c r="T552" s="243"/>
      <c r="U552" s="13"/>
      <c r="V552" s="13"/>
      <c r="W552" s="13"/>
      <c r="X552" s="13"/>
      <c r="Y552" s="13"/>
      <c r="Z552" s="13"/>
      <c r="AA552" s="13"/>
      <c r="AB552" s="13"/>
      <c r="AC552" s="13"/>
      <c r="AD552" s="13"/>
      <c r="AE552" s="13"/>
      <c r="AT552" s="244" t="s">
        <v>190</v>
      </c>
      <c r="AU552" s="244" t="s">
        <v>87</v>
      </c>
      <c r="AV552" s="13" t="s">
        <v>85</v>
      </c>
      <c r="AW552" s="13" t="s">
        <v>37</v>
      </c>
      <c r="AX552" s="13" t="s">
        <v>77</v>
      </c>
      <c r="AY552" s="244" t="s">
        <v>179</v>
      </c>
    </row>
    <row r="553" s="14" customFormat="1">
      <c r="A553" s="14"/>
      <c r="B553" s="245"/>
      <c r="C553" s="246"/>
      <c r="D553" s="236" t="s">
        <v>190</v>
      </c>
      <c r="E553" s="247" t="s">
        <v>19</v>
      </c>
      <c r="F553" s="248" t="s">
        <v>2085</v>
      </c>
      <c r="G553" s="246"/>
      <c r="H553" s="249">
        <v>1865</v>
      </c>
      <c r="I553" s="250"/>
      <c r="J553" s="246"/>
      <c r="K553" s="246"/>
      <c r="L553" s="251"/>
      <c r="M553" s="252"/>
      <c r="N553" s="253"/>
      <c r="O553" s="253"/>
      <c r="P553" s="253"/>
      <c r="Q553" s="253"/>
      <c r="R553" s="253"/>
      <c r="S553" s="253"/>
      <c r="T553" s="254"/>
      <c r="U553" s="14"/>
      <c r="V553" s="14"/>
      <c r="W553" s="14"/>
      <c r="X553" s="14"/>
      <c r="Y553" s="14"/>
      <c r="Z553" s="14"/>
      <c r="AA553" s="14"/>
      <c r="AB553" s="14"/>
      <c r="AC553" s="14"/>
      <c r="AD553" s="14"/>
      <c r="AE553" s="14"/>
      <c r="AT553" s="255" t="s">
        <v>190</v>
      </c>
      <c r="AU553" s="255" t="s">
        <v>87</v>
      </c>
      <c r="AV553" s="14" t="s">
        <v>87</v>
      </c>
      <c r="AW553" s="14" t="s">
        <v>37</v>
      </c>
      <c r="AX553" s="14" t="s">
        <v>77</v>
      </c>
      <c r="AY553" s="255" t="s">
        <v>179</v>
      </c>
    </row>
    <row r="554" s="15" customFormat="1">
      <c r="A554" s="15"/>
      <c r="B554" s="256"/>
      <c r="C554" s="257"/>
      <c r="D554" s="236" t="s">
        <v>190</v>
      </c>
      <c r="E554" s="258" t="s">
        <v>1621</v>
      </c>
      <c r="F554" s="259" t="s">
        <v>193</v>
      </c>
      <c r="G554" s="257"/>
      <c r="H554" s="260">
        <v>1865</v>
      </c>
      <c r="I554" s="261"/>
      <c r="J554" s="257"/>
      <c r="K554" s="257"/>
      <c r="L554" s="262"/>
      <c r="M554" s="263"/>
      <c r="N554" s="264"/>
      <c r="O554" s="264"/>
      <c r="P554" s="264"/>
      <c r="Q554" s="264"/>
      <c r="R554" s="264"/>
      <c r="S554" s="264"/>
      <c r="T554" s="265"/>
      <c r="U554" s="15"/>
      <c r="V554" s="15"/>
      <c r="W554" s="15"/>
      <c r="X554" s="15"/>
      <c r="Y554" s="15"/>
      <c r="Z554" s="15"/>
      <c r="AA554" s="15"/>
      <c r="AB554" s="15"/>
      <c r="AC554" s="15"/>
      <c r="AD554" s="15"/>
      <c r="AE554" s="15"/>
      <c r="AT554" s="266" t="s">
        <v>190</v>
      </c>
      <c r="AU554" s="266" t="s">
        <v>87</v>
      </c>
      <c r="AV554" s="15" t="s">
        <v>194</v>
      </c>
      <c r="AW554" s="15" t="s">
        <v>37</v>
      </c>
      <c r="AX554" s="15" t="s">
        <v>77</v>
      </c>
      <c r="AY554" s="266" t="s">
        <v>179</v>
      </c>
    </row>
    <row r="555" s="16" customFormat="1">
      <c r="A555" s="16"/>
      <c r="B555" s="267"/>
      <c r="C555" s="268"/>
      <c r="D555" s="236" t="s">
        <v>190</v>
      </c>
      <c r="E555" s="269" t="s">
        <v>19</v>
      </c>
      <c r="F555" s="270" t="s">
        <v>195</v>
      </c>
      <c r="G555" s="268"/>
      <c r="H555" s="271">
        <v>1865</v>
      </c>
      <c r="I555" s="272"/>
      <c r="J555" s="268"/>
      <c r="K555" s="268"/>
      <c r="L555" s="273"/>
      <c r="M555" s="274"/>
      <c r="N555" s="275"/>
      <c r="O555" s="275"/>
      <c r="P555" s="275"/>
      <c r="Q555" s="275"/>
      <c r="R555" s="275"/>
      <c r="S555" s="275"/>
      <c r="T555" s="276"/>
      <c r="U555" s="16"/>
      <c r="V555" s="16"/>
      <c r="W555" s="16"/>
      <c r="X555" s="16"/>
      <c r="Y555" s="16"/>
      <c r="Z555" s="16"/>
      <c r="AA555" s="16"/>
      <c r="AB555" s="16"/>
      <c r="AC555" s="16"/>
      <c r="AD555" s="16"/>
      <c r="AE555" s="16"/>
      <c r="AT555" s="277" t="s">
        <v>190</v>
      </c>
      <c r="AU555" s="277" t="s">
        <v>87</v>
      </c>
      <c r="AV555" s="16" t="s">
        <v>186</v>
      </c>
      <c r="AW555" s="16" t="s">
        <v>37</v>
      </c>
      <c r="AX555" s="16" t="s">
        <v>85</v>
      </c>
      <c r="AY555" s="277" t="s">
        <v>179</v>
      </c>
    </row>
    <row r="556" s="2" customFormat="1" ht="16.5" customHeight="1">
      <c r="A556" s="41"/>
      <c r="B556" s="42"/>
      <c r="C556" s="279" t="s">
        <v>1227</v>
      </c>
      <c r="D556" s="279" t="s">
        <v>553</v>
      </c>
      <c r="E556" s="280" t="s">
        <v>2086</v>
      </c>
      <c r="F556" s="281" t="s">
        <v>2087</v>
      </c>
      <c r="G556" s="282" t="s">
        <v>1154</v>
      </c>
      <c r="H556" s="283">
        <v>55.950000000000003</v>
      </c>
      <c r="I556" s="284"/>
      <c r="J556" s="285">
        <f>ROUND(I556*H556,2)</f>
        <v>0</v>
      </c>
      <c r="K556" s="281" t="s">
        <v>274</v>
      </c>
      <c r="L556" s="286"/>
      <c r="M556" s="287" t="s">
        <v>19</v>
      </c>
      <c r="N556" s="288" t="s">
        <v>48</v>
      </c>
      <c r="O556" s="87"/>
      <c r="P556" s="225">
        <f>O556*H556</f>
        <v>0</v>
      </c>
      <c r="Q556" s="225">
        <v>0.001</v>
      </c>
      <c r="R556" s="225">
        <f>Q556*H556</f>
        <v>0.055950000000000007</v>
      </c>
      <c r="S556" s="225">
        <v>0</v>
      </c>
      <c r="T556" s="226">
        <f>S556*H556</f>
        <v>0</v>
      </c>
      <c r="U556" s="41"/>
      <c r="V556" s="41"/>
      <c r="W556" s="41"/>
      <c r="X556" s="41"/>
      <c r="Y556" s="41"/>
      <c r="Z556" s="41"/>
      <c r="AA556" s="41"/>
      <c r="AB556" s="41"/>
      <c r="AC556" s="41"/>
      <c r="AD556" s="41"/>
      <c r="AE556" s="41"/>
      <c r="AR556" s="227" t="s">
        <v>235</v>
      </c>
      <c r="AT556" s="227" t="s">
        <v>553</v>
      </c>
      <c r="AU556" s="227" t="s">
        <v>87</v>
      </c>
      <c r="AY556" s="20" t="s">
        <v>179</v>
      </c>
      <c r="BE556" s="228">
        <f>IF(N556="základní",J556,0)</f>
        <v>0</v>
      </c>
      <c r="BF556" s="228">
        <f>IF(N556="snížená",J556,0)</f>
        <v>0</v>
      </c>
      <c r="BG556" s="228">
        <f>IF(N556="zákl. přenesená",J556,0)</f>
        <v>0</v>
      </c>
      <c r="BH556" s="228">
        <f>IF(N556="sníž. přenesená",J556,0)</f>
        <v>0</v>
      </c>
      <c r="BI556" s="228">
        <f>IF(N556="nulová",J556,0)</f>
        <v>0</v>
      </c>
      <c r="BJ556" s="20" t="s">
        <v>85</v>
      </c>
      <c r="BK556" s="228">
        <f>ROUND(I556*H556,2)</f>
        <v>0</v>
      </c>
      <c r="BL556" s="20" t="s">
        <v>186</v>
      </c>
      <c r="BM556" s="227" t="s">
        <v>2088</v>
      </c>
    </row>
    <row r="557" s="14" customFormat="1">
      <c r="A557" s="14"/>
      <c r="B557" s="245"/>
      <c r="C557" s="246"/>
      <c r="D557" s="236" t="s">
        <v>190</v>
      </c>
      <c r="E557" s="246"/>
      <c r="F557" s="248" t="s">
        <v>2089</v>
      </c>
      <c r="G557" s="246"/>
      <c r="H557" s="249">
        <v>55.950000000000003</v>
      </c>
      <c r="I557" s="250"/>
      <c r="J557" s="246"/>
      <c r="K557" s="246"/>
      <c r="L557" s="251"/>
      <c r="M557" s="252"/>
      <c r="N557" s="253"/>
      <c r="O557" s="253"/>
      <c r="P557" s="253"/>
      <c r="Q557" s="253"/>
      <c r="R557" s="253"/>
      <c r="S557" s="253"/>
      <c r="T557" s="254"/>
      <c r="U557" s="14"/>
      <c r="V557" s="14"/>
      <c r="W557" s="14"/>
      <c r="X557" s="14"/>
      <c r="Y557" s="14"/>
      <c r="Z557" s="14"/>
      <c r="AA557" s="14"/>
      <c r="AB557" s="14"/>
      <c r="AC557" s="14"/>
      <c r="AD557" s="14"/>
      <c r="AE557" s="14"/>
      <c r="AT557" s="255" t="s">
        <v>190</v>
      </c>
      <c r="AU557" s="255" t="s">
        <v>87</v>
      </c>
      <c r="AV557" s="14" t="s">
        <v>87</v>
      </c>
      <c r="AW557" s="14" t="s">
        <v>4</v>
      </c>
      <c r="AX557" s="14" t="s">
        <v>85</v>
      </c>
      <c r="AY557" s="255" t="s">
        <v>179</v>
      </c>
    </row>
    <row r="558" s="2" customFormat="1" ht="16.5" customHeight="1">
      <c r="A558" s="41"/>
      <c r="B558" s="42"/>
      <c r="C558" s="216" t="s">
        <v>2090</v>
      </c>
      <c r="D558" s="216" t="s">
        <v>181</v>
      </c>
      <c r="E558" s="217" t="s">
        <v>2032</v>
      </c>
      <c r="F558" s="218" t="s">
        <v>2033</v>
      </c>
      <c r="G558" s="219" t="s">
        <v>184</v>
      </c>
      <c r="H558" s="220">
        <v>3730</v>
      </c>
      <c r="I558" s="221"/>
      <c r="J558" s="222">
        <f>ROUND(I558*H558,2)</f>
        <v>0</v>
      </c>
      <c r="K558" s="218" t="s">
        <v>185</v>
      </c>
      <c r="L558" s="47"/>
      <c r="M558" s="223" t="s">
        <v>19</v>
      </c>
      <c r="N558" s="224" t="s">
        <v>48</v>
      </c>
      <c r="O558" s="87"/>
      <c r="P558" s="225">
        <f>O558*H558</f>
        <v>0</v>
      </c>
      <c r="Q558" s="225">
        <v>0</v>
      </c>
      <c r="R558" s="225">
        <f>Q558*H558</f>
        <v>0</v>
      </c>
      <c r="S558" s="225">
        <v>0</v>
      </c>
      <c r="T558" s="226">
        <f>S558*H558</f>
        <v>0</v>
      </c>
      <c r="U558" s="41"/>
      <c r="V558" s="41"/>
      <c r="W558" s="41"/>
      <c r="X558" s="41"/>
      <c r="Y558" s="41"/>
      <c r="Z558" s="41"/>
      <c r="AA558" s="41"/>
      <c r="AB558" s="41"/>
      <c r="AC558" s="41"/>
      <c r="AD558" s="41"/>
      <c r="AE558" s="41"/>
      <c r="AR558" s="227" t="s">
        <v>186</v>
      </c>
      <c r="AT558" s="227" t="s">
        <v>181</v>
      </c>
      <c r="AU558" s="227" t="s">
        <v>87</v>
      </c>
      <c r="AY558" s="20" t="s">
        <v>179</v>
      </c>
      <c r="BE558" s="228">
        <f>IF(N558="základní",J558,0)</f>
        <v>0</v>
      </c>
      <c r="BF558" s="228">
        <f>IF(N558="snížená",J558,0)</f>
        <v>0</v>
      </c>
      <c r="BG558" s="228">
        <f>IF(N558="zákl. přenesená",J558,0)</f>
        <v>0</v>
      </c>
      <c r="BH558" s="228">
        <f>IF(N558="sníž. přenesená",J558,0)</f>
        <v>0</v>
      </c>
      <c r="BI558" s="228">
        <f>IF(N558="nulová",J558,0)</f>
        <v>0</v>
      </c>
      <c r="BJ558" s="20" t="s">
        <v>85</v>
      </c>
      <c r="BK558" s="228">
        <f>ROUND(I558*H558,2)</f>
        <v>0</v>
      </c>
      <c r="BL558" s="20" t="s">
        <v>186</v>
      </c>
      <c r="BM558" s="227" t="s">
        <v>2091</v>
      </c>
    </row>
    <row r="559" s="2" customFormat="1">
      <c r="A559" s="41"/>
      <c r="B559" s="42"/>
      <c r="C559" s="43"/>
      <c r="D559" s="229" t="s">
        <v>188</v>
      </c>
      <c r="E559" s="43"/>
      <c r="F559" s="230" t="s">
        <v>2035</v>
      </c>
      <c r="G559" s="43"/>
      <c r="H559" s="43"/>
      <c r="I559" s="231"/>
      <c r="J559" s="43"/>
      <c r="K559" s="43"/>
      <c r="L559" s="47"/>
      <c r="M559" s="232"/>
      <c r="N559" s="233"/>
      <c r="O559" s="87"/>
      <c r="P559" s="87"/>
      <c r="Q559" s="87"/>
      <c r="R559" s="87"/>
      <c r="S559" s="87"/>
      <c r="T559" s="88"/>
      <c r="U559" s="41"/>
      <c r="V559" s="41"/>
      <c r="W559" s="41"/>
      <c r="X559" s="41"/>
      <c r="Y559" s="41"/>
      <c r="Z559" s="41"/>
      <c r="AA559" s="41"/>
      <c r="AB559" s="41"/>
      <c r="AC559" s="41"/>
      <c r="AD559" s="41"/>
      <c r="AE559" s="41"/>
      <c r="AT559" s="20" t="s">
        <v>188</v>
      </c>
      <c r="AU559" s="20" t="s">
        <v>87</v>
      </c>
    </row>
    <row r="560" s="13" customFormat="1">
      <c r="A560" s="13"/>
      <c r="B560" s="234"/>
      <c r="C560" s="235"/>
      <c r="D560" s="236" t="s">
        <v>190</v>
      </c>
      <c r="E560" s="237" t="s">
        <v>19</v>
      </c>
      <c r="F560" s="238" t="s">
        <v>2092</v>
      </c>
      <c r="G560" s="235"/>
      <c r="H560" s="237" t="s">
        <v>19</v>
      </c>
      <c r="I560" s="239"/>
      <c r="J560" s="235"/>
      <c r="K560" s="235"/>
      <c r="L560" s="240"/>
      <c r="M560" s="241"/>
      <c r="N560" s="242"/>
      <c r="O560" s="242"/>
      <c r="P560" s="242"/>
      <c r="Q560" s="242"/>
      <c r="R560" s="242"/>
      <c r="S560" s="242"/>
      <c r="T560" s="243"/>
      <c r="U560" s="13"/>
      <c r="V560" s="13"/>
      <c r="W560" s="13"/>
      <c r="X560" s="13"/>
      <c r="Y560" s="13"/>
      <c r="Z560" s="13"/>
      <c r="AA560" s="13"/>
      <c r="AB560" s="13"/>
      <c r="AC560" s="13"/>
      <c r="AD560" s="13"/>
      <c r="AE560" s="13"/>
      <c r="AT560" s="244" t="s">
        <v>190</v>
      </c>
      <c r="AU560" s="244" t="s">
        <v>87</v>
      </c>
      <c r="AV560" s="13" t="s">
        <v>85</v>
      </c>
      <c r="AW560" s="13" t="s">
        <v>37</v>
      </c>
      <c r="AX560" s="13" t="s">
        <v>77</v>
      </c>
      <c r="AY560" s="244" t="s">
        <v>179</v>
      </c>
    </row>
    <row r="561" s="14" customFormat="1">
      <c r="A561" s="14"/>
      <c r="B561" s="245"/>
      <c r="C561" s="246"/>
      <c r="D561" s="236" t="s">
        <v>190</v>
      </c>
      <c r="E561" s="247" t="s">
        <v>19</v>
      </c>
      <c r="F561" s="248" t="s">
        <v>2093</v>
      </c>
      <c r="G561" s="246"/>
      <c r="H561" s="249">
        <v>3730</v>
      </c>
      <c r="I561" s="250"/>
      <c r="J561" s="246"/>
      <c r="K561" s="246"/>
      <c r="L561" s="251"/>
      <c r="M561" s="252"/>
      <c r="N561" s="253"/>
      <c r="O561" s="253"/>
      <c r="P561" s="253"/>
      <c r="Q561" s="253"/>
      <c r="R561" s="253"/>
      <c r="S561" s="253"/>
      <c r="T561" s="254"/>
      <c r="U561" s="14"/>
      <c r="V561" s="14"/>
      <c r="W561" s="14"/>
      <c r="X561" s="14"/>
      <c r="Y561" s="14"/>
      <c r="Z561" s="14"/>
      <c r="AA561" s="14"/>
      <c r="AB561" s="14"/>
      <c r="AC561" s="14"/>
      <c r="AD561" s="14"/>
      <c r="AE561" s="14"/>
      <c r="AT561" s="255" t="s">
        <v>190</v>
      </c>
      <c r="AU561" s="255" t="s">
        <v>87</v>
      </c>
      <c r="AV561" s="14" t="s">
        <v>87</v>
      </c>
      <c r="AW561" s="14" t="s">
        <v>37</v>
      </c>
      <c r="AX561" s="14" t="s">
        <v>77</v>
      </c>
      <c r="AY561" s="255" t="s">
        <v>179</v>
      </c>
    </row>
    <row r="562" s="16" customFormat="1">
      <c r="A562" s="16"/>
      <c r="B562" s="267"/>
      <c r="C562" s="268"/>
      <c r="D562" s="236" t="s">
        <v>190</v>
      </c>
      <c r="E562" s="269" t="s">
        <v>19</v>
      </c>
      <c r="F562" s="270" t="s">
        <v>195</v>
      </c>
      <c r="G562" s="268"/>
      <c r="H562" s="271">
        <v>3730</v>
      </c>
      <c r="I562" s="272"/>
      <c r="J562" s="268"/>
      <c r="K562" s="268"/>
      <c r="L562" s="273"/>
      <c r="M562" s="274"/>
      <c r="N562" s="275"/>
      <c r="O562" s="275"/>
      <c r="P562" s="275"/>
      <c r="Q562" s="275"/>
      <c r="R562" s="275"/>
      <c r="S562" s="275"/>
      <c r="T562" s="276"/>
      <c r="U562" s="16"/>
      <c r="V562" s="16"/>
      <c r="W562" s="16"/>
      <c r="X562" s="16"/>
      <c r="Y562" s="16"/>
      <c r="Z562" s="16"/>
      <c r="AA562" s="16"/>
      <c r="AB562" s="16"/>
      <c r="AC562" s="16"/>
      <c r="AD562" s="16"/>
      <c r="AE562" s="16"/>
      <c r="AT562" s="277" t="s">
        <v>190</v>
      </c>
      <c r="AU562" s="277" t="s">
        <v>87</v>
      </c>
      <c r="AV562" s="16" t="s">
        <v>186</v>
      </c>
      <c r="AW562" s="16" t="s">
        <v>37</v>
      </c>
      <c r="AX562" s="16" t="s">
        <v>85</v>
      </c>
      <c r="AY562" s="277" t="s">
        <v>179</v>
      </c>
    </row>
    <row r="563" s="2" customFormat="1" ht="24.15" customHeight="1">
      <c r="A563" s="41"/>
      <c r="B563" s="42"/>
      <c r="C563" s="216" t="s">
        <v>1230</v>
      </c>
      <c r="D563" s="216" t="s">
        <v>181</v>
      </c>
      <c r="E563" s="217" t="s">
        <v>331</v>
      </c>
      <c r="F563" s="218" t="s">
        <v>332</v>
      </c>
      <c r="G563" s="219" t="s">
        <v>333</v>
      </c>
      <c r="H563" s="220">
        <v>1.865</v>
      </c>
      <c r="I563" s="221"/>
      <c r="J563" s="222">
        <f>ROUND(I563*H563,2)</f>
        <v>0</v>
      </c>
      <c r="K563" s="218" t="s">
        <v>185</v>
      </c>
      <c r="L563" s="47"/>
      <c r="M563" s="223" t="s">
        <v>19</v>
      </c>
      <c r="N563" s="224" t="s">
        <v>48</v>
      </c>
      <c r="O563" s="87"/>
      <c r="P563" s="225">
        <f>O563*H563</f>
        <v>0</v>
      </c>
      <c r="Q563" s="225">
        <v>0</v>
      </c>
      <c r="R563" s="225">
        <f>Q563*H563</f>
        <v>0</v>
      </c>
      <c r="S563" s="225">
        <v>0</v>
      </c>
      <c r="T563" s="226">
        <f>S563*H563</f>
        <v>0</v>
      </c>
      <c r="U563" s="41"/>
      <c r="V563" s="41"/>
      <c r="W563" s="41"/>
      <c r="X563" s="41"/>
      <c r="Y563" s="41"/>
      <c r="Z563" s="41"/>
      <c r="AA563" s="41"/>
      <c r="AB563" s="41"/>
      <c r="AC563" s="41"/>
      <c r="AD563" s="41"/>
      <c r="AE563" s="41"/>
      <c r="AR563" s="227" t="s">
        <v>186</v>
      </c>
      <c r="AT563" s="227" t="s">
        <v>181</v>
      </c>
      <c r="AU563" s="227" t="s">
        <v>87</v>
      </c>
      <c r="AY563" s="20" t="s">
        <v>179</v>
      </c>
      <c r="BE563" s="228">
        <f>IF(N563="základní",J563,0)</f>
        <v>0</v>
      </c>
      <c r="BF563" s="228">
        <f>IF(N563="snížená",J563,0)</f>
        <v>0</v>
      </c>
      <c r="BG563" s="228">
        <f>IF(N563="zákl. přenesená",J563,0)</f>
        <v>0</v>
      </c>
      <c r="BH563" s="228">
        <f>IF(N563="sníž. přenesená",J563,0)</f>
        <v>0</v>
      </c>
      <c r="BI563" s="228">
        <f>IF(N563="nulová",J563,0)</f>
        <v>0</v>
      </c>
      <c r="BJ563" s="20" t="s">
        <v>85</v>
      </c>
      <c r="BK563" s="228">
        <f>ROUND(I563*H563,2)</f>
        <v>0</v>
      </c>
      <c r="BL563" s="20" t="s">
        <v>186</v>
      </c>
      <c r="BM563" s="227" t="s">
        <v>2094</v>
      </c>
    </row>
    <row r="564" s="2" customFormat="1">
      <c r="A564" s="41"/>
      <c r="B564" s="42"/>
      <c r="C564" s="43"/>
      <c r="D564" s="229" t="s">
        <v>188</v>
      </c>
      <c r="E564" s="43"/>
      <c r="F564" s="230" t="s">
        <v>335</v>
      </c>
      <c r="G564" s="43"/>
      <c r="H564" s="43"/>
      <c r="I564" s="231"/>
      <c r="J564" s="43"/>
      <c r="K564" s="43"/>
      <c r="L564" s="47"/>
      <c r="M564" s="232"/>
      <c r="N564" s="233"/>
      <c r="O564" s="87"/>
      <c r="P564" s="87"/>
      <c r="Q564" s="87"/>
      <c r="R564" s="87"/>
      <c r="S564" s="87"/>
      <c r="T564" s="88"/>
      <c r="U564" s="41"/>
      <c r="V564" s="41"/>
      <c r="W564" s="41"/>
      <c r="X564" s="41"/>
      <c r="Y564" s="41"/>
      <c r="Z564" s="41"/>
      <c r="AA564" s="41"/>
      <c r="AB564" s="41"/>
      <c r="AC564" s="41"/>
      <c r="AD564" s="41"/>
      <c r="AE564" s="41"/>
      <c r="AT564" s="20" t="s">
        <v>188</v>
      </c>
      <c r="AU564" s="20" t="s">
        <v>87</v>
      </c>
    </row>
    <row r="565" s="2" customFormat="1">
      <c r="A565" s="41"/>
      <c r="B565" s="42"/>
      <c r="C565" s="43"/>
      <c r="D565" s="236" t="s">
        <v>276</v>
      </c>
      <c r="E565" s="43"/>
      <c r="F565" s="278" t="s">
        <v>336</v>
      </c>
      <c r="G565" s="43"/>
      <c r="H565" s="43"/>
      <c r="I565" s="231"/>
      <c r="J565" s="43"/>
      <c r="K565" s="43"/>
      <c r="L565" s="47"/>
      <c r="M565" s="232"/>
      <c r="N565" s="233"/>
      <c r="O565" s="87"/>
      <c r="P565" s="87"/>
      <c r="Q565" s="87"/>
      <c r="R565" s="87"/>
      <c r="S565" s="87"/>
      <c r="T565" s="88"/>
      <c r="U565" s="41"/>
      <c r="V565" s="41"/>
      <c r="W565" s="41"/>
      <c r="X565" s="41"/>
      <c r="Y565" s="41"/>
      <c r="Z565" s="41"/>
      <c r="AA565" s="41"/>
      <c r="AB565" s="41"/>
      <c r="AC565" s="41"/>
      <c r="AD565" s="41"/>
      <c r="AE565" s="41"/>
      <c r="AT565" s="20" t="s">
        <v>276</v>
      </c>
      <c r="AU565" s="20" t="s">
        <v>87</v>
      </c>
    </row>
    <row r="566" s="14" customFormat="1">
      <c r="A566" s="14"/>
      <c r="B566" s="245"/>
      <c r="C566" s="246"/>
      <c r="D566" s="236" t="s">
        <v>190</v>
      </c>
      <c r="E566" s="246"/>
      <c r="F566" s="248" t="s">
        <v>2095</v>
      </c>
      <c r="G566" s="246"/>
      <c r="H566" s="249">
        <v>1.865</v>
      </c>
      <c r="I566" s="250"/>
      <c r="J566" s="246"/>
      <c r="K566" s="246"/>
      <c r="L566" s="251"/>
      <c r="M566" s="252"/>
      <c r="N566" s="253"/>
      <c r="O566" s="253"/>
      <c r="P566" s="253"/>
      <c r="Q566" s="253"/>
      <c r="R566" s="253"/>
      <c r="S566" s="253"/>
      <c r="T566" s="254"/>
      <c r="U566" s="14"/>
      <c r="V566" s="14"/>
      <c r="W566" s="14"/>
      <c r="X566" s="14"/>
      <c r="Y566" s="14"/>
      <c r="Z566" s="14"/>
      <c r="AA566" s="14"/>
      <c r="AB566" s="14"/>
      <c r="AC566" s="14"/>
      <c r="AD566" s="14"/>
      <c r="AE566" s="14"/>
      <c r="AT566" s="255" t="s">
        <v>190</v>
      </c>
      <c r="AU566" s="255" t="s">
        <v>87</v>
      </c>
      <c r="AV566" s="14" t="s">
        <v>87</v>
      </c>
      <c r="AW566" s="14" t="s">
        <v>4</v>
      </c>
      <c r="AX566" s="14" t="s">
        <v>85</v>
      </c>
      <c r="AY566" s="255" t="s">
        <v>179</v>
      </c>
    </row>
    <row r="567" s="2" customFormat="1" ht="21.75" customHeight="1">
      <c r="A567" s="41"/>
      <c r="B567" s="42"/>
      <c r="C567" s="216" t="s">
        <v>2096</v>
      </c>
      <c r="D567" s="216" t="s">
        <v>181</v>
      </c>
      <c r="E567" s="217" t="s">
        <v>1744</v>
      </c>
      <c r="F567" s="218" t="s">
        <v>1745</v>
      </c>
      <c r="G567" s="219" t="s">
        <v>333</v>
      </c>
      <c r="H567" s="220">
        <v>0.056000000000000001</v>
      </c>
      <c r="I567" s="221"/>
      <c r="J567" s="222">
        <f>ROUND(I567*H567,2)</f>
        <v>0</v>
      </c>
      <c r="K567" s="218" t="s">
        <v>185</v>
      </c>
      <c r="L567" s="47"/>
      <c r="M567" s="223" t="s">
        <v>19</v>
      </c>
      <c r="N567" s="224" t="s">
        <v>48</v>
      </c>
      <c r="O567" s="87"/>
      <c r="P567" s="225">
        <f>O567*H567</f>
        <v>0</v>
      </c>
      <c r="Q567" s="225">
        <v>0</v>
      </c>
      <c r="R567" s="225">
        <f>Q567*H567</f>
        <v>0</v>
      </c>
      <c r="S567" s="225">
        <v>0</v>
      </c>
      <c r="T567" s="226">
        <f>S567*H567</f>
        <v>0</v>
      </c>
      <c r="U567" s="41"/>
      <c r="V567" s="41"/>
      <c r="W567" s="41"/>
      <c r="X567" s="41"/>
      <c r="Y567" s="41"/>
      <c r="Z567" s="41"/>
      <c r="AA567" s="41"/>
      <c r="AB567" s="41"/>
      <c r="AC567" s="41"/>
      <c r="AD567" s="41"/>
      <c r="AE567" s="41"/>
      <c r="AR567" s="227" t="s">
        <v>186</v>
      </c>
      <c r="AT567" s="227" t="s">
        <v>181</v>
      </c>
      <c r="AU567" s="227" t="s">
        <v>87</v>
      </c>
      <c r="AY567" s="20" t="s">
        <v>179</v>
      </c>
      <c r="BE567" s="228">
        <f>IF(N567="základní",J567,0)</f>
        <v>0</v>
      </c>
      <c r="BF567" s="228">
        <f>IF(N567="snížená",J567,0)</f>
        <v>0</v>
      </c>
      <c r="BG567" s="228">
        <f>IF(N567="zákl. přenesená",J567,0)</f>
        <v>0</v>
      </c>
      <c r="BH567" s="228">
        <f>IF(N567="sníž. přenesená",J567,0)</f>
        <v>0</v>
      </c>
      <c r="BI567" s="228">
        <f>IF(N567="nulová",J567,0)</f>
        <v>0</v>
      </c>
      <c r="BJ567" s="20" t="s">
        <v>85</v>
      </c>
      <c r="BK567" s="228">
        <f>ROUND(I567*H567,2)</f>
        <v>0</v>
      </c>
      <c r="BL567" s="20" t="s">
        <v>186</v>
      </c>
      <c r="BM567" s="227" t="s">
        <v>2097</v>
      </c>
    </row>
    <row r="568" s="2" customFormat="1">
      <c r="A568" s="41"/>
      <c r="B568" s="42"/>
      <c r="C568" s="43"/>
      <c r="D568" s="229" t="s">
        <v>188</v>
      </c>
      <c r="E568" s="43"/>
      <c r="F568" s="230" t="s">
        <v>1747</v>
      </c>
      <c r="G568" s="43"/>
      <c r="H568" s="43"/>
      <c r="I568" s="231"/>
      <c r="J568" s="43"/>
      <c r="K568" s="43"/>
      <c r="L568" s="47"/>
      <c r="M568" s="232"/>
      <c r="N568" s="233"/>
      <c r="O568" s="87"/>
      <c r="P568" s="87"/>
      <c r="Q568" s="87"/>
      <c r="R568" s="87"/>
      <c r="S568" s="87"/>
      <c r="T568" s="88"/>
      <c r="U568" s="41"/>
      <c r="V568" s="41"/>
      <c r="W568" s="41"/>
      <c r="X568" s="41"/>
      <c r="Y568" s="41"/>
      <c r="Z568" s="41"/>
      <c r="AA568" s="41"/>
      <c r="AB568" s="41"/>
      <c r="AC568" s="41"/>
      <c r="AD568" s="41"/>
      <c r="AE568" s="41"/>
      <c r="AT568" s="20" t="s">
        <v>188</v>
      </c>
      <c r="AU568" s="20" t="s">
        <v>87</v>
      </c>
    </row>
    <row r="569" s="12" customFormat="1" ht="22.8" customHeight="1">
      <c r="A569" s="12"/>
      <c r="B569" s="200"/>
      <c r="C569" s="201"/>
      <c r="D569" s="202" t="s">
        <v>76</v>
      </c>
      <c r="E569" s="214" t="s">
        <v>2098</v>
      </c>
      <c r="F569" s="214" t="s">
        <v>2099</v>
      </c>
      <c r="G569" s="201"/>
      <c r="H569" s="201"/>
      <c r="I569" s="204"/>
      <c r="J569" s="215">
        <f>BK569</f>
        <v>0</v>
      </c>
      <c r="K569" s="201"/>
      <c r="L569" s="206"/>
      <c r="M569" s="207"/>
      <c r="N569" s="208"/>
      <c r="O569" s="208"/>
      <c r="P569" s="209">
        <f>SUM(P570:P608)</f>
        <v>0</v>
      </c>
      <c r="Q569" s="208"/>
      <c r="R569" s="209">
        <f>SUM(R570:R608)</f>
        <v>0.0039700000000000004</v>
      </c>
      <c r="S569" s="208"/>
      <c r="T569" s="210">
        <f>SUM(T570:T608)</f>
        <v>0</v>
      </c>
      <c r="U569" s="12"/>
      <c r="V569" s="12"/>
      <c r="W569" s="12"/>
      <c r="X569" s="12"/>
      <c r="Y569" s="12"/>
      <c r="Z569" s="12"/>
      <c r="AA569" s="12"/>
      <c r="AB569" s="12"/>
      <c r="AC569" s="12"/>
      <c r="AD569" s="12"/>
      <c r="AE569" s="12"/>
      <c r="AR569" s="211" t="s">
        <v>186</v>
      </c>
      <c r="AT569" s="212" t="s">
        <v>76</v>
      </c>
      <c r="AU569" s="212" t="s">
        <v>85</v>
      </c>
      <c r="AY569" s="211" t="s">
        <v>179</v>
      </c>
      <c r="BK569" s="213">
        <f>SUM(BK570:BK608)</f>
        <v>0</v>
      </c>
    </row>
    <row r="570" s="2" customFormat="1" ht="33" customHeight="1">
      <c r="A570" s="41"/>
      <c r="B570" s="42"/>
      <c r="C570" s="216" t="s">
        <v>594</v>
      </c>
      <c r="D570" s="216" t="s">
        <v>181</v>
      </c>
      <c r="E570" s="217" t="s">
        <v>2058</v>
      </c>
      <c r="F570" s="218" t="s">
        <v>2059</v>
      </c>
      <c r="G570" s="219" t="s">
        <v>184</v>
      </c>
      <c r="H570" s="220">
        <v>397</v>
      </c>
      <c r="I570" s="221"/>
      <c r="J570" s="222">
        <f>ROUND(I570*H570,2)</f>
        <v>0</v>
      </c>
      <c r="K570" s="218" t="s">
        <v>185</v>
      </c>
      <c r="L570" s="47"/>
      <c r="M570" s="223" t="s">
        <v>19</v>
      </c>
      <c r="N570" s="224" t="s">
        <v>48</v>
      </c>
      <c r="O570" s="87"/>
      <c r="P570" s="225">
        <f>O570*H570</f>
        <v>0</v>
      </c>
      <c r="Q570" s="225">
        <v>0</v>
      </c>
      <c r="R570" s="225">
        <f>Q570*H570</f>
        <v>0</v>
      </c>
      <c r="S570" s="225">
        <v>0</v>
      </c>
      <c r="T570" s="226">
        <f>S570*H570</f>
        <v>0</v>
      </c>
      <c r="U570" s="41"/>
      <c r="V570" s="41"/>
      <c r="W570" s="41"/>
      <c r="X570" s="41"/>
      <c r="Y570" s="41"/>
      <c r="Z570" s="41"/>
      <c r="AA570" s="41"/>
      <c r="AB570" s="41"/>
      <c r="AC570" s="41"/>
      <c r="AD570" s="41"/>
      <c r="AE570" s="41"/>
      <c r="AR570" s="227" t="s">
        <v>186</v>
      </c>
      <c r="AT570" s="227" t="s">
        <v>181</v>
      </c>
      <c r="AU570" s="227" t="s">
        <v>87</v>
      </c>
      <c r="AY570" s="20" t="s">
        <v>179</v>
      </c>
      <c r="BE570" s="228">
        <f>IF(N570="základní",J570,0)</f>
        <v>0</v>
      </c>
      <c r="BF570" s="228">
        <f>IF(N570="snížená",J570,0)</f>
        <v>0</v>
      </c>
      <c r="BG570" s="228">
        <f>IF(N570="zákl. přenesená",J570,0)</f>
        <v>0</v>
      </c>
      <c r="BH570" s="228">
        <f>IF(N570="sníž. přenesená",J570,0)</f>
        <v>0</v>
      </c>
      <c r="BI570" s="228">
        <f>IF(N570="nulová",J570,0)</f>
        <v>0</v>
      </c>
      <c r="BJ570" s="20" t="s">
        <v>85</v>
      </c>
      <c r="BK570" s="228">
        <f>ROUND(I570*H570,2)</f>
        <v>0</v>
      </c>
      <c r="BL570" s="20" t="s">
        <v>186</v>
      </c>
      <c r="BM570" s="227" t="s">
        <v>2100</v>
      </c>
    </row>
    <row r="571" s="2" customFormat="1">
      <c r="A571" s="41"/>
      <c r="B571" s="42"/>
      <c r="C571" s="43"/>
      <c r="D571" s="229" t="s">
        <v>188</v>
      </c>
      <c r="E571" s="43"/>
      <c r="F571" s="230" t="s">
        <v>2061</v>
      </c>
      <c r="G571" s="43"/>
      <c r="H571" s="43"/>
      <c r="I571" s="231"/>
      <c r="J571" s="43"/>
      <c r="K571" s="43"/>
      <c r="L571" s="47"/>
      <c r="M571" s="232"/>
      <c r="N571" s="233"/>
      <c r="O571" s="87"/>
      <c r="P571" s="87"/>
      <c r="Q571" s="87"/>
      <c r="R571" s="87"/>
      <c r="S571" s="87"/>
      <c r="T571" s="88"/>
      <c r="U571" s="41"/>
      <c r="V571" s="41"/>
      <c r="W571" s="41"/>
      <c r="X571" s="41"/>
      <c r="Y571" s="41"/>
      <c r="Z571" s="41"/>
      <c r="AA571" s="41"/>
      <c r="AB571" s="41"/>
      <c r="AC571" s="41"/>
      <c r="AD571" s="41"/>
      <c r="AE571" s="41"/>
      <c r="AT571" s="20" t="s">
        <v>188</v>
      </c>
      <c r="AU571" s="20" t="s">
        <v>87</v>
      </c>
    </row>
    <row r="572" s="13" customFormat="1">
      <c r="A572" s="13"/>
      <c r="B572" s="234"/>
      <c r="C572" s="235"/>
      <c r="D572" s="236" t="s">
        <v>190</v>
      </c>
      <c r="E572" s="237" t="s">
        <v>19</v>
      </c>
      <c r="F572" s="238" t="s">
        <v>2062</v>
      </c>
      <c r="G572" s="235"/>
      <c r="H572" s="237" t="s">
        <v>19</v>
      </c>
      <c r="I572" s="239"/>
      <c r="J572" s="235"/>
      <c r="K572" s="235"/>
      <c r="L572" s="240"/>
      <c r="M572" s="241"/>
      <c r="N572" s="242"/>
      <c r="O572" s="242"/>
      <c r="P572" s="242"/>
      <c r="Q572" s="242"/>
      <c r="R572" s="242"/>
      <c r="S572" s="242"/>
      <c r="T572" s="243"/>
      <c r="U572" s="13"/>
      <c r="V572" s="13"/>
      <c r="W572" s="13"/>
      <c r="X572" s="13"/>
      <c r="Y572" s="13"/>
      <c r="Z572" s="13"/>
      <c r="AA572" s="13"/>
      <c r="AB572" s="13"/>
      <c r="AC572" s="13"/>
      <c r="AD572" s="13"/>
      <c r="AE572" s="13"/>
      <c r="AT572" s="244" t="s">
        <v>190</v>
      </c>
      <c r="AU572" s="244" t="s">
        <v>87</v>
      </c>
      <c r="AV572" s="13" t="s">
        <v>85</v>
      </c>
      <c r="AW572" s="13" t="s">
        <v>37</v>
      </c>
      <c r="AX572" s="13" t="s">
        <v>77</v>
      </c>
      <c r="AY572" s="244" t="s">
        <v>179</v>
      </c>
    </row>
    <row r="573" s="14" customFormat="1">
      <c r="A573" s="14"/>
      <c r="B573" s="245"/>
      <c r="C573" s="246"/>
      <c r="D573" s="236" t="s">
        <v>190</v>
      </c>
      <c r="E573" s="247" t="s">
        <v>19</v>
      </c>
      <c r="F573" s="248" t="s">
        <v>1624</v>
      </c>
      <c r="G573" s="246"/>
      <c r="H573" s="249">
        <v>397</v>
      </c>
      <c r="I573" s="250"/>
      <c r="J573" s="246"/>
      <c r="K573" s="246"/>
      <c r="L573" s="251"/>
      <c r="M573" s="252"/>
      <c r="N573" s="253"/>
      <c r="O573" s="253"/>
      <c r="P573" s="253"/>
      <c r="Q573" s="253"/>
      <c r="R573" s="253"/>
      <c r="S573" s="253"/>
      <c r="T573" s="254"/>
      <c r="U573" s="14"/>
      <c r="V573" s="14"/>
      <c r="W573" s="14"/>
      <c r="X573" s="14"/>
      <c r="Y573" s="14"/>
      <c r="Z573" s="14"/>
      <c r="AA573" s="14"/>
      <c r="AB573" s="14"/>
      <c r="AC573" s="14"/>
      <c r="AD573" s="14"/>
      <c r="AE573" s="14"/>
      <c r="AT573" s="255" t="s">
        <v>190</v>
      </c>
      <c r="AU573" s="255" t="s">
        <v>87</v>
      </c>
      <c r="AV573" s="14" t="s">
        <v>87</v>
      </c>
      <c r="AW573" s="14" t="s">
        <v>37</v>
      </c>
      <c r="AX573" s="14" t="s">
        <v>77</v>
      </c>
      <c r="AY573" s="255" t="s">
        <v>179</v>
      </c>
    </row>
    <row r="574" s="16" customFormat="1">
      <c r="A574" s="16"/>
      <c r="B574" s="267"/>
      <c r="C574" s="268"/>
      <c r="D574" s="236" t="s">
        <v>190</v>
      </c>
      <c r="E574" s="269" t="s">
        <v>19</v>
      </c>
      <c r="F574" s="270" t="s">
        <v>195</v>
      </c>
      <c r="G574" s="268"/>
      <c r="H574" s="271">
        <v>397</v>
      </c>
      <c r="I574" s="272"/>
      <c r="J574" s="268"/>
      <c r="K574" s="268"/>
      <c r="L574" s="273"/>
      <c r="M574" s="274"/>
      <c r="N574" s="275"/>
      <c r="O574" s="275"/>
      <c r="P574" s="275"/>
      <c r="Q574" s="275"/>
      <c r="R574" s="275"/>
      <c r="S574" s="275"/>
      <c r="T574" s="276"/>
      <c r="U574" s="16"/>
      <c r="V574" s="16"/>
      <c r="W574" s="16"/>
      <c r="X574" s="16"/>
      <c r="Y574" s="16"/>
      <c r="Z574" s="16"/>
      <c r="AA574" s="16"/>
      <c r="AB574" s="16"/>
      <c r="AC574" s="16"/>
      <c r="AD574" s="16"/>
      <c r="AE574" s="16"/>
      <c r="AT574" s="277" t="s">
        <v>190</v>
      </c>
      <c r="AU574" s="277" t="s">
        <v>87</v>
      </c>
      <c r="AV574" s="16" t="s">
        <v>186</v>
      </c>
      <c r="AW574" s="16" t="s">
        <v>37</v>
      </c>
      <c r="AX574" s="16" t="s">
        <v>85</v>
      </c>
      <c r="AY574" s="277" t="s">
        <v>179</v>
      </c>
    </row>
    <row r="575" s="2" customFormat="1" ht="16.5" customHeight="1">
      <c r="A575" s="41"/>
      <c r="B575" s="42"/>
      <c r="C575" s="216" t="s">
        <v>2101</v>
      </c>
      <c r="D575" s="216" t="s">
        <v>181</v>
      </c>
      <c r="E575" s="217" t="s">
        <v>2063</v>
      </c>
      <c r="F575" s="218" t="s">
        <v>2064</v>
      </c>
      <c r="G575" s="219" t="s">
        <v>184</v>
      </c>
      <c r="H575" s="220">
        <v>238.19999999999999</v>
      </c>
      <c r="I575" s="221"/>
      <c r="J575" s="222">
        <f>ROUND(I575*H575,2)</f>
        <v>0</v>
      </c>
      <c r="K575" s="218" t="s">
        <v>185</v>
      </c>
      <c r="L575" s="47"/>
      <c r="M575" s="223" t="s">
        <v>19</v>
      </c>
      <c r="N575" s="224" t="s">
        <v>48</v>
      </c>
      <c r="O575" s="87"/>
      <c r="P575" s="225">
        <f>O575*H575</f>
        <v>0</v>
      </c>
      <c r="Q575" s="225">
        <v>0</v>
      </c>
      <c r="R575" s="225">
        <f>Q575*H575</f>
        <v>0</v>
      </c>
      <c r="S575" s="225">
        <v>0</v>
      </c>
      <c r="T575" s="226">
        <f>S575*H575</f>
        <v>0</v>
      </c>
      <c r="U575" s="41"/>
      <c r="V575" s="41"/>
      <c r="W575" s="41"/>
      <c r="X575" s="41"/>
      <c r="Y575" s="41"/>
      <c r="Z575" s="41"/>
      <c r="AA575" s="41"/>
      <c r="AB575" s="41"/>
      <c r="AC575" s="41"/>
      <c r="AD575" s="41"/>
      <c r="AE575" s="41"/>
      <c r="AR575" s="227" t="s">
        <v>186</v>
      </c>
      <c r="AT575" s="227" t="s">
        <v>181</v>
      </c>
      <c r="AU575" s="227" t="s">
        <v>87</v>
      </c>
      <c r="AY575" s="20" t="s">
        <v>179</v>
      </c>
      <c r="BE575" s="228">
        <f>IF(N575="základní",J575,0)</f>
        <v>0</v>
      </c>
      <c r="BF575" s="228">
        <f>IF(N575="snížená",J575,0)</f>
        <v>0</v>
      </c>
      <c r="BG575" s="228">
        <f>IF(N575="zákl. přenesená",J575,0)</f>
        <v>0</v>
      </c>
      <c r="BH575" s="228">
        <f>IF(N575="sníž. přenesená",J575,0)</f>
        <v>0</v>
      </c>
      <c r="BI575" s="228">
        <f>IF(N575="nulová",J575,0)</f>
        <v>0</v>
      </c>
      <c r="BJ575" s="20" t="s">
        <v>85</v>
      </c>
      <c r="BK575" s="228">
        <f>ROUND(I575*H575,2)</f>
        <v>0</v>
      </c>
      <c r="BL575" s="20" t="s">
        <v>186</v>
      </c>
      <c r="BM575" s="227" t="s">
        <v>2102</v>
      </c>
    </row>
    <row r="576" s="2" customFormat="1">
      <c r="A576" s="41"/>
      <c r="B576" s="42"/>
      <c r="C576" s="43"/>
      <c r="D576" s="229" t="s">
        <v>188</v>
      </c>
      <c r="E576" s="43"/>
      <c r="F576" s="230" t="s">
        <v>2066</v>
      </c>
      <c r="G576" s="43"/>
      <c r="H576" s="43"/>
      <c r="I576" s="231"/>
      <c r="J576" s="43"/>
      <c r="K576" s="43"/>
      <c r="L576" s="47"/>
      <c r="M576" s="232"/>
      <c r="N576" s="233"/>
      <c r="O576" s="87"/>
      <c r="P576" s="87"/>
      <c r="Q576" s="87"/>
      <c r="R576" s="87"/>
      <c r="S576" s="87"/>
      <c r="T576" s="88"/>
      <c r="U576" s="41"/>
      <c r="V576" s="41"/>
      <c r="W576" s="41"/>
      <c r="X576" s="41"/>
      <c r="Y576" s="41"/>
      <c r="Z576" s="41"/>
      <c r="AA576" s="41"/>
      <c r="AB576" s="41"/>
      <c r="AC576" s="41"/>
      <c r="AD576" s="41"/>
      <c r="AE576" s="41"/>
      <c r="AT576" s="20" t="s">
        <v>188</v>
      </c>
      <c r="AU576" s="20" t="s">
        <v>87</v>
      </c>
    </row>
    <row r="577" s="13" customFormat="1">
      <c r="A577" s="13"/>
      <c r="B577" s="234"/>
      <c r="C577" s="235"/>
      <c r="D577" s="236" t="s">
        <v>190</v>
      </c>
      <c r="E577" s="237" t="s">
        <v>19</v>
      </c>
      <c r="F577" s="238" t="s">
        <v>2067</v>
      </c>
      <c r="G577" s="235"/>
      <c r="H577" s="237" t="s">
        <v>19</v>
      </c>
      <c r="I577" s="239"/>
      <c r="J577" s="235"/>
      <c r="K577" s="235"/>
      <c r="L577" s="240"/>
      <c r="M577" s="241"/>
      <c r="N577" s="242"/>
      <c r="O577" s="242"/>
      <c r="P577" s="242"/>
      <c r="Q577" s="242"/>
      <c r="R577" s="242"/>
      <c r="S577" s="242"/>
      <c r="T577" s="243"/>
      <c r="U577" s="13"/>
      <c r="V577" s="13"/>
      <c r="W577" s="13"/>
      <c r="X577" s="13"/>
      <c r="Y577" s="13"/>
      <c r="Z577" s="13"/>
      <c r="AA577" s="13"/>
      <c r="AB577" s="13"/>
      <c r="AC577" s="13"/>
      <c r="AD577" s="13"/>
      <c r="AE577" s="13"/>
      <c r="AT577" s="244" t="s">
        <v>190</v>
      </c>
      <c r="AU577" s="244" t="s">
        <v>87</v>
      </c>
      <c r="AV577" s="13" t="s">
        <v>85</v>
      </c>
      <c r="AW577" s="13" t="s">
        <v>37</v>
      </c>
      <c r="AX577" s="13" t="s">
        <v>77</v>
      </c>
      <c r="AY577" s="244" t="s">
        <v>179</v>
      </c>
    </row>
    <row r="578" s="14" customFormat="1">
      <c r="A578" s="14"/>
      <c r="B578" s="245"/>
      <c r="C578" s="246"/>
      <c r="D578" s="236" t="s">
        <v>190</v>
      </c>
      <c r="E578" s="247" t="s">
        <v>19</v>
      </c>
      <c r="F578" s="248" t="s">
        <v>2103</v>
      </c>
      <c r="G578" s="246"/>
      <c r="H578" s="249">
        <v>238.19999999999999</v>
      </c>
      <c r="I578" s="250"/>
      <c r="J578" s="246"/>
      <c r="K578" s="246"/>
      <c r="L578" s="251"/>
      <c r="M578" s="252"/>
      <c r="N578" s="253"/>
      <c r="O578" s="253"/>
      <c r="P578" s="253"/>
      <c r="Q578" s="253"/>
      <c r="R578" s="253"/>
      <c r="S578" s="253"/>
      <c r="T578" s="254"/>
      <c r="U578" s="14"/>
      <c r="V578" s="14"/>
      <c r="W578" s="14"/>
      <c r="X578" s="14"/>
      <c r="Y578" s="14"/>
      <c r="Z578" s="14"/>
      <c r="AA578" s="14"/>
      <c r="AB578" s="14"/>
      <c r="AC578" s="14"/>
      <c r="AD578" s="14"/>
      <c r="AE578" s="14"/>
      <c r="AT578" s="255" t="s">
        <v>190</v>
      </c>
      <c r="AU578" s="255" t="s">
        <v>87</v>
      </c>
      <c r="AV578" s="14" t="s">
        <v>87</v>
      </c>
      <c r="AW578" s="14" t="s">
        <v>37</v>
      </c>
      <c r="AX578" s="14" t="s">
        <v>77</v>
      </c>
      <c r="AY578" s="255" t="s">
        <v>179</v>
      </c>
    </row>
    <row r="579" s="16" customFormat="1">
      <c r="A579" s="16"/>
      <c r="B579" s="267"/>
      <c r="C579" s="268"/>
      <c r="D579" s="236" t="s">
        <v>190</v>
      </c>
      <c r="E579" s="269" t="s">
        <v>19</v>
      </c>
      <c r="F579" s="270" t="s">
        <v>195</v>
      </c>
      <c r="G579" s="268"/>
      <c r="H579" s="271">
        <v>238.19999999999999</v>
      </c>
      <c r="I579" s="272"/>
      <c r="J579" s="268"/>
      <c r="K579" s="268"/>
      <c r="L579" s="273"/>
      <c r="M579" s="274"/>
      <c r="N579" s="275"/>
      <c r="O579" s="275"/>
      <c r="P579" s="275"/>
      <c r="Q579" s="275"/>
      <c r="R579" s="275"/>
      <c r="S579" s="275"/>
      <c r="T579" s="276"/>
      <c r="U579" s="16"/>
      <c r="V579" s="16"/>
      <c r="W579" s="16"/>
      <c r="X579" s="16"/>
      <c r="Y579" s="16"/>
      <c r="Z579" s="16"/>
      <c r="AA579" s="16"/>
      <c r="AB579" s="16"/>
      <c r="AC579" s="16"/>
      <c r="AD579" s="16"/>
      <c r="AE579" s="16"/>
      <c r="AT579" s="277" t="s">
        <v>190</v>
      </c>
      <c r="AU579" s="277" t="s">
        <v>87</v>
      </c>
      <c r="AV579" s="16" t="s">
        <v>186</v>
      </c>
      <c r="AW579" s="16" t="s">
        <v>37</v>
      </c>
      <c r="AX579" s="16" t="s">
        <v>85</v>
      </c>
      <c r="AY579" s="277" t="s">
        <v>179</v>
      </c>
    </row>
    <row r="580" s="2" customFormat="1" ht="16.5" customHeight="1">
      <c r="A580" s="41"/>
      <c r="B580" s="42"/>
      <c r="C580" s="216" t="s">
        <v>1235</v>
      </c>
      <c r="D580" s="216" t="s">
        <v>181</v>
      </c>
      <c r="E580" s="217" t="s">
        <v>2070</v>
      </c>
      <c r="F580" s="218" t="s">
        <v>2071</v>
      </c>
      <c r="G580" s="219" t="s">
        <v>184</v>
      </c>
      <c r="H580" s="220">
        <v>158.80000000000001</v>
      </c>
      <c r="I580" s="221"/>
      <c r="J580" s="222">
        <f>ROUND(I580*H580,2)</f>
        <v>0</v>
      </c>
      <c r="K580" s="218" t="s">
        <v>185</v>
      </c>
      <c r="L580" s="47"/>
      <c r="M580" s="223" t="s">
        <v>19</v>
      </c>
      <c r="N580" s="224" t="s">
        <v>48</v>
      </c>
      <c r="O580" s="87"/>
      <c r="P580" s="225">
        <f>O580*H580</f>
        <v>0</v>
      </c>
      <c r="Q580" s="225">
        <v>0</v>
      </c>
      <c r="R580" s="225">
        <f>Q580*H580</f>
        <v>0</v>
      </c>
      <c r="S580" s="225">
        <v>0</v>
      </c>
      <c r="T580" s="226">
        <f>S580*H580</f>
        <v>0</v>
      </c>
      <c r="U580" s="41"/>
      <c r="V580" s="41"/>
      <c r="W580" s="41"/>
      <c r="X580" s="41"/>
      <c r="Y580" s="41"/>
      <c r="Z580" s="41"/>
      <c r="AA580" s="41"/>
      <c r="AB580" s="41"/>
      <c r="AC580" s="41"/>
      <c r="AD580" s="41"/>
      <c r="AE580" s="41"/>
      <c r="AR580" s="227" t="s">
        <v>186</v>
      </c>
      <c r="AT580" s="227" t="s">
        <v>181</v>
      </c>
      <c r="AU580" s="227" t="s">
        <v>87</v>
      </c>
      <c r="AY580" s="20" t="s">
        <v>179</v>
      </c>
      <c r="BE580" s="228">
        <f>IF(N580="základní",J580,0)</f>
        <v>0</v>
      </c>
      <c r="BF580" s="228">
        <f>IF(N580="snížená",J580,0)</f>
        <v>0</v>
      </c>
      <c r="BG580" s="228">
        <f>IF(N580="zákl. přenesená",J580,0)</f>
        <v>0</v>
      </c>
      <c r="BH580" s="228">
        <f>IF(N580="sníž. přenesená",J580,0)</f>
        <v>0</v>
      </c>
      <c r="BI580" s="228">
        <f>IF(N580="nulová",J580,0)</f>
        <v>0</v>
      </c>
      <c r="BJ580" s="20" t="s">
        <v>85</v>
      </c>
      <c r="BK580" s="228">
        <f>ROUND(I580*H580,2)</f>
        <v>0</v>
      </c>
      <c r="BL580" s="20" t="s">
        <v>186</v>
      </c>
      <c r="BM580" s="227" t="s">
        <v>2104</v>
      </c>
    </row>
    <row r="581" s="2" customFormat="1">
      <c r="A581" s="41"/>
      <c r="B581" s="42"/>
      <c r="C581" s="43"/>
      <c r="D581" s="229" t="s">
        <v>188</v>
      </c>
      <c r="E581" s="43"/>
      <c r="F581" s="230" t="s">
        <v>2073</v>
      </c>
      <c r="G581" s="43"/>
      <c r="H581" s="43"/>
      <c r="I581" s="231"/>
      <c r="J581" s="43"/>
      <c r="K581" s="43"/>
      <c r="L581" s="47"/>
      <c r="M581" s="232"/>
      <c r="N581" s="233"/>
      <c r="O581" s="87"/>
      <c r="P581" s="87"/>
      <c r="Q581" s="87"/>
      <c r="R581" s="87"/>
      <c r="S581" s="87"/>
      <c r="T581" s="88"/>
      <c r="U581" s="41"/>
      <c r="V581" s="41"/>
      <c r="W581" s="41"/>
      <c r="X581" s="41"/>
      <c r="Y581" s="41"/>
      <c r="Z581" s="41"/>
      <c r="AA581" s="41"/>
      <c r="AB581" s="41"/>
      <c r="AC581" s="41"/>
      <c r="AD581" s="41"/>
      <c r="AE581" s="41"/>
      <c r="AT581" s="20" t="s">
        <v>188</v>
      </c>
      <c r="AU581" s="20" t="s">
        <v>87</v>
      </c>
    </row>
    <row r="582" s="13" customFormat="1">
      <c r="A582" s="13"/>
      <c r="B582" s="234"/>
      <c r="C582" s="235"/>
      <c r="D582" s="236" t="s">
        <v>190</v>
      </c>
      <c r="E582" s="237" t="s">
        <v>19</v>
      </c>
      <c r="F582" s="238" t="s">
        <v>2067</v>
      </c>
      <c r="G582" s="235"/>
      <c r="H582" s="237" t="s">
        <v>19</v>
      </c>
      <c r="I582" s="239"/>
      <c r="J582" s="235"/>
      <c r="K582" s="235"/>
      <c r="L582" s="240"/>
      <c r="M582" s="241"/>
      <c r="N582" s="242"/>
      <c r="O582" s="242"/>
      <c r="P582" s="242"/>
      <c r="Q582" s="242"/>
      <c r="R582" s="242"/>
      <c r="S582" s="242"/>
      <c r="T582" s="243"/>
      <c r="U582" s="13"/>
      <c r="V582" s="13"/>
      <c r="W582" s="13"/>
      <c r="X582" s="13"/>
      <c r="Y582" s="13"/>
      <c r="Z582" s="13"/>
      <c r="AA582" s="13"/>
      <c r="AB582" s="13"/>
      <c r="AC582" s="13"/>
      <c r="AD582" s="13"/>
      <c r="AE582" s="13"/>
      <c r="AT582" s="244" t="s">
        <v>190</v>
      </c>
      <c r="AU582" s="244" t="s">
        <v>87</v>
      </c>
      <c r="AV582" s="13" t="s">
        <v>85</v>
      </c>
      <c r="AW582" s="13" t="s">
        <v>37</v>
      </c>
      <c r="AX582" s="13" t="s">
        <v>77</v>
      </c>
      <c r="AY582" s="244" t="s">
        <v>179</v>
      </c>
    </row>
    <row r="583" s="14" customFormat="1">
      <c r="A583" s="14"/>
      <c r="B583" s="245"/>
      <c r="C583" s="246"/>
      <c r="D583" s="236" t="s">
        <v>190</v>
      </c>
      <c r="E583" s="247" t="s">
        <v>19</v>
      </c>
      <c r="F583" s="248" t="s">
        <v>2105</v>
      </c>
      <c r="G583" s="246"/>
      <c r="H583" s="249">
        <v>158.80000000000001</v>
      </c>
      <c r="I583" s="250"/>
      <c r="J583" s="246"/>
      <c r="K583" s="246"/>
      <c r="L583" s="251"/>
      <c r="M583" s="252"/>
      <c r="N583" s="253"/>
      <c r="O583" s="253"/>
      <c r="P583" s="253"/>
      <c r="Q583" s="253"/>
      <c r="R583" s="253"/>
      <c r="S583" s="253"/>
      <c r="T583" s="254"/>
      <c r="U583" s="14"/>
      <c r="V583" s="14"/>
      <c r="W583" s="14"/>
      <c r="X583" s="14"/>
      <c r="Y583" s="14"/>
      <c r="Z583" s="14"/>
      <c r="AA583" s="14"/>
      <c r="AB583" s="14"/>
      <c r="AC583" s="14"/>
      <c r="AD583" s="14"/>
      <c r="AE583" s="14"/>
      <c r="AT583" s="255" t="s">
        <v>190</v>
      </c>
      <c r="AU583" s="255" t="s">
        <v>87</v>
      </c>
      <c r="AV583" s="14" t="s">
        <v>87</v>
      </c>
      <c r="AW583" s="14" t="s">
        <v>37</v>
      </c>
      <c r="AX583" s="14" t="s">
        <v>77</v>
      </c>
      <c r="AY583" s="255" t="s">
        <v>179</v>
      </c>
    </row>
    <row r="584" s="16" customFormat="1">
      <c r="A584" s="16"/>
      <c r="B584" s="267"/>
      <c r="C584" s="268"/>
      <c r="D584" s="236" t="s">
        <v>190</v>
      </c>
      <c r="E584" s="269" t="s">
        <v>19</v>
      </c>
      <c r="F584" s="270" t="s">
        <v>195</v>
      </c>
      <c r="G584" s="268"/>
      <c r="H584" s="271">
        <v>158.80000000000001</v>
      </c>
      <c r="I584" s="272"/>
      <c r="J584" s="268"/>
      <c r="K584" s="268"/>
      <c r="L584" s="273"/>
      <c r="M584" s="274"/>
      <c r="N584" s="275"/>
      <c r="O584" s="275"/>
      <c r="P584" s="275"/>
      <c r="Q584" s="275"/>
      <c r="R584" s="275"/>
      <c r="S584" s="275"/>
      <c r="T584" s="276"/>
      <c r="U584" s="16"/>
      <c r="V584" s="16"/>
      <c r="W584" s="16"/>
      <c r="X584" s="16"/>
      <c r="Y584" s="16"/>
      <c r="Z584" s="16"/>
      <c r="AA584" s="16"/>
      <c r="AB584" s="16"/>
      <c r="AC584" s="16"/>
      <c r="AD584" s="16"/>
      <c r="AE584" s="16"/>
      <c r="AT584" s="277" t="s">
        <v>190</v>
      </c>
      <c r="AU584" s="277" t="s">
        <v>87</v>
      </c>
      <c r="AV584" s="16" t="s">
        <v>186</v>
      </c>
      <c r="AW584" s="16" t="s">
        <v>37</v>
      </c>
      <c r="AX584" s="16" t="s">
        <v>85</v>
      </c>
      <c r="AY584" s="277" t="s">
        <v>179</v>
      </c>
    </row>
    <row r="585" s="2" customFormat="1" ht="16.5" customHeight="1">
      <c r="A585" s="41"/>
      <c r="B585" s="42"/>
      <c r="C585" s="216" t="s">
        <v>2106</v>
      </c>
      <c r="D585" s="216" t="s">
        <v>181</v>
      </c>
      <c r="E585" s="217" t="s">
        <v>2075</v>
      </c>
      <c r="F585" s="218" t="s">
        <v>2076</v>
      </c>
      <c r="G585" s="219" t="s">
        <v>184</v>
      </c>
      <c r="H585" s="220">
        <v>397</v>
      </c>
      <c r="I585" s="221"/>
      <c r="J585" s="222">
        <f>ROUND(I585*H585,2)</f>
        <v>0</v>
      </c>
      <c r="K585" s="218" t="s">
        <v>185</v>
      </c>
      <c r="L585" s="47"/>
      <c r="M585" s="223" t="s">
        <v>19</v>
      </c>
      <c r="N585" s="224" t="s">
        <v>48</v>
      </c>
      <c r="O585" s="87"/>
      <c r="P585" s="225">
        <f>O585*H585</f>
        <v>0</v>
      </c>
      <c r="Q585" s="225">
        <v>0</v>
      </c>
      <c r="R585" s="225">
        <f>Q585*H585</f>
        <v>0</v>
      </c>
      <c r="S585" s="225">
        <v>0</v>
      </c>
      <c r="T585" s="226">
        <f>S585*H585</f>
        <v>0</v>
      </c>
      <c r="U585" s="41"/>
      <c r="V585" s="41"/>
      <c r="W585" s="41"/>
      <c r="X585" s="41"/>
      <c r="Y585" s="41"/>
      <c r="Z585" s="41"/>
      <c r="AA585" s="41"/>
      <c r="AB585" s="41"/>
      <c r="AC585" s="41"/>
      <c r="AD585" s="41"/>
      <c r="AE585" s="41"/>
      <c r="AR585" s="227" t="s">
        <v>186</v>
      </c>
      <c r="AT585" s="227" t="s">
        <v>181</v>
      </c>
      <c r="AU585" s="227" t="s">
        <v>87</v>
      </c>
      <c r="AY585" s="20" t="s">
        <v>179</v>
      </c>
      <c r="BE585" s="228">
        <f>IF(N585="základní",J585,0)</f>
        <v>0</v>
      </c>
      <c r="BF585" s="228">
        <f>IF(N585="snížená",J585,0)</f>
        <v>0</v>
      </c>
      <c r="BG585" s="228">
        <f>IF(N585="zákl. přenesená",J585,0)</f>
        <v>0</v>
      </c>
      <c r="BH585" s="228">
        <f>IF(N585="sníž. přenesená",J585,0)</f>
        <v>0</v>
      </c>
      <c r="BI585" s="228">
        <f>IF(N585="nulová",J585,0)</f>
        <v>0</v>
      </c>
      <c r="BJ585" s="20" t="s">
        <v>85</v>
      </c>
      <c r="BK585" s="228">
        <f>ROUND(I585*H585,2)</f>
        <v>0</v>
      </c>
      <c r="BL585" s="20" t="s">
        <v>186</v>
      </c>
      <c r="BM585" s="227" t="s">
        <v>2107</v>
      </c>
    </row>
    <row r="586" s="2" customFormat="1">
      <c r="A586" s="41"/>
      <c r="B586" s="42"/>
      <c r="C586" s="43"/>
      <c r="D586" s="229" t="s">
        <v>188</v>
      </c>
      <c r="E586" s="43"/>
      <c r="F586" s="230" t="s">
        <v>2078</v>
      </c>
      <c r="G586" s="43"/>
      <c r="H586" s="43"/>
      <c r="I586" s="231"/>
      <c r="J586" s="43"/>
      <c r="K586" s="43"/>
      <c r="L586" s="47"/>
      <c r="M586" s="232"/>
      <c r="N586" s="233"/>
      <c r="O586" s="87"/>
      <c r="P586" s="87"/>
      <c r="Q586" s="87"/>
      <c r="R586" s="87"/>
      <c r="S586" s="87"/>
      <c r="T586" s="88"/>
      <c r="U586" s="41"/>
      <c r="V586" s="41"/>
      <c r="W586" s="41"/>
      <c r="X586" s="41"/>
      <c r="Y586" s="41"/>
      <c r="Z586" s="41"/>
      <c r="AA586" s="41"/>
      <c r="AB586" s="41"/>
      <c r="AC586" s="41"/>
      <c r="AD586" s="41"/>
      <c r="AE586" s="41"/>
      <c r="AT586" s="20" t="s">
        <v>188</v>
      </c>
      <c r="AU586" s="20" t="s">
        <v>87</v>
      </c>
    </row>
    <row r="587" s="13" customFormat="1">
      <c r="A587" s="13"/>
      <c r="B587" s="234"/>
      <c r="C587" s="235"/>
      <c r="D587" s="236" t="s">
        <v>190</v>
      </c>
      <c r="E587" s="237" t="s">
        <v>19</v>
      </c>
      <c r="F587" s="238" t="s">
        <v>2067</v>
      </c>
      <c r="G587" s="235"/>
      <c r="H587" s="237" t="s">
        <v>19</v>
      </c>
      <c r="I587" s="239"/>
      <c r="J587" s="235"/>
      <c r="K587" s="235"/>
      <c r="L587" s="240"/>
      <c r="M587" s="241"/>
      <c r="N587" s="242"/>
      <c r="O587" s="242"/>
      <c r="P587" s="242"/>
      <c r="Q587" s="242"/>
      <c r="R587" s="242"/>
      <c r="S587" s="242"/>
      <c r="T587" s="243"/>
      <c r="U587" s="13"/>
      <c r="V587" s="13"/>
      <c r="W587" s="13"/>
      <c r="X587" s="13"/>
      <c r="Y587" s="13"/>
      <c r="Z587" s="13"/>
      <c r="AA587" s="13"/>
      <c r="AB587" s="13"/>
      <c r="AC587" s="13"/>
      <c r="AD587" s="13"/>
      <c r="AE587" s="13"/>
      <c r="AT587" s="244" t="s">
        <v>190</v>
      </c>
      <c r="AU587" s="244" t="s">
        <v>87</v>
      </c>
      <c r="AV587" s="13" t="s">
        <v>85</v>
      </c>
      <c r="AW587" s="13" t="s">
        <v>37</v>
      </c>
      <c r="AX587" s="13" t="s">
        <v>77</v>
      </c>
      <c r="AY587" s="244" t="s">
        <v>179</v>
      </c>
    </row>
    <row r="588" s="14" customFormat="1">
      <c r="A588" s="14"/>
      <c r="B588" s="245"/>
      <c r="C588" s="246"/>
      <c r="D588" s="236" t="s">
        <v>190</v>
      </c>
      <c r="E588" s="247" t="s">
        <v>19</v>
      </c>
      <c r="F588" s="248" t="s">
        <v>1624</v>
      </c>
      <c r="G588" s="246"/>
      <c r="H588" s="249">
        <v>397</v>
      </c>
      <c r="I588" s="250"/>
      <c r="J588" s="246"/>
      <c r="K588" s="246"/>
      <c r="L588" s="251"/>
      <c r="M588" s="252"/>
      <c r="N588" s="253"/>
      <c r="O588" s="253"/>
      <c r="P588" s="253"/>
      <c r="Q588" s="253"/>
      <c r="R588" s="253"/>
      <c r="S588" s="253"/>
      <c r="T588" s="254"/>
      <c r="U588" s="14"/>
      <c r="V588" s="14"/>
      <c r="W588" s="14"/>
      <c r="X588" s="14"/>
      <c r="Y588" s="14"/>
      <c r="Z588" s="14"/>
      <c r="AA588" s="14"/>
      <c r="AB588" s="14"/>
      <c r="AC588" s="14"/>
      <c r="AD588" s="14"/>
      <c r="AE588" s="14"/>
      <c r="AT588" s="255" t="s">
        <v>190</v>
      </c>
      <c r="AU588" s="255" t="s">
        <v>87</v>
      </c>
      <c r="AV588" s="14" t="s">
        <v>87</v>
      </c>
      <c r="AW588" s="14" t="s">
        <v>37</v>
      </c>
      <c r="AX588" s="14" t="s">
        <v>77</v>
      </c>
      <c r="AY588" s="255" t="s">
        <v>179</v>
      </c>
    </row>
    <row r="589" s="16" customFormat="1">
      <c r="A589" s="16"/>
      <c r="B589" s="267"/>
      <c r="C589" s="268"/>
      <c r="D589" s="236" t="s">
        <v>190</v>
      </c>
      <c r="E589" s="269" t="s">
        <v>19</v>
      </c>
      <c r="F589" s="270" t="s">
        <v>195</v>
      </c>
      <c r="G589" s="268"/>
      <c r="H589" s="271">
        <v>397</v>
      </c>
      <c r="I589" s="272"/>
      <c r="J589" s="268"/>
      <c r="K589" s="268"/>
      <c r="L589" s="273"/>
      <c r="M589" s="274"/>
      <c r="N589" s="275"/>
      <c r="O589" s="275"/>
      <c r="P589" s="275"/>
      <c r="Q589" s="275"/>
      <c r="R589" s="275"/>
      <c r="S589" s="275"/>
      <c r="T589" s="276"/>
      <c r="U589" s="16"/>
      <c r="V589" s="16"/>
      <c r="W589" s="16"/>
      <c r="X589" s="16"/>
      <c r="Y589" s="16"/>
      <c r="Z589" s="16"/>
      <c r="AA589" s="16"/>
      <c r="AB589" s="16"/>
      <c r="AC589" s="16"/>
      <c r="AD589" s="16"/>
      <c r="AE589" s="16"/>
      <c r="AT589" s="277" t="s">
        <v>190</v>
      </c>
      <c r="AU589" s="277" t="s">
        <v>87</v>
      </c>
      <c r="AV589" s="16" t="s">
        <v>186</v>
      </c>
      <c r="AW589" s="16" t="s">
        <v>37</v>
      </c>
      <c r="AX589" s="16" t="s">
        <v>85</v>
      </c>
      <c r="AY589" s="277" t="s">
        <v>179</v>
      </c>
    </row>
    <row r="590" s="2" customFormat="1" ht="24.15" customHeight="1">
      <c r="A590" s="41"/>
      <c r="B590" s="42"/>
      <c r="C590" s="216" t="s">
        <v>1238</v>
      </c>
      <c r="D590" s="216" t="s">
        <v>181</v>
      </c>
      <c r="E590" s="217" t="s">
        <v>2108</v>
      </c>
      <c r="F590" s="218" t="s">
        <v>2109</v>
      </c>
      <c r="G590" s="219" t="s">
        <v>184</v>
      </c>
      <c r="H590" s="220">
        <v>397</v>
      </c>
      <c r="I590" s="221"/>
      <c r="J590" s="222">
        <f>ROUND(I590*H590,2)</f>
        <v>0</v>
      </c>
      <c r="K590" s="218" t="s">
        <v>185</v>
      </c>
      <c r="L590" s="47"/>
      <c r="M590" s="223" t="s">
        <v>19</v>
      </c>
      <c r="N590" s="224" t="s">
        <v>48</v>
      </c>
      <c r="O590" s="87"/>
      <c r="P590" s="225">
        <f>O590*H590</f>
        <v>0</v>
      </c>
      <c r="Q590" s="225">
        <v>0</v>
      </c>
      <c r="R590" s="225">
        <f>Q590*H590</f>
        <v>0</v>
      </c>
      <c r="S590" s="225">
        <v>0</v>
      </c>
      <c r="T590" s="226">
        <f>S590*H590</f>
        <v>0</v>
      </c>
      <c r="U590" s="41"/>
      <c r="V590" s="41"/>
      <c r="W590" s="41"/>
      <c r="X590" s="41"/>
      <c r="Y590" s="41"/>
      <c r="Z590" s="41"/>
      <c r="AA590" s="41"/>
      <c r="AB590" s="41"/>
      <c r="AC590" s="41"/>
      <c r="AD590" s="41"/>
      <c r="AE590" s="41"/>
      <c r="AR590" s="227" t="s">
        <v>186</v>
      </c>
      <c r="AT590" s="227" t="s">
        <v>181</v>
      </c>
      <c r="AU590" s="227" t="s">
        <v>87</v>
      </c>
      <c r="AY590" s="20" t="s">
        <v>179</v>
      </c>
      <c r="BE590" s="228">
        <f>IF(N590="základní",J590,0)</f>
        <v>0</v>
      </c>
      <c r="BF590" s="228">
        <f>IF(N590="snížená",J590,0)</f>
        <v>0</v>
      </c>
      <c r="BG590" s="228">
        <f>IF(N590="zákl. přenesená",J590,0)</f>
        <v>0</v>
      </c>
      <c r="BH590" s="228">
        <f>IF(N590="sníž. přenesená",J590,0)</f>
        <v>0</v>
      </c>
      <c r="BI590" s="228">
        <f>IF(N590="nulová",J590,0)</f>
        <v>0</v>
      </c>
      <c r="BJ590" s="20" t="s">
        <v>85</v>
      </c>
      <c r="BK590" s="228">
        <f>ROUND(I590*H590,2)</f>
        <v>0</v>
      </c>
      <c r="BL590" s="20" t="s">
        <v>186</v>
      </c>
      <c r="BM590" s="227" t="s">
        <v>2110</v>
      </c>
    </row>
    <row r="591" s="2" customFormat="1">
      <c r="A591" s="41"/>
      <c r="B591" s="42"/>
      <c r="C591" s="43"/>
      <c r="D591" s="229" t="s">
        <v>188</v>
      </c>
      <c r="E591" s="43"/>
      <c r="F591" s="230" t="s">
        <v>2111</v>
      </c>
      <c r="G591" s="43"/>
      <c r="H591" s="43"/>
      <c r="I591" s="231"/>
      <c r="J591" s="43"/>
      <c r="K591" s="43"/>
      <c r="L591" s="47"/>
      <c r="M591" s="232"/>
      <c r="N591" s="233"/>
      <c r="O591" s="87"/>
      <c r="P591" s="87"/>
      <c r="Q591" s="87"/>
      <c r="R591" s="87"/>
      <c r="S591" s="87"/>
      <c r="T591" s="88"/>
      <c r="U591" s="41"/>
      <c r="V591" s="41"/>
      <c r="W591" s="41"/>
      <c r="X591" s="41"/>
      <c r="Y591" s="41"/>
      <c r="Z591" s="41"/>
      <c r="AA591" s="41"/>
      <c r="AB591" s="41"/>
      <c r="AC591" s="41"/>
      <c r="AD591" s="41"/>
      <c r="AE591" s="41"/>
      <c r="AT591" s="20" t="s">
        <v>188</v>
      </c>
      <c r="AU591" s="20" t="s">
        <v>87</v>
      </c>
    </row>
    <row r="592" s="13" customFormat="1">
      <c r="A592" s="13"/>
      <c r="B592" s="234"/>
      <c r="C592" s="235"/>
      <c r="D592" s="236" t="s">
        <v>190</v>
      </c>
      <c r="E592" s="237" t="s">
        <v>19</v>
      </c>
      <c r="F592" s="238" t="s">
        <v>2084</v>
      </c>
      <c r="G592" s="235"/>
      <c r="H592" s="237" t="s">
        <v>19</v>
      </c>
      <c r="I592" s="239"/>
      <c r="J592" s="235"/>
      <c r="K592" s="235"/>
      <c r="L592" s="240"/>
      <c r="M592" s="241"/>
      <c r="N592" s="242"/>
      <c r="O592" s="242"/>
      <c r="P592" s="242"/>
      <c r="Q592" s="242"/>
      <c r="R592" s="242"/>
      <c r="S592" s="242"/>
      <c r="T592" s="243"/>
      <c r="U592" s="13"/>
      <c r="V592" s="13"/>
      <c r="W592" s="13"/>
      <c r="X592" s="13"/>
      <c r="Y592" s="13"/>
      <c r="Z592" s="13"/>
      <c r="AA592" s="13"/>
      <c r="AB592" s="13"/>
      <c r="AC592" s="13"/>
      <c r="AD592" s="13"/>
      <c r="AE592" s="13"/>
      <c r="AT592" s="244" t="s">
        <v>190</v>
      </c>
      <c r="AU592" s="244" t="s">
        <v>87</v>
      </c>
      <c r="AV592" s="13" t="s">
        <v>85</v>
      </c>
      <c r="AW592" s="13" t="s">
        <v>37</v>
      </c>
      <c r="AX592" s="13" t="s">
        <v>77</v>
      </c>
      <c r="AY592" s="244" t="s">
        <v>179</v>
      </c>
    </row>
    <row r="593" s="14" customFormat="1">
      <c r="A593" s="14"/>
      <c r="B593" s="245"/>
      <c r="C593" s="246"/>
      <c r="D593" s="236" t="s">
        <v>190</v>
      </c>
      <c r="E593" s="247" t="s">
        <v>19</v>
      </c>
      <c r="F593" s="248" t="s">
        <v>2112</v>
      </c>
      <c r="G593" s="246"/>
      <c r="H593" s="249">
        <v>397</v>
      </c>
      <c r="I593" s="250"/>
      <c r="J593" s="246"/>
      <c r="K593" s="246"/>
      <c r="L593" s="251"/>
      <c r="M593" s="252"/>
      <c r="N593" s="253"/>
      <c r="O593" s="253"/>
      <c r="P593" s="253"/>
      <c r="Q593" s="253"/>
      <c r="R593" s="253"/>
      <c r="S593" s="253"/>
      <c r="T593" s="254"/>
      <c r="U593" s="14"/>
      <c r="V593" s="14"/>
      <c r="W593" s="14"/>
      <c r="X593" s="14"/>
      <c r="Y593" s="14"/>
      <c r="Z593" s="14"/>
      <c r="AA593" s="14"/>
      <c r="AB593" s="14"/>
      <c r="AC593" s="14"/>
      <c r="AD593" s="14"/>
      <c r="AE593" s="14"/>
      <c r="AT593" s="255" t="s">
        <v>190</v>
      </c>
      <c r="AU593" s="255" t="s">
        <v>87</v>
      </c>
      <c r="AV593" s="14" t="s">
        <v>87</v>
      </c>
      <c r="AW593" s="14" t="s">
        <v>37</v>
      </c>
      <c r="AX593" s="14" t="s">
        <v>77</v>
      </c>
      <c r="AY593" s="255" t="s">
        <v>179</v>
      </c>
    </row>
    <row r="594" s="15" customFormat="1">
      <c r="A594" s="15"/>
      <c r="B594" s="256"/>
      <c r="C594" s="257"/>
      <c r="D594" s="236" t="s">
        <v>190</v>
      </c>
      <c r="E594" s="258" t="s">
        <v>1624</v>
      </c>
      <c r="F594" s="259" t="s">
        <v>193</v>
      </c>
      <c r="G594" s="257"/>
      <c r="H594" s="260">
        <v>397</v>
      </c>
      <c r="I594" s="261"/>
      <c r="J594" s="257"/>
      <c r="K594" s="257"/>
      <c r="L594" s="262"/>
      <c r="M594" s="263"/>
      <c r="N594" s="264"/>
      <c r="O594" s="264"/>
      <c r="P594" s="264"/>
      <c r="Q594" s="264"/>
      <c r="R594" s="264"/>
      <c r="S594" s="264"/>
      <c r="T594" s="265"/>
      <c r="U594" s="15"/>
      <c r="V594" s="15"/>
      <c r="W594" s="15"/>
      <c r="X594" s="15"/>
      <c r="Y594" s="15"/>
      <c r="Z594" s="15"/>
      <c r="AA594" s="15"/>
      <c r="AB594" s="15"/>
      <c r="AC594" s="15"/>
      <c r="AD594" s="15"/>
      <c r="AE594" s="15"/>
      <c r="AT594" s="266" t="s">
        <v>190</v>
      </c>
      <c r="AU594" s="266" t="s">
        <v>87</v>
      </c>
      <c r="AV594" s="15" t="s">
        <v>194</v>
      </c>
      <c r="AW594" s="15" t="s">
        <v>37</v>
      </c>
      <c r="AX594" s="15" t="s">
        <v>77</v>
      </c>
      <c r="AY594" s="266" t="s">
        <v>179</v>
      </c>
    </row>
    <row r="595" s="16" customFormat="1">
      <c r="A595" s="16"/>
      <c r="B595" s="267"/>
      <c r="C595" s="268"/>
      <c r="D595" s="236" t="s">
        <v>190</v>
      </c>
      <c r="E595" s="269" t="s">
        <v>19</v>
      </c>
      <c r="F595" s="270" t="s">
        <v>195</v>
      </c>
      <c r="G595" s="268"/>
      <c r="H595" s="271">
        <v>397</v>
      </c>
      <c r="I595" s="272"/>
      <c r="J595" s="268"/>
      <c r="K595" s="268"/>
      <c r="L595" s="273"/>
      <c r="M595" s="274"/>
      <c r="N595" s="275"/>
      <c r="O595" s="275"/>
      <c r="P595" s="275"/>
      <c r="Q595" s="275"/>
      <c r="R595" s="275"/>
      <c r="S595" s="275"/>
      <c r="T595" s="276"/>
      <c r="U595" s="16"/>
      <c r="V595" s="16"/>
      <c r="W595" s="16"/>
      <c r="X595" s="16"/>
      <c r="Y595" s="16"/>
      <c r="Z595" s="16"/>
      <c r="AA595" s="16"/>
      <c r="AB595" s="16"/>
      <c r="AC595" s="16"/>
      <c r="AD595" s="16"/>
      <c r="AE595" s="16"/>
      <c r="AT595" s="277" t="s">
        <v>190</v>
      </c>
      <c r="AU595" s="277" t="s">
        <v>87</v>
      </c>
      <c r="AV595" s="16" t="s">
        <v>186</v>
      </c>
      <c r="AW595" s="16" t="s">
        <v>37</v>
      </c>
      <c r="AX595" s="16" t="s">
        <v>85</v>
      </c>
      <c r="AY595" s="277" t="s">
        <v>179</v>
      </c>
    </row>
    <row r="596" s="2" customFormat="1" ht="16.5" customHeight="1">
      <c r="A596" s="41"/>
      <c r="B596" s="42"/>
      <c r="C596" s="279" t="s">
        <v>2113</v>
      </c>
      <c r="D596" s="279" t="s">
        <v>553</v>
      </c>
      <c r="E596" s="280" t="s">
        <v>2114</v>
      </c>
      <c r="F596" s="281" t="s">
        <v>2115</v>
      </c>
      <c r="G596" s="282" t="s">
        <v>1154</v>
      </c>
      <c r="H596" s="283">
        <v>3.9700000000000002</v>
      </c>
      <c r="I596" s="284"/>
      <c r="J596" s="285">
        <f>ROUND(I596*H596,2)</f>
        <v>0</v>
      </c>
      <c r="K596" s="281" t="s">
        <v>274</v>
      </c>
      <c r="L596" s="286"/>
      <c r="M596" s="287" t="s">
        <v>19</v>
      </c>
      <c r="N596" s="288" t="s">
        <v>48</v>
      </c>
      <c r="O596" s="87"/>
      <c r="P596" s="225">
        <f>O596*H596</f>
        <v>0</v>
      </c>
      <c r="Q596" s="225">
        <v>0.001</v>
      </c>
      <c r="R596" s="225">
        <f>Q596*H596</f>
        <v>0.0039700000000000004</v>
      </c>
      <c r="S596" s="225">
        <v>0</v>
      </c>
      <c r="T596" s="226">
        <f>S596*H596</f>
        <v>0</v>
      </c>
      <c r="U596" s="41"/>
      <c r="V596" s="41"/>
      <c r="W596" s="41"/>
      <c r="X596" s="41"/>
      <c r="Y596" s="41"/>
      <c r="Z596" s="41"/>
      <c r="AA596" s="41"/>
      <c r="AB596" s="41"/>
      <c r="AC596" s="41"/>
      <c r="AD596" s="41"/>
      <c r="AE596" s="41"/>
      <c r="AR596" s="227" t="s">
        <v>235</v>
      </c>
      <c r="AT596" s="227" t="s">
        <v>553</v>
      </c>
      <c r="AU596" s="227" t="s">
        <v>87</v>
      </c>
      <c r="AY596" s="20" t="s">
        <v>179</v>
      </c>
      <c r="BE596" s="228">
        <f>IF(N596="základní",J596,0)</f>
        <v>0</v>
      </c>
      <c r="BF596" s="228">
        <f>IF(N596="snížená",J596,0)</f>
        <v>0</v>
      </c>
      <c r="BG596" s="228">
        <f>IF(N596="zákl. přenesená",J596,0)</f>
        <v>0</v>
      </c>
      <c r="BH596" s="228">
        <f>IF(N596="sníž. přenesená",J596,0)</f>
        <v>0</v>
      </c>
      <c r="BI596" s="228">
        <f>IF(N596="nulová",J596,0)</f>
        <v>0</v>
      </c>
      <c r="BJ596" s="20" t="s">
        <v>85</v>
      </c>
      <c r="BK596" s="228">
        <f>ROUND(I596*H596,2)</f>
        <v>0</v>
      </c>
      <c r="BL596" s="20" t="s">
        <v>186</v>
      </c>
      <c r="BM596" s="227" t="s">
        <v>2116</v>
      </c>
    </row>
    <row r="597" s="14" customFormat="1">
      <c r="A597" s="14"/>
      <c r="B597" s="245"/>
      <c r="C597" s="246"/>
      <c r="D597" s="236" t="s">
        <v>190</v>
      </c>
      <c r="E597" s="246"/>
      <c r="F597" s="248" t="s">
        <v>2117</v>
      </c>
      <c r="G597" s="246"/>
      <c r="H597" s="249">
        <v>3.9700000000000002</v>
      </c>
      <c r="I597" s="250"/>
      <c r="J597" s="246"/>
      <c r="K597" s="246"/>
      <c r="L597" s="251"/>
      <c r="M597" s="252"/>
      <c r="N597" s="253"/>
      <c r="O597" s="253"/>
      <c r="P597" s="253"/>
      <c r="Q597" s="253"/>
      <c r="R597" s="253"/>
      <c r="S597" s="253"/>
      <c r="T597" s="254"/>
      <c r="U597" s="14"/>
      <c r="V597" s="14"/>
      <c r="W597" s="14"/>
      <c r="X597" s="14"/>
      <c r="Y597" s="14"/>
      <c r="Z597" s="14"/>
      <c r="AA597" s="14"/>
      <c r="AB597" s="14"/>
      <c r="AC597" s="14"/>
      <c r="AD597" s="14"/>
      <c r="AE597" s="14"/>
      <c r="AT597" s="255" t="s">
        <v>190</v>
      </c>
      <c r="AU597" s="255" t="s">
        <v>87</v>
      </c>
      <c r="AV597" s="14" t="s">
        <v>87</v>
      </c>
      <c r="AW597" s="14" t="s">
        <v>4</v>
      </c>
      <c r="AX597" s="14" t="s">
        <v>85</v>
      </c>
      <c r="AY597" s="255" t="s">
        <v>179</v>
      </c>
    </row>
    <row r="598" s="2" customFormat="1" ht="16.5" customHeight="1">
      <c r="A598" s="41"/>
      <c r="B598" s="42"/>
      <c r="C598" s="216" t="s">
        <v>1241</v>
      </c>
      <c r="D598" s="216" t="s">
        <v>181</v>
      </c>
      <c r="E598" s="217" t="s">
        <v>2118</v>
      </c>
      <c r="F598" s="218" t="s">
        <v>2119</v>
      </c>
      <c r="G598" s="219" t="s">
        <v>184</v>
      </c>
      <c r="H598" s="220">
        <v>794</v>
      </c>
      <c r="I598" s="221"/>
      <c r="J598" s="222">
        <f>ROUND(I598*H598,2)</f>
        <v>0</v>
      </c>
      <c r="K598" s="218" t="s">
        <v>185</v>
      </c>
      <c r="L598" s="47"/>
      <c r="M598" s="223" t="s">
        <v>19</v>
      </c>
      <c r="N598" s="224" t="s">
        <v>48</v>
      </c>
      <c r="O598" s="87"/>
      <c r="P598" s="225">
        <f>O598*H598</f>
        <v>0</v>
      </c>
      <c r="Q598" s="225">
        <v>0</v>
      </c>
      <c r="R598" s="225">
        <f>Q598*H598</f>
        <v>0</v>
      </c>
      <c r="S598" s="225">
        <v>0</v>
      </c>
      <c r="T598" s="226">
        <f>S598*H598</f>
        <v>0</v>
      </c>
      <c r="U598" s="41"/>
      <c r="V598" s="41"/>
      <c r="W598" s="41"/>
      <c r="X598" s="41"/>
      <c r="Y598" s="41"/>
      <c r="Z598" s="41"/>
      <c r="AA598" s="41"/>
      <c r="AB598" s="41"/>
      <c r="AC598" s="41"/>
      <c r="AD598" s="41"/>
      <c r="AE598" s="41"/>
      <c r="AR598" s="227" t="s">
        <v>186</v>
      </c>
      <c r="AT598" s="227" t="s">
        <v>181</v>
      </c>
      <c r="AU598" s="227" t="s">
        <v>87</v>
      </c>
      <c r="AY598" s="20" t="s">
        <v>179</v>
      </c>
      <c r="BE598" s="228">
        <f>IF(N598="základní",J598,0)</f>
        <v>0</v>
      </c>
      <c r="BF598" s="228">
        <f>IF(N598="snížená",J598,0)</f>
        <v>0</v>
      </c>
      <c r="BG598" s="228">
        <f>IF(N598="zákl. přenesená",J598,0)</f>
        <v>0</v>
      </c>
      <c r="BH598" s="228">
        <f>IF(N598="sníž. přenesená",J598,0)</f>
        <v>0</v>
      </c>
      <c r="BI598" s="228">
        <f>IF(N598="nulová",J598,0)</f>
        <v>0</v>
      </c>
      <c r="BJ598" s="20" t="s">
        <v>85</v>
      </c>
      <c r="BK598" s="228">
        <f>ROUND(I598*H598,2)</f>
        <v>0</v>
      </c>
      <c r="BL598" s="20" t="s">
        <v>186</v>
      </c>
      <c r="BM598" s="227" t="s">
        <v>2120</v>
      </c>
    </row>
    <row r="599" s="2" customFormat="1">
      <c r="A599" s="41"/>
      <c r="B599" s="42"/>
      <c r="C599" s="43"/>
      <c r="D599" s="229" t="s">
        <v>188</v>
      </c>
      <c r="E599" s="43"/>
      <c r="F599" s="230" t="s">
        <v>2121</v>
      </c>
      <c r="G599" s="43"/>
      <c r="H599" s="43"/>
      <c r="I599" s="231"/>
      <c r="J599" s="43"/>
      <c r="K599" s="43"/>
      <c r="L599" s="47"/>
      <c r="M599" s="232"/>
      <c r="N599" s="233"/>
      <c r="O599" s="87"/>
      <c r="P599" s="87"/>
      <c r="Q599" s="87"/>
      <c r="R599" s="87"/>
      <c r="S599" s="87"/>
      <c r="T599" s="88"/>
      <c r="U599" s="41"/>
      <c r="V599" s="41"/>
      <c r="W599" s="41"/>
      <c r="X599" s="41"/>
      <c r="Y599" s="41"/>
      <c r="Z599" s="41"/>
      <c r="AA599" s="41"/>
      <c r="AB599" s="41"/>
      <c r="AC599" s="41"/>
      <c r="AD599" s="41"/>
      <c r="AE599" s="41"/>
      <c r="AT599" s="20" t="s">
        <v>188</v>
      </c>
      <c r="AU599" s="20" t="s">
        <v>87</v>
      </c>
    </row>
    <row r="600" s="13" customFormat="1">
      <c r="A600" s="13"/>
      <c r="B600" s="234"/>
      <c r="C600" s="235"/>
      <c r="D600" s="236" t="s">
        <v>190</v>
      </c>
      <c r="E600" s="237" t="s">
        <v>19</v>
      </c>
      <c r="F600" s="238" t="s">
        <v>2092</v>
      </c>
      <c r="G600" s="235"/>
      <c r="H600" s="237" t="s">
        <v>19</v>
      </c>
      <c r="I600" s="239"/>
      <c r="J600" s="235"/>
      <c r="K600" s="235"/>
      <c r="L600" s="240"/>
      <c r="M600" s="241"/>
      <c r="N600" s="242"/>
      <c r="O600" s="242"/>
      <c r="P600" s="242"/>
      <c r="Q600" s="242"/>
      <c r="R600" s="242"/>
      <c r="S600" s="242"/>
      <c r="T600" s="243"/>
      <c r="U600" s="13"/>
      <c r="V600" s="13"/>
      <c r="W600" s="13"/>
      <c r="X600" s="13"/>
      <c r="Y600" s="13"/>
      <c r="Z600" s="13"/>
      <c r="AA600" s="13"/>
      <c r="AB600" s="13"/>
      <c r="AC600" s="13"/>
      <c r="AD600" s="13"/>
      <c r="AE600" s="13"/>
      <c r="AT600" s="244" t="s">
        <v>190</v>
      </c>
      <c r="AU600" s="244" t="s">
        <v>87</v>
      </c>
      <c r="AV600" s="13" t="s">
        <v>85</v>
      </c>
      <c r="AW600" s="13" t="s">
        <v>37</v>
      </c>
      <c r="AX600" s="13" t="s">
        <v>77</v>
      </c>
      <c r="AY600" s="244" t="s">
        <v>179</v>
      </c>
    </row>
    <row r="601" s="14" customFormat="1">
      <c r="A601" s="14"/>
      <c r="B601" s="245"/>
      <c r="C601" s="246"/>
      <c r="D601" s="236" t="s">
        <v>190</v>
      </c>
      <c r="E601" s="247" t="s">
        <v>19</v>
      </c>
      <c r="F601" s="248" t="s">
        <v>2122</v>
      </c>
      <c r="G601" s="246"/>
      <c r="H601" s="249">
        <v>794</v>
      </c>
      <c r="I601" s="250"/>
      <c r="J601" s="246"/>
      <c r="K601" s="246"/>
      <c r="L601" s="251"/>
      <c r="M601" s="252"/>
      <c r="N601" s="253"/>
      <c r="O601" s="253"/>
      <c r="P601" s="253"/>
      <c r="Q601" s="253"/>
      <c r="R601" s="253"/>
      <c r="S601" s="253"/>
      <c r="T601" s="254"/>
      <c r="U601" s="14"/>
      <c r="V601" s="14"/>
      <c r="W601" s="14"/>
      <c r="X601" s="14"/>
      <c r="Y601" s="14"/>
      <c r="Z601" s="14"/>
      <c r="AA601" s="14"/>
      <c r="AB601" s="14"/>
      <c r="AC601" s="14"/>
      <c r="AD601" s="14"/>
      <c r="AE601" s="14"/>
      <c r="AT601" s="255" t="s">
        <v>190</v>
      </c>
      <c r="AU601" s="255" t="s">
        <v>87</v>
      </c>
      <c r="AV601" s="14" t="s">
        <v>87</v>
      </c>
      <c r="AW601" s="14" t="s">
        <v>37</v>
      </c>
      <c r="AX601" s="14" t="s">
        <v>77</v>
      </c>
      <c r="AY601" s="255" t="s">
        <v>179</v>
      </c>
    </row>
    <row r="602" s="16" customFormat="1">
      <c r="A602" s="16"/>
      <c r="B602" s="267"/>
      <c r="C602" s="268"/>
      <c r="D602" s="236" t="s">
        <v>190</v>
      </c>
      <c r="E602" s="269" t="s">
        <v>19</v>
      </c>
      <c r="F602" s="270" t="s">
        <v>195</v>
      </c>
      <c r="G602" s="268"/>
      <c r="H602" s="271">
        <v>794</v>
      </c>
      <c r="I602" s="272"/>
      <c r="J602" s="268"/>
      <c r="K602" s="268"/>
      <c r="L602" s="273"/>
      <c r="M602" s="274"/>
      <c r="N602" s="275"/>
      <c r="O602" s="275"/>
      <c r="P602" s="275"/>
      <c r="Q602" s="275"/>
      <c r="R602" s="275"/>
      <c r="S602" s="275"/>
      <c r="T602" s="276"/>
      <c r="U602" s="16"/>
      <c r="V602" s="16"/>
      <c r="W602" s="16"/>
      <c r="X602" s="16"/>
      <c r="Y602" s="16"/>
      <c r="Z602" s="16"/>
      <c r="AA602" s="16"/>
      <c r="AB602" s="16"/>
      <c r="AC602" s="16"/>
      <c r="AD602" s="16"/>
      <c r="AE602" s="16"/>
      <c r="AT602" s="277" t="s">
        <v>190</v>
      </c>
      <c r="AU602" s="277" t="s">
        <v>87</v>
      </c>
      <c r="AV602" s="16" t="s">
        <v>186</v>
      </c>
      <c r="AW602" s="16" t="s">
        <v>37</v>
      </c>
      <c r="AX602" s="16" t="s">
        <v>85</v>
      </c>
      <c r="AY602" s="277" t="s">
        <v>179</v>
      </c>
    </row>
    <row r="603" s="2" customFormat="1" ht="24.15" customHeight="1">
      <c r="A603" s="41"/>
      <c r="B603" s="42"/>
      <c r="C603" s="216" t="s">
        <v>2123</v>
      </c>
      <c r="D603" s="216" t="s">
        <v>181</v>
      </c>
      <c r="E603" s="217" t="s">
        <v>331</v>
      </c>
      <c r="F603" s="218" t="s">
        <v>332</v>
      </c>
      <c r="G603" s="219" t="s">
        <v>333</v>
      </c>
      <c r="H603" s="220">
        <v>0.39700000000000002</v>
      </c>
      <c r="I603" s="221"/>
      <c r="J603" s="222">
        <f>ROUND(I603*H603,2)</f>
        <v>0</v>
      </c>
      <c r="K603" s="218" t="s">
        <v>185</v>
      </c>
      <c r="L603" s="47"/>
      <c r="M603" s="223" t="s">
        <v>19</v>
      </c>
      <c r="N603" s="224" t="s">
        <v>48</v>
      </c>
      <c r="O603" s="87"/>
      <c r="P603" s="225">
        <f>O603*H603</f>
        <v>0</v>
      </c>
      <c r="Q603" s="225">
        <v>0</v>
      </c>
      <c r="R603" s="225">
        <f>Q603*H603</f>
        <v>0</v>
      </c>
      <c r="S603" s="225">
        <v>0</v>
      </c>
      <c r="T603" s="226">
        <f>S603*H603</f>
        <v>0</v>
      </c>
      <c r="U603" s="41"/>
      <c r="V603" s="41"/>
      <c r="W603" s="41"/>
      <c r="X603" s="41"/>
      <c r="Y603" s="41"/>
      <c r="Z603" s="41"/>
      <c r="AA603" s="41"/>
      <c r="AB603" s="41"/>
      <c r="AC603" s="41"/>
      <c r="AD603" s="41"/>
      <c r="AE603" s="41"/>
      <c r="AR603" s="227" t="s">
        <v>186</v>
      </c>
      <c r="AT603" s="227" t="s">
        <v>181</v>
      </c>
      <c r="AU603" s="227" t="s">
        <v>87</v>
      </c>
      <c r="AY603" s="20" t="s">
        <v>179</v>
      </c>
      <c r="BE603" s="228">
        <f>IF(N603="základní",J603,0)</f>
        <v>0</v>
      </c>
      <c r="BF603" s="228">
        <f>IF(N603="snížená",J603,0)</f>
        <v>0</v>
      </c>
      <c r="BG603" s="228">
        <f>IF(N603="zákl. přenesená",J603,0)</f>
        <v>0</v>
      </c>
      <c r="BH603" s="228">
        <f>IF(N603="sníž. přenesená",J603,0)</f>
        <v>0</v>
      </c>
      <c r="BI603" s="228">
        <f>IF(N603="nulová",J603,0)</f>
        <v>0</v>
      </c>
      <c r="BJ603" s="20" t="s">
        <v>85</v>
      </c>
      <c r="BK603" s="228">
        <f>ROUND(I603*H603,2)</f>
        <v>0</v>
      </c>
      <c r="BL603" s="20" t="s">
        <v>186</v>
      </c>
      <c r="BM603" s="227" t="s">
        <v>2124</v>
      </c>
    </row>
    <row r="604" s="2" customFormat="1">
      <c r="A604" s="41"/>
      <c r="B604" s="42"/>
      <c r="C604" s="43"/>
      <c r="D604" s="229" t="s">
        <v>188</v>
      </c>
      <c r="E604" s="43"/>
      <c r="F604" s="230" t="s">
        <v>335</v>
      </c>
      <c r="G604" s="43"/>
      <c r="H604" s="43"/>
      <c r="I604" s="231"/>
      <c r="J604" s="43"/>
      <c r="K604" s="43"/>
      <c r="L604" s="47"/>
      <c r="M604" s="232"/>
      <c r="N604" s="233"/>
      <c r="O604" s="87"/>
      <c r="P604" s="87"/>
      <c r="Q604" s="87"/>
      <c r="R604" s="87"/>
      <c r="S604" s="87"/>
      <c r="T604" s="88"/>
      <c r="U604" s="41"/>
      <c r="V604" s="41"/>
      <c r="W604" s="41"/>
      <c r="X604" s="41"/>
      <c r="Y604" s="41"/>
      <c r="Z604" s="41"/>
      <c r="AA604" s="41"/>
      <c r="AB604" s="41"/>
      <c r="AC604" s="41"/>
      <c r="AD604" s="41"/>
      <c r="AE604" s="41"/>
      <c r="AT604" s="20" t="s">
        <v>188</v>
      </c>
      <c r="AU604" s="20" t="s">
        <v>87</v>
      </c>
    </row>
    <row r="605" s="2" customFormat="1">
      <c r="A605" s="41"/>
      <c r="B605" s="42"/>
      <c r="C605" s="43"/>
      <c r="D605" s="236" t="s">
        <v>276</v>
      </c>
      <c r="E605" s="43"/>
      <c r="F605" s="278" t="s">
        <v>336</v>
      </c>
      <c r="G605" s="43"/>
      <c r="H605" s="43"/>
      <c r="I605" s="231"/>
      <c r="J605" s="43"/>
      <c r="K605" s="43"/>
      <c r="L605" s="47"/>
      <c r="M605" s="232"/>
      <c r="N605" s="233"/>
      <c r="O605" s="87"/>
      <c r="P605" s="87"/>
      <c r="Q605" s="87"/>
      <c r="R605" s="87"/>
      <c r="S605" s="87"/>
      <c r="T605" s="88"/>
      <c r="U605" s="41"/>
      <c r="V605" s="41"/>
      <c r="W605" s="41"/>
      <c r="X605" s="41"/>
      <c r="Y605" s="41"/>
      <c r="Z605" s="41"/>
      <c r="AA605" s="41"/>
      <c r="AB605" s="41"/>
      <c r="AC605" s="41"/>
      <c r="AD605" s="41"/>
      <c r="AE605" s="41"/>
      <c r="AT605" s="20" t="s">
        <v>276</v>
      </c>
      <c r="AU605" s="20" t="s">
        <v>87</v>
      </c>
    </row>
    <row r="606" s="14" customFormat="1">
      <c r="A606" s="14"/>
      <c r="B606" s="245"/>
      <c r="C606" s="246"/>
      <c r="D606" s="236" t="s">
        <v>190</v>
      </c>
      <c r="E606" s="246"/>
      <c r="F606" s="248" t="s">
        <v>2125</v>
      </c>
      <c r="G606" s="246"/>
      <c r="H606" s="249">
        <v>0.39700000000000002</v>
      </c>
      <c r="I606" s="250"/>
      <c r="J606" s="246"/>
      <c r="K606" s="246"/>
      <c r="L606" s="251"/>
      <c r="M606" s="252"/>
      <c r="N606" s="253"/>
      <c r="O606" s="253"/>
      <c r="P606" s="253"/>
      <c r="Q606" s="253"/>
      <c r="R606" s="253"/>
      <c r="S606" s="253"/>
      <c r="T606" s="254"/>
      <c r="U606" s="14"/>
      <c r="V606" s="14"/>
      <c r="W606" s="14"/>
      <c r="X606" s="14"/>
      <c r="Y606" s="14"/>
      <c r="Z606" s="14"/>
      <c r="AA606" s="14"/>
      <c r="AB606" s="14"/>
      <c r="AC606" s="14"/>
      <c r="AD606" s="14"/>
      <c r="AE606" s="14"/>
      <c r="AT606" s="255" t="s">
        <v>190</v>
      </c>
      <c r="AU606" s="255" t="s">
        <v>87</v>
      </c>
      <c r="AV606" s="14" t="s">
        <v>87</v>
      </c>
      <c r="AW606" s="14" t="s">
        <v>4</v>
      </c>
      <c r="AX606" s="14" t="s">
        <v>85</v>
      </c>
      <c r="AY606" s="255" t="s">
        <v>179</v>
      </c>
    </row>
    <row r="607" s="2" customFormat="1" ht="21.75" customHeight="1">
      <c r="A607" s="41"/>
      <c r="B607" s="42"/>
      <c r="C607" s="216" t="s">
        <v>1244</v>
      </c>
      <c r="D607" s="216" t="s">
        <v>181</v>
      </c>
      <c r="E607" s="217" t="s">
        <v>1744</v>
      </c>
      <c r="F607" s="218" t="s">
        <v>1745</v>
      </c>
      <c r="G607" s="219" t="s">
        <v>333</v>
      </c>
      <c r="H607" s="220">
        <v>0.0040000000000000001</v>
      </c>
      <c r="I607" s="221"/>
      <c r="J607" s="222">
        <f>ROUND(I607*H607,2)</f>
        <v>0</v>
      </c>
      <c r="K607" s="218" t="s">
        <v>185</v>
      </c>
      <c r="L607" s="47"/>
      <c r="M607" s="223" t="s">
        <v>19</v>
      </c>
      <c r="N607" s="224" t="s">
        <v>48</v>
      </c>
      <c r="O607" s="87"/>
      <c r="P607" s="225">
        <f>O607*H607</f>
        <v>0</v>
      </c>
      <c r="Q607" s="225">
        <v>0</v>
      </c>
      <c r="R607" s="225">
        <f>Q607*H607</f>
        <v>0</v>
      </c>
      <c r="S607" s="225">
        <v>0</v>
      </c>
      <c r="T607" s="226">
        <f>S607*H607</f>
        <v>0</v>
      </c>
      <c r="U607" s="41"/>
      <c r="V607" s="41"/>
      <c r="W607" s="41"/>
      <c r="X607" s="41"/>
      <c r="Y607" s="41"/>
      <c r="Z607" s="41"/>
      <c r="AA607" s="41"/>
      <c r="AB607" s="41"/>
      <c r="AC607" s="41"/>
      <c r="AD607" s="41"/>
      <c r="AE607" s="41"/>
      <c r="AR607" s="227" t="s">
        <v>186</v>
      </c>
      <c r="AT607" s="227" t="s">
        <v>181</v>
      </c>
      <c r="AU607" s="227" t="s">
        <v>87</v>
      </c>
      <c r="AY607" s="20" t="s">
        <v>179</v>
      </c>
      <c r="BE607" s="228">
        <f>IF(N607="základní",J607,0)</f>
        <v>0</v>
      </c>
      <c r="BF607" s="228">
        <f>IF(N607="snížená",J607,0)</f>
        <v>0</v>
      </c>
      <c r="BG607" s="228">
        <f>IF(N607="zákl. přenesená",J607,0)</f>
        <v>0</v>
      </c>
      <c r="BH607" s="228">
        <f>IF(N607="sníž. přenesená",J607,0)</f>
        <v>0</v>
      </c>
      <c r="BI607" s="228">
        <f>IF(N607="nulová",J607,0)</f>
        <v>0</v>
      </c>
      <c r="BJ607" s="20" t="s">
        <v>85</v>
      </c>
      <c r="BK607" s="228">
        <f>ROUND(I607*H607,2)</f>
        <v>0</v>
      </c>
      <c r="BL607" s="20" t="s">
        <v>186</v>
      </c>
      <c r="BM607" s="227" t="s">
        <v>2126</v>
      </c>
    </row>
    <row r="608" s="2" customFormat="1">
      <c r="A608" s="41"/>
      <c r="B608" s="42"/>
      <c r="C608" s="43"/>
      <c r="D608" s="229" t="s">
        <v>188</v>
      </c>
      <c r="E608" s="43"/>
      <c r="F608" s="230" t="s">
        <v>1747</v>
      </c>
      <c r="G608" s="43"/>
      <c r="H608" s="43"/>
      <c r="I608" s="231"/>
      <c r="J608" s="43"/>
      <c r="K608" s="43"/>
      <c r="L608" s="47"/>
      <c r="M608" s="232"/>
      <c r="N608" s="233"/>
      <c r="O608" s="87"/>
      <c r="P608" s="87"/>
      <c r="Q608" s="87"/>
      <c r="R608" s="87"/>
      <c r="S608" s="87"/>
      <c r="T608" s="88"/>
      <c r="U608" s="41"/>
      <c r="V608" s="41"/>
      <c r="W608" s="41"/>
      <c r="X608" s="41"/>
      <c r="Y608" s="41"/>
      <c r="Z608" s="41"/>
      <c r="AA608" s="41"/>
      <c r="AB608" s="41"/>
      <c r="AC608" s="41"/>
      <c r="AD608" s="41"/>
      <c r="AE608" s="41"/>
      <c r="AT608" s="20" t="s">
        <v>188</v>
      </c>
      <c r="AU608" s="20" t="s">
        <v>87</v>
      </c>
    </row>
    <row r="609" s="12" customFormat="1" ht="22.8" customHeight="1">
      <c r="A609" s="12"/>
      <c r="B609" s="200"/>
      <c r="C609" s="201"/>
      <c r="D609" s="202" t="s">
        <v>76</v>
      </c>
      <c r="E609" s="214" t="s">
        <v>2127</v>
      </c>
      <c r="F609" s="214" t="s">
        <v>2128</v>
      </c>
      <c r="G609" s="201"/>
      <c r="H609" s="201"/>
      <c r="I609" s="204"/>
      <c r="J609" s="215">
        <f>BK609</f>
        <v>0</v>
      </c>
      <c r="K609" s="201"/>
      <c r="L609" s="206"/>
      <c r="M609" s="207"/>
      <c r="N609" s="208"/>
      <c r="O609" s="208"/>
      <c r="P609" s="209">
        <f>SUM(P610:P655)</f>
        <v>0</v>
      </c>
      <c r="Q609" s="208"/>
      <c r="R609" s="209">
        <f>SUM(R610:R655)</f>
        <v>3.6012</v>
      </c>
      <c r="S609" s="208"/>
      <c r="T609" s="210">
        <f>SUM(T610:T655)</f>
        <v>0</v>
      </c>
      <c r="U609" s="12"/>
      <c r="V609" s="12"/>
      <c r="W609" s="12"/>
      <c r="X609" s="12"/>
      <c r="Y609" s="12"/>
      <c r="Z609" s="12"/>
      <c r="AA609" s="12"/>
      <c r="AB609" s="12"/>
      <c r="AC609" s="12"/>
      <c r="AD609" s="12"/>
      <c r="AE609" s="12"/>
      <c r="AR609" s="211" t="s">
        <v>186</v>
      </c>
      <c r="AT609" s="212" t="s">
        <v>76</v>
      </c>
      <c r="AU609" s="212" t="s">
        <v>85</v>
      </c>
      <c r="AY609" s="211" t="s">
        <v>179</v>
      </c>
      <c r="BK609" s="213">
        <f>SUM(BK610:BK655)</f>
        <v>0</v>
      </c>
    </row>
    <row r="610" s="2" customFormat="1" ht="21.75" customHeight="1">
      <c r="A610" s="41"/>
      <c r="B610" s="42"/>
      <c r="C610" s="216" t="s">
        <v>2129</v>
      </c>
      <c r="D610" s="216" t="s">
        <v>181</v>
      </c>
      <c r="E610" s="217" t="s">
        <v>695</v>
      </c>
      <c r="F610" s="218" t="s">
        <v>696</v>
      </c>
      <c r="G610" s="219" t="s">
        <v>184</v>
      </c>
      <c r="H610" s="220">
        <v>40</v>
      </c>
      <c r="I610" s="221"/>
      <c r="J610" s="222">
        <f>ROUND(I610*H610,2)</f>
        <v>0</v>
      </c>
      <c r="K610" s="218" t="s">
        <v>185</v>
      </c>
      <c r="L610" s="47"/>
      <c r="M610" s="223" t="s">
        <v>19</v>
      </c>
      <c r="N610" s="224" t="s">
        <v>48</v>
      </c>
      <c r="O610" s="87"/>
      <c r="P610" s="225">
        <f>O610*H610</f>
        <v>0</v>
      </c>
      <c r="Q610" s="225">
        <v>0</v>
      </c>
      <c r="R610" s="225">
        <f>Q610*H610</f>
        <v>0</v>
      </c>
      <c r="S610" s="225">
        <v>0</v>
      </c>
      <c r="T610" s="226">
        <f>S610*H610</f>
        <v>0</v>
      </c>
      <c r="U610" s="41"/>
      <c r="V610" s="41"/>
      <c r="W610" s="41"/>
      <c r="X610" s="41"/>
      <c r="Y610" s="41"/>
      <c r="Z610" s="41"/>
      <c r="AA610" s="41"/>
      <c r="AB610" s="41"/>
      <c r="AC610" s="41"/>
      <c r="AD610" s="41"/>
      <c r="AE610" s="41"/>
      <c r="AR610" s="227" t="s">
        <v>186</v>
      </c>
      <c r="AT610" s="227" t="s">
        <v>181</v>
      </c>
      <c r="AU610" s="227" t="s">
        <v>87</v>
      </c>
      <c r="AY610" s="20" t="s">
        <v>179</v>
      </c>
      <c r="BE610" s="228">
        <f>IF(N610="základní",J610,0)</f>
        <v>0</v>
      </c>
      <c r="BF610" s="228">
        <f>IF(N610="snížená",J610,0)</f>
        <v>0</v>
      </c>
      <c r="BG610" s="228">
        <f>IF(N610="zákl. přenesená",J610,0)</f>
        <v>0</v>
      </c>
      <c r="BH610" s="228">
        <f>IF(N610="sníž. přenesená",J610,0)</f>
        <v>0</v>
      </c>
      <c r="BI610" s="228">
        <f>IF(N610="nulová",J610,0)</f>
        <v>0</v>
      </c>
      <c r="BJ610" s="20" t="s">
        <v>85</v>
      </c>
      <c r="BK610" s="228">
        <f>ROUND(I610*H610,2)</f>
        <v>0</v>
      </c>
      <c r="BL610" s="20" t="s">
        <v>186</v>
      </c>
      <c r="BM610" s="227" t="s">
        <v>2130</v>
      </c>
    </row>
    <row r="611" s="2" customFormat="1">
      <c r="A611" s="41"/>
      <c r="B611" s="42"/>
      <c r="C611" s="43"/>
      <c r="D611" s="229" t="s">
        <v>188</v>
      </c>
      <c r="E611" s="43"/>
      <c r="F611" s="230" t="s">
        <v>698</v>
      </c>
      <c r="G611" s="43"/>
      <c r="H611" s="43"/>
      <c r="I611" s="231"/>
      <c r="J611" s="43"/>
      <c r="K611" s="43"/>
      <c r="L611" s="47"/>
      <c r="M611" s="232"/>
      <c r="N611" s="233"/>
      <c r="O611" s="87"/>
      <c r="P611" s="87"/>
      <c r="Q611" s="87"/>
      <c r="R611" s="87"/>
      <c r="S611" s="87"/>
      <c r="T611" s="88"/>
      <c r="U611" s="41"/>
      <c r="V611" s="41"/>
      <c r="W611" s="41"/>
      <c r="X611" s="41"/>
      <c r="Y611" s="41"/>
      <c r="Z611" s="41"/>
      <c r="AA611" s="41"/>
      <c r="AB611" s="41"/>
      <c r="AC611" s="41"/>
      <c r="AD611" s="41"/>
      <c r="AE611" s="41"/>
      <c r="AT611" s="20" t="s">
        <v>188</v>
      </c>
      <c r="AU611" s="20" t="s">
        <v>87</v>
      </c>
    </row>
    <row r="612" s="13" customFormat="1">
      <c r="A612" s="13"/>
      <c r="B612" s="234"/>
      <c r="C612" s="235"/>
      <c r="D612" s="236" t="s">
        <v>190</v>
      </c>
      <c r="E612" s="237" t="s">
        <v>19</v>
      </c>
      <c r="F612" s="238" t="s">
        <v>2131</v>
      </c>
      <c r="G612" s="235"/>
      <c r="H612" s="237" t="s">
        <v>19</v>
      </c>
      <c r="I612" s="239"/>
      <c r="J612" s="235"/>
      <c r="K612" s="235"/>
      <c r="L612" s="240"/>
      <c r="M612" s="241"/>
      <c r="N612" s="242"/>
      <c r="O612" s="242"/>
      <c r="P612" s="242"/>
      <c r="Q612" s="242"/>
      <c r="R612" s="242"/>
      <c r="S612" s="242"/>
      <c r="T612" s="243"/>
      <c r="U612" s="13"/>
      <c r="V612" s="13"/>
      <c r="W612" s="13"/>
      <c r="X612" s="13"/>
      <c r="Y612" s="13"/>
      <c r="Z612" s="13"/>
      <c r="AA612" s="13"/>
      <c r="AB612" s="13"/>
      <c r="AC612" s="13"/>
      <c r="AD612" s="13"/>
      <c r="AE612" s="13"/>
      <c r="AT612" s="244" t="s">
        <v>190</v>
      </c>
      <c r="AU612" s="244" t="s">
        <v>87</v>
      </c>
      <c r="AV612" s="13" t="s">
        <v>85</v>
      </c>
      <c r="AW612" s="13" t="s">
        <v>37</v>
      </c>
      <c r="AX612" s="13" t="s">
        <v>77</v>
      </c>
      <c r="AY612" s="244" t="s">
        <v>179</v>
      </c>
    </row>
    <row r="613" s="14" customFormat="1">
      <c r="A613" s="14"/>
      <c r="B613" s="245"/>
      <c r="C613" s="246"/>
      <c r="D613" s="236" t="s">
        <v>190</v>
      </c>
      <c r="E613" s="247" t="s">
        <v>19</v>
      </c>
      <c r="F613" s="248" t="s">
        <v>1626</v>
      </c>
      <c r="G613" s="246"/>
      <c r="H613" s="249">
        <v>40</v>
      </c>
      <c r="I613" s="250"/>
      <c r="J613" s="246"/>
      <c r="K613" s="246"/>
      <c r="L613" s="251"/>
      <c r="M613" s="252"/>
      <c r="N613" s="253"/>
      <c r="O613" s="253"/>
      <c r="P613" s="253"/>
      <c r="Q613" s="253"/>
      <c r="R613" s="253"/>
      <c r="S613" s="253"/>
      <c r="T613" s="254"/>
      <c r="U613" s="14"/>
      <c r="V613" s="14"/>
      <c r="W613" s="14"/>
      <c r="X613" s="14"/>
      <c r="Y613" s="14"/>
      <c r="Z613" s="14"/>
      <c r="AA613" s="14"/>
      <c r="AB613" s="14"/>
      <c r="AC613" s="14"/>
      <c r="AD613" s="14"/>
      <c r="AE613" s="14"/>
      <c r="AT613" s="255" t="s">
        <v>190</v>
      </c>
      <c r="AU613" s="255" t="s">
        <v>87</v>
      </c>
      <c r="AV613" s="14" t="s">
        <v>87</v>
      </c>
      <c r="AW613" s="14" t="s">
        <v>37</v>
      </c>
      <c r="AX613" s="14" t="s">
        <v>77</v>
      </c>
      <c r="AY613" s="255" t="s">
        <v>179</v>
      </c>
    </row>
    <row r="614" s="16" customFormat="1">
      <c r="A614" s="16"/>
      <c r="B614" s="267"/>
      <c r="C614" s="268"/>
      <c r="D614" s="236" t="s">
        <v>190</v>
      </c>
      <c r="E614" s="269" t="s">
        <v>19</v>
      </c>
      <c r="F614" s="270" t="s">
        <v>195</v>
      </c>
      <c r="G614" s="268"/>
      <c r="H614" s="271">
        <v>40</v>
      </c>
      <c r="I614" s="272"/>
      <c r="J614" s="268"/>
      <c r="K614" s="268"/>
      <c r="L614" s="273"/>
      <c r="M614" s="274"/>
      <c r="N614" s="275"/>
      <c r="O614" s="275"/>
      <c r="P614" s="275"/>
      <c r="Q614" s="275"/>
      <c r="R614" s="275"/>
      <c r="S614" s="275"/>
      <c r="T614" s="276"/>
      <c r="U614" s="16"/>
      <c r="V614" s="16"/>
      <c r="W614" s="16"/>
      <c r="X614" s="16"/>
      <c r="Y614" s="16"/>
      <c r="Z614" s="16"/>
      <c r="AA614" s="16"/>
      <c r="AB614" s="16"/>
      <c r="AC614" s="16"/>
      <c r="AD614" s="16"/>
      <c r="AE614" s="16"/>
      <c r="AT614" s="277" t="s">
        <v>190</v>
      </c>
      <c r="AU614" s="277" t="s">
        <v>87</v>
      </c>
      <c r="AV614" s="16" t="s">
        <v>186</v>
      </c>
      <c r="AW614" s="16" t="s">
        <v>37</v>
      </c>
      <c r="AX614" s="16" t="s">
        <v>85</v>
      </c>
      <c r="AY614" s="277" t="s">
        <v>179</v>
      </c>
    </row>
    <row r="615" s="2" customFormat="1" ht="24.15" customHeight="1">
      <c r="A615" s="41"/>
      <c r="B615" s="42"/>
      <c r="C615" s="216" t="s">
        <v>1247</v>
      </c>
      <c r="D615" s="216" t="s">
        <v>181</v>
      </c>
      <c r="E615" s="217" t="s">
        <v>2132</v>
      </c>
      <c r="F615" s="218" t="s">
        <v>2133</v>
      </c>
      <c r="G615" s="219" t="s">
        <v>184</v>
      </c>
      <c r="H615" s="220">
        <v>40</v>
      </c>
      <c r="I615" s="221"/>
      <c r="J615" s="222">
        <f>ROUND(I615*H615,2)</f>
        <v>0</v>
      </c>
      <c r="K615" s="218" t="s">
        <v>185</v>
      </c>
      <c r="L615" s="47"/>
      <c r="M615" s="223" t="s">
        <v>19</v>
      </c>
      <c r="N615" s="224" t="s">
        <v>48</v>
      </c>
      <c r="O615" s="87"/>
      <c r="P615" s="225">
        <f>O615*H615</f>
        <v>0</v>
      </c>
      <c r="Q615" s="225">
        <v>0</v>
      </c>
      <c r="R615" s="225">
        <f>Q615*H615</f>
        <v>0</v>
      </c>
      <c r="S615" s="225">
        <v>0</v>
      </c>
      <c r="T615" s="226">
        <f>S615*H615</f>
        <v>0</v>
      </c>
      <c r="U615" s="41"/>
      <c r="V615" s="41"/>
      <c r="W615" s="41"/>
      <c r="X615" s="41"/>
      <c r="Y615" s="41"/>
      <c r="Z615" s="41"/>
      <c r="AA615" s="41"/>
      <c r="AB615" s="41"/>
      <c r="AC615" s="41"/>
      <c r="AD615" s="41"/>
      <c r="AE615" s="41"/>
      <c r="AR615" s="227" t="s">
        <v>186</v>
      </c>
      <c r="AT615" s="227" t="s">
        <v>181</v>
      </c>
      <c r="AU615" s="227" t="s">
        <v>87</v>
      </c>
      <c r="AY615" s="20" t="s">
        <v>179</v>
      </c>
      <c r="BE615" s="228">
        <f>IF(N615="základní",J615,0)</f>
        <v>0</v>
      </c>
      <c r="BF615" s="228">
        <f>IF(N615="snížená",J615,0)</f>
        <v>0</v>
      </c>
      <c r="BG615" s="228">
        <f>IF(N615="zákl. přenesená",J615,0)</f>
        <v>0</v>
      </c>
      <c r="BH615" s="228">
        <f>IF(N615="sníž. přenesená",J615,0)</f>
        <v>0</v>
      </c>
      <c r="BI615" s="228">
        <f>IF(N615="nulová",J615,0)</f>
        <v>0</v>
      </c>
      <c r="BJ615" s="20" t="s">
        <v>85</v>
      </c>
      <c r="BK615" s="228">
        <f>ROUND(I615*H615,2)</f>
        <v>0</v>
      </c>
      <c r="BL615" s="20" t="s">
        <v>186</v>
      </c>
      <c r="BM615" s="227" t="s">
        <v>2134</v>
      </c>
    </row>
    <row r="616" s="2" customFormat="1">
      <c r="A616" s="41"/>
      <c r="B616" s="42"/>
      <c r="C616" s="43"/>
      <c r="D616" s="229" t="s">
        <v>188</v>
      </c>
      <c r="E616" s="43"/>
      <c r="F616" s="230" t="s">
        <v>2135</v>
      </c>
      <c r="G616" s="43"/>
      <c r="H616" s="43"/>
      <c r="I616" s="231"/>
      <c r="J616" s="43"/>
      <c r="K616" s="43"/>
      <c r="L616" s="47"/>
      <c r="M616" s="232"/>
      <c r="N616" s="233"/>
      <c r="O616" s="87"/>
      <c r="P616" s="87"/>
      <c r="Q616" s="87"/>
      <c r="R616" s="87"/>
      <c r="S616" s="87"/>
      <c r="T616" s="88"/>
      <c r="U616" s="41"/>
      <c r="V616" s="41"/>
      <c r="W616" s="41"/>
      <c r="X616" s="41"/>
      <c r="Y616" s="41"/>
      <c r="Z616" s="41"/>
      <c r="AA616" s="41"/>
      <c r="AB616" s="41"/>
      <c r="AC616" s="41"/>
      <c r="AD616" s="41"/>
      <c r="AE616" s="41"/>
      <c r="AT616" s="20" t="s">
        <v>188</v>
      </c>
      <c r="AU616" s="20" t="s">
        <v>87</v>
      </c>
    </row>
    <row r="617" s="2" customFormat="1" ht="24.15" customHeight="1">
      <c r="A617" s="41"/>
      <c r="B617" s="42"/>
      <c r="C617" s="216" t="s">
        <v>2136</v>
      </c>
      <c r="D617" s="216" t="s">
        <v>181</v>
      </c>
      <c r="E617" s="217" t="s">
        <v>1758</v>
      </c>
      <c r="F617" s="218" t="s">
        <v>1759</v>
      </c>
      <c r="G617" s="219" t="s">
        <v>371</v>
      </c>
      <c r="H617" s="220">
        <v>2</v>
      </c>
      <c r="I617" s="221"/>
      <c r="J617" s="222">
        <f>ROUND(I617*H617,2)</f>
        <v>0</v>
      </c>
      <c r="K617" s="218" t="s">
        <v>185</v>
      </c>
      <c r="L617" s="47"/>
      <c r="M617" s="223" t="s">
        <v>19</v>
      </c>
      <c r="N617" s="224" t="s">
        <v>48</v>
      </c>
      <c r="O617" s="87"/>
      <c r="P617" s="225">
        <f>O617*H617</f>
        <v>0</v>
      </c>
      <c r="Q617" s="225">
        <v>0</v>
      </c>
      <c r="R617" s="225">
        <f>Q617*H617</f>
        <v>0</v>
      </c>
      <c r="S617" s="225">
        <v>0</v>
      </c>
      <c r="T617" s="226">
        <f>S617*H617</f>
        <v>0</v>
      </c>
      <c r="U617" s="41"/>
      <c r="V617" s="41"/>
      <c r="W617" s="41"/>
      <c r="X617" s="41"/>
      <c r="Y617" s="41"/>
      <c r="Z617" s="41"/>
      <c r="AA617" s="41"/>
      <c r="AB617" s="41"/>
      <c r="AC617" s="41"/>
      <c r="AD617" s="41"/>
      <c r="AE617" s="41"/>
      <c r="AR617" s="227" t="s">
        <v>186</v>
      </c>
      <c r="AT617" s="227" t="s">
        <v>181</v>
      </c>
      <c r="AU617" s="227" t="s">
        <v>87</v>
      </c>
      <c r="AY617" s="20" t="s">
        <v>179</v>
      </c>
      <c r="BE617" s="228">
        <f>IF(N617="základní",J617,0)</f>
        <v>0</v>
      </c>
      <c r="BF617" s="228">
        <f>IF(N617="snížená",J617,0)</f>
        <v>0</v>
      </c>
      <c r="BG617" s="228">
        <f>IF(N617="zákl. přenesená",J617,0)</f>
        <v>0</v>
      </c>
      <c r="BH617" s="228">
        <f>IF(N617="sníž. přenesená",J617,0)</f>
        <v>0</v>
      </c>
      <c r="BI617" s="228">
        <f>IF(N617="nulová",J617,0)</f>
        <v>0</v>
      </c>
      <c r="BJ617" s="20" t="s">
        <v>85</v>
      </c>
      <c r="BK617" s="228">
        <f>ROUND(I617*H617,2)</f>
        <v>0</v>
      </c>
      <c r="BL617" s="20" t="s">
        <v>186</v>
      </c>
      <c r="BM617" s="227" t="s">
        <v>2137</v>
      </c>
    </row>
    <row r="618" s="2" customFormat="1">
      <c r="A618" s="41"/>
      <c r="B618" s="42"/>
      <c r="C618" s="43"/>
      <c r="D618" s="229" t="s">
        <v>188</v>
      </c>
      <c r="E618" s="43"/>
      <c r="F618" s="230" t="s">
        <v>1761</v>
      </c>
      <c r="G618" s="43"/>
      <c r="H618" s="43"/>
      <c r="I618" s="231"/>
      <c r="J618" s="43"/>
      <c r="K618" s="43"/>
      <c r="L618" s="47"/>
      <c r="M618" s="232"/>
      <c r="N618" s="233"/>
      <c r="O618" s="87"/>
      <c r="P618" s="87"/>
      <c r="Q618" s="87"/>
      <c r="R618" s="87"/>
      <c r="S618" s="87"/>
      <c r="T618" s="88"/>
      <c r="U618" s="41"/>
      <c r="V618" s="41"/>
      <c r="W618" s="41"/>
      <c r="X618" s="41"/>
      <c r="Y618" s="41"/>
      <c r="Z618" s="41"/>
      <c r="AA618" s="41"/>
      <c r="AB618" s="41"/>
      <c r="AC618" s="41"/>
      <c r="AD618" s="41"/>
      <c r="AE618" s="41"/>
      <c r="AT618" s="20" t="s">
        <v>188</v>
      </c>
      <c r="AU618" s="20" t="s">
        <v>87</v>
      </c>
    </row>
    <row r="619" s="13" customFormat="1">
      <c r="A619" s="13"/>
      <c r="B619" s="234"/>
      <c r="C619" s="235"/>
      <c r="D619" s="236" t="s">
        <v>190</v>
      </c>
      <c r="E619" s="237" t="s">
        <v>19</v>
      </c>
      <c r="F619" s="238" t="s">
        <v>2138</v>
      </c>
      <c r="G619" s="235"/>
      <c r="H619" s="237" t="s">
        <v>19</v>
      </c>
      <c r="I619" s="239"/>
      <c r="J619" s="235"/>
      <c r="K619" s="235"/>
      <c r="L619" s="240"/>
      <c r="M619" s="241"/>
      <c r="N619" s="242"/>
      <c r="O619" s="242"/>
      <c r="P619" s="242"/>
      <c r="Q619" s="242"/>
      <c r="R619" s="242"/>
      <c r="S619" s="242"/>
      <c r="T619" s="243"/>
      <c r="U619" s="13"/>
      <c r="V619" s="13"/>
      <c r="W619" s="13"/>
      <c r="X619" s="13"/>
      <c r="Y619" s="13"/>
      <c r="Z619" s="13"/>
      <c r="AA619" s="13"/>
      <c r="AB619" s="13"/>
      <c r="AC619" s="13"/>
      <c r="AD619" s="13"/>
      <c r="AE619" s="13"/>
      <c r="AT619" s="244" t="s">
        <v>190</v>
      </c>
      <c r="AU619" s="244" t="s">
        <v>87</v>
      </c>
      <c r="AV619" s="13" t="s">
        <v>85</v>
      </c>
      <c r="AW619" s="13" t="s">
        <v>37</v>
      </c>
      <c r="AX619" s="13" t="s">
        <v>77</v>
      </c>
      <c r="AY619" s="244" t="s">
        <v>179</v>
      </c>
    </row>
    <row r="620" s="14" customFormat="1">
      <c r="A620" s="14"/>
      <c r="B620" s="245"/>
      <c r="C620" s="246"/>
      <c r="D620" s="236" t="s">
        <v>190</v>
      </c>
      <c r="E620" s="247" t="s">
        <v>19</v>
      </c>
      <c r="F620" s="248" t="s">
        <v>2139</v>
      </c>
      <c r="G620" s="246"/>
      <c r="H620" s="249">
        <v>2</v>
      </c>
      <c r="I620" s="250"/>
      <c r="J620" s="246"/>
      <c r="K620" s="246"/>
      <c r="L620" s="251"/>
      <c r="M620" s="252"/>
      <c r="N620" s="253"/>
      <c r="O620" s="253"/>
      <c r="P620" s="253"/>
      <c r="Q620" s="253"/>
      <c r="R620" s="253"/>
      <c r="S620" s="253"/>
      <c r="T620" s="254"/>
      <c r="U620" s="14"/>
      <c r="V620" s="14"/>
      <c r="W620" s="14"/>
      <c r="X620" s="14"/>
      <c r="Y620" s="14"/>
      <c r="Z620" s="14"/>
      <c r="AA620" s="14"/>
      <c r="AB620" s="14"/>
      <c r="AC620" s="14"/>
      <c r="AD620" s="14"/>
      <c r="AE620" s="14"/>
      <c r="AT620" s="255" t="s">
        <v>190</v>
      </c>
      <c r="AU620" s="255" t="s">
        <v>87</v>
      </c>
      <c r="AV620" s="14" t="s">
        <v>87</v>
      </c>
      <c r="AW620" s="14" t="s">
        <v>37</v>
      </c>
      <c r="AX620" s="14" t="s">
        <v>77</v>
      </c>
      <c r="AY620" s="255" t="s">
        <v>179</v>
      </c>
    </row>
    <row r="621" s="16" customFormat="1">
      <c r="A621" s="16"/>
      <c r="B621" s="267"/>
      <c r="C621" s="268"/>
      <c r="D621" s="236" t="s">
        <v>190</v>
      </c>
      <c r="E621" s="269" t="s">
        <v>19</v>
      </c>
      <c r="F621" s="270" t="s">
        <v>195</v>
      </c>
      <c r="G621" s="268"/>
      <c r="H621" s="271">
        <v>2</v>
      </c>
      <c r="I621" s="272"/>
      <c r="J621" s="268"/>
      <c r="K621" s="268"/>
      <c r="L621" s="273"/>
      <c r="M621" s="274"/>
      <c r="N621" s="275"/>
      <c r="O621" s="275"/>
      <c r="P621" s="275"/>
      <c r="Q621" s="275"/>
      <c r="R621" s="275"/>
      <c r="S621" s="275"/>
      <c r="T621" s="276"/>
      <c r="U621" s="16"/>
      <c r="V621" s="16"/>
      <c r="W621" s="16"/>
      <c r="X621" s="16"/>
      <c r="Y621" s="16"/>
      <c r="Z621" s="16"/>
      <c r="AA621" s="16"/>
      <c r="AB621" s="16"/>
      <c r="AC621" s="16"/>
      <c r="AD621" s="16"/>
      <c r="AE621" s="16"/>
      <c r="AT621" s="277" t="s">
        <v>190</v>
      </c>
      <c r="AU621" s="277" t="s">
        <v>87</v>
      </c>
      <c r="AV621" s="16" t="s">
        <v>186</v>
      </c>
      <c r="AW621" s="16" t="s">
        <v>37</v>
      </c>
      <c r="AX621" s="16" t="s">
        <v>85</v>
      </c>
      <c r="AY621" s="277" t="s">
        <v>179</v>
      </c>
    </row>
    <row r="622" s="2" customFormat="1" ht="37.8" customHeight="1">
      <c r="A622" s="41"/>
      <c r="B622" s="42"/>
      <c r="C622" s="216" t="s">
        <v>1250</v>
      </c>
      <c r="D622" s="216" t="s">
        <v>181</v>
      </c>
      <c r="E622" s="217" t="s">
        <v>393</v>
      </c>
      <c r="F622" s="218" t="s">
        <v>394</v>
      </c>
      <c r="G622" s="219" t="s">
        <v>371</v>
      </c>
      <c r="H622" s="220">
        <v>2</v>
      </c>
      <c r="I622" s="221"/>
      <c r="J622" s="222">
        <f>ROUND(I622*H622,2)</f>
        <v>0</v>
      </c>
      <c r="K622" s="218" t="s">
        <v>185</v>
      </c>
      <c r="L622" s="47"/>
      <c r="M622" s="223" t="s">
        <v>19</v>
      </c>
      <c r="N622" s="224" t="s">
        <v>48</v>
      </c>
      <c r="O622" s="87"/>
      <c r="P622" s="225">
        <f>O622*H622</f>
        <v>0</v>
      </c>
      <c r="Q622" s="225">
        <v>0</v>
      </c>
      <c r="R622" s="225">
        <f>Q622*H622</f>
        <v>0</v>
      </c>
      <c r="S622" s="225">
        <v>0</v>
      </c>
      <c r="T622" s="226">
        <f>S622*H622</f>
        <v>0</v>
      </c>
      <c r="U622" s="41"/>
      <c r="V622" s="41"/>
      <c r="W622" s="41"/>
      <c r="X622" s="41"/>
      <c r="Y622" s="41"/>
      <c r="Z622" s="41"/>
      <c r="AA622" s="41"/>
      <c r="AB622" s="41"/>
      <c r="AC622" s="41"/>
      <c r="AD622" s="41"/>
      <c r="AE622" s="41"/>
      <c r="AR622" s="227" t="s">
        <v>186</v>
      </c>
      <c r="AT622" s="227" t="s">
        <v>181</v>
      </c>
      <c r="AU622" s="227" t="s">
        <v>87</v>
      </c>
      <c r="AY622" s="20" t="s">
        <v>179</v>
      </c>
      <c r="BE622" s="228">
        <f>IF(N622="základní",J622,0)</f>
        <v>0</v>
      </c>
      <c r="BF622" s="228">
        <f>IF(N622="snížená",J622,0)</f>
        <v>0</v>
      </c>
      <c r="BG622" s="228">
        <f>IF(N622="zákl. přenesená",J622,0)</f>
        <v>0</v>
      </c>
      <c r="BH622" s="228">
        <f>IF(N622="sníž. přenesená",J622,0)</f>
        <v>0</v>
      </c>
      <c r="BI622" s="228">
        <f>IF(N622="nulová",J622,0)</f>
        <v>0</v>
      </c>
      <c r="BJ622" s="20" t="s">
        <v>85</v>
      </c>
      <c r="BK622" s="228">
        <f>ROUND(I622*H622,2)</f>
        <v>0</v>
      </c>
      <c r="BL622" s="20" t="s">
        <v>186</v>
      </c>
      <c r="BM622" s="227" t="s">
        <v>2140</v>
      </c>
    </row>
    <row r="623" s="2" customFormat="1">
      <c r="A623" s="41"/>
      <c r="B623" s="42"/>
      <c r="C623" s="43"/>
      <c r="D623" s="229" t="s">
        <v>188</v>
      </c>
      <c r="E623" s="43"/>
      <c r="F623" s="230" t="s">
        <v>396</v>
      </c>
      <c r="G623" s="43"/>
      <c r="H623" s="43"/>
      <c r="I623" s="231"/>
      <c r="J623" s="43"/>
      <c r="K623" s="43"/>
      <c r="L623" s="47"/>
      <c r="M623" s="232"/>
      <c r="N623" s="233"/>
      <c r="O623" s="87"/>
      <c r="P623" s="87"/>
      <c r="Q623" s="87"/>
      <c r="R623" s="87"/>
      <c r="S623" s="87"/>
      <c r="T623" s="88"/>
      <c r="U623" s="41"/>
      <c r="V623" s="41"/>
      <c r="W623" s="41"/>
      <c r="X623" s="41"/>
      <c r="Y623" s="41"/>
      <c r="Z623" s="41"/>
      <c r="AA623" s="41"/>
      <c r="AB623" s="41"/>
      <c r="AC623" s="41"/>
      <c r="AD623" s="41"/>
      <c r="AE623" s="41"/>
      <c r="AT623" s="20" t="s">
        <v>188</v>
      </c>
      <c r="AU623" s="20" t="s">
        <v>87</v>
      </c>
    </row>
    <row r="624" s="2" customFormat="1" ht="16.5" customHeight="1">
      <c r="A624" s="41"/>
      <c r="B624" s="42"/>
      <c r="C624" s="216" t="s">
        <v>2141</v>
      </c>
      <c r="D624" s="216" t="s">
        <v>181</v>
      </c>
      <c r="E624" s="217" t="s">
        <v>1776</v>
      </c>
      <c r="F624" s="218" t="s">
        <v>1777</v>
      </c>
      <c r="G624" s="219" t="s">
        <v>371</v>
      </c>
      <c r="H624" s="220">
        <v>4</v>
      </c>
      <c r="I624" s="221"/>
      <c r="J624" s="222">
        <f>ROUND(I624*H624,2)</f>
        <v>0</v>
      </c>
      <c r="K624" s="218" t="s">
        <v>185</v>
      </c>
      <c r="L624" s="47"/>
      <c r="M624" s="223" t="s">
        <v>19</v>
      </c>
      <c r="N624" s="224" t="s">
        <v>48</v>
      </c>
      <c r="O624" s="87"/>
      <c r="P624" s="225">
        <f>O624*H624</f>
        <v>0</v>
      </c>
      <c r="Q624" s="225">
        <v>0</v>
      </c>
      <c r="R624" s="225">
        <f>Q624*H624</f>
        <v>0</v>
      </c>
      <c r="S624" s="225">
        <v>0</v>
      </c>
      <c r="T624" s="226">
        <f>S624*H624</f>
        <v>0</v>
      </c>
      <c r="U624" s="41"/>
      <c r="V624" s="41"/>
      <c r="W624" s="41"/>
      <c r="X624" s="41"/>
      <c r="Y624" s="41"/>
      <c r="Z624" s="41"/>
      <c r="AA624" s="41"/>
      <c r="AB624" s="41"/>
      <c r="AC624" s="41"/>
      <c r="AD624" s="41"/>
      <c r="AE624" s="41"/>
      <c r="AR624" s="227" t="s">
        <v>186</v>
      </c>
      <c r="AT624" s="227" t="s">
        <v>181</v>
      </c>
      <c r="AU624" s="227" t="s">
        <v>87</v>
      </c>
      <c r="AY624" s="20" t="s">
        <v>179</v>
      </c>
      <c r="BE624" s="228">
        <f>IF(N624="základní",J624,0)</f>
        <v>0</v>
      </c>
      <c r="BF624" s="228">
        <f>IF(N624="snížená",J624,0)</f>
        <v>0</v>
      </c>
      <c r="BG624" s="228">
        <f>IF(N624="zákl. přenesená",J624,0)</f>
        <v>0</v>
      </c>
      <c r="BH624" s="228">
        <f>IF(N624="sníž. přenesená",J624,0)</f>
        <v>0</v>
      </c>
      <c r="BI624" s="228">
        <f>IF(N624="nulová",J624,0)</f>
        <v>0</v>
      </c>
      <c r="BJ624" s="20" t="s">
        <v>85</v>
      </c>
      <c r="BK624" s="228">
        <f>ROUND(I624*H624,2)</f>
        <v>0</v>
      </c>
      <c r="BL624" s="20" t="s">
        <v>186</v>
      </c>
      <c r="BM624" s="227" t="s">
        <v>2142</v>
      </c>
    </row>
    <row r="625" s="2" customFormat="1">
      <c r="A625" s="41"/>
      <c r="B625" s="42"/>
      <c r="C625" s="43"/>
      <c r="D625" s="229" t="s">
        <v>188</v>
      </c>
      <c r="E625" s="43"/>
      <c r="F625" s="230" t="s">
        <v>1779</v>
      </c>
      <c r="G625" s="43"/>
      <c r="H625" s="43"/>
      <c r="I625" s="231"/>
      <c r="J625" s="43"/>
      <c r="K625" s="43"/>
      <c r="L625" s="47"/>
      <c r="M625" s="232"/>
      <c r="N625" s="233"/>
      <c r="O625" s="87"/>
      <c r="P625" s="87"/>
      <c r="Q625" s="87"/>
      <c r="R625" s="87"/>
      <c r="S625" s="87"/>
      <c r="T625" s="88"/>
      <c r="U625" s="41"/>
      <c r="V625" s="41"/>
      <c r="W625" s="41"/>
      <c r="X625" s="41"/>
      <c r="Y625" s="41"/>
      <c r="Z625" s="41"/>
      <c r="AA625" s="41"/>
      <c r="AB625" s="41"/>
      <c r="AC625" s="41"/>
      <c r="AD625" s="41"/>
      <c r="AE625" s="41"/>
      <c r="AT625" s="20" t="s">
        <v>188</v>
      </c>
      <c r="AU625" s="20" t="s">
        <v>87</v>
      </c>
    </row>
    <row r="626" s="2" customFormat="1">
      <c r="A626" s="41"/>
      <c r="B626" s="42"/>
      <c r="C626" s="43"/>
      <c r="D626" s="236" t="s">
        <v>276</v>
      </c>
      <c r="E626" s="43"/>
      <c r="F626" s="278" t="s">
        <v>2143</v>
      </c>
      <c r="G626" s="43"/>
      <c r="H626" s="43"/>
      <c r="I626" s="231"/>
      <c r="J626" s="43"/>
      <c r="K626" s="43"/>
      <c r="L626" s="47"/>
      <c r="M626" s="232"/>
      <c r="N626" s="233"/>
      <c r="O626" s="87"/>
      <c r="P626" s="87"/>
      <c r="Q626" s="87"/>
      <c r="R626" s="87"/>
      <c r="S626" s="87"/>
      <c r="T626" s="88"/>
      <c r="U626" s="41"/>
      <c r="V626" s="41"/>
      <c r="W626" s="41"/>
      <c r="X626" s="41"/>
      <c r="Y626" s="41"/>
      <c r="Z626" s="41"/>
      <c r="AA626" s="41"/>
      <c r="AB626" s="41"/>
      <c r="AC626" s="41"/>
      <c r="AD626" s="41"/>
      <c r="AE626" s="41"/>
      <c r="AT626" s="20" t="s">
        <v>276</v>
      </c>
      <c r="AU626" s="20" t="s">
        <v>87</v>
      </c>
    </row>
    <row r="627" s="13" customFormat="1">
      <c r="A627" s="13"/>
      <c r="B627" s="234"/>
      <c r="C627" s="235"/>
      <c r="D627" s="236" t="s">
        <v>190</v>
      </c>
      <c r="E627" s="237" t="s">
        <v>19</v>
      </c>
      <c r="F627" s="238" t="s">
        <v>2144</v>
      </c>
      <c r="G627" s="235"/>
      <c r="H627" s="237" t="s">
        <v>19</v>
      </c>
      <c r="I627" s="239"/>
      <c r="J627" s="235"/>
      <c r="K627" s="235"/>
      <c r="L627" s="240"/>
      <c r="M627" s="241"/>
      <c r="N627" s="242"/>
      <c r="O627" s="242"/>
      <c r="P627" s="242"/>
      <c r="Q627" s="242"/>
      <c r="R627" s="242"/>
      <c r="S627" s="242"/>
      <c r="T627" s="243"/>
      <c r="U627" s="13"/>
      <c r="V627" s="13"/>
      <c r="W627" s="13"/>
      <c r="X627" s="13"/>
      <c r="Y627" s="13"/>
      <c r="Z627" s="13"/>
      <c r="AA627" s="13"/>
      <c r="AB627" s="13"/>
      <c r="AC627" s="13"/>
      <c r="AD627" s="13"/>
      <c r="AE627" s="13"/>
      <c r="AT627" s="244" t="s">
        <v>190</v>
      </c>
      <c r="AU627" s="244" t="s">
        <v>87</v>
      </c>
      <c r="AV627" s="13" t="s">
        <v>85</v>
      </c>
      <c r="AW627" s="13" t="s">
        <v>37</v>
      </c>
      <c r="AX627" s="13" t="s">
        <v>77</v>
      </c>
      <c r="AY627" s="244" t="s">
        <v>179</v>
      </c>
    </row>
    <row r="628" s="14" customFormat="1">
      <c r="A628" s="14"/>
      <c r="B628" s="245"/>
      <c r="C628" s="246"/>
      <c r="D628" s="236" t="s">
        <v>190</v>
      </c>
      <c r="E628" s="247" t="s">
        <v>19</v>
      </c>
      <c r="F628" s="248" t="s">
        <v>2145</v>
      </c>
      <c r="G628" s="246"/>
      <c r="H628" s="249">
        <v>4</v>
      </c>
      <c r="I628" s="250"/>
      <c r="J628" s="246"/>
      <c r="K628" s="246"/>
      <c r="L628" s="251"/>
      <c r="M628" s="252"/>
      <c r="N628" s="253"/>
      <c r="O628" s="253"/>
      <c r="P628" s="253"/>
      <c r="Q628" s="253"/>
      <c r="R628" s="253"/>
      <c r="S628" s="253"/>
      <c r="T628" s="254"/>
      <c r="U628" s="14"/>
      <c r="V628" s="14"/>
      <c r="W628" s="14"/>
      <c r="X628" s="14"/>
      <c r="Y628" s="14"/>
      <c r="Z628" s="14"/>
      <c r="AA628" s="14"/>
      <c r="AB628" s="14"/>
      <c r="AC628" s="14"/>
      <c r="AD628" s="14"/>
      <c r="AE628" s="14"/>
      <c r="AT628" s="255" t="s">
        <v>190</v>
      </c>
      <c r="AU628" s="255" t="s">
        <v>87</v>
      </c>
      <c r="AV628" s="14" t="s">
        <v>87</v>
      </c>
      <c r="AW628" s="14" t="s">
        <v>37</v>
      </c>
      <c r="AX628" s="14" t="s">
        <v>77</v>
      </c>
      <c r="AY628" s="255" t="s">
        <v>179</v>
      </c>
    </row>
    <row r="629" s="16" customFormat="1">
      <c r="A629" s="16"/>
      <c r="B629" s="267"/>
      <c r="C629" s="268"/>
      <c r="D629" s="236" t="s">
        <v>190</v>
      </c>
      <c r="E629" s="269" t="s">
        <v>19</v>
      </c>
      <c r="F629" s="270" t="s">
        <v>195</v>
      </c>
      <c r="G629" s="268"/>
      <c r="H629" s="271">
        <v>4</v>
      </c>
      <c r="I629" s="272"/>
      <c r="J629" s="268"/>
      <c r="K629" s="268"/>
      <c r="L629" s="273"/>
      <c r="M629" s="274"/>
      <c r="N629" s="275"/>
      <c r="O629" s="275"/>
      <c r="P629" s="275"/>
      <c r="Q629" s="275"/>
      <c r="R629" s="275"/>
      <c r="S629" s="275"/>
      <c r="T629" s="276"/>
      <c r="U629" s="16"/>
      <c r="V629" s="16"/>
      <c r="W629" s="16"/>
      <c r="X629" s="16"/>
      <c r="Y629" s="16"/>
      <c r="Z629" s="16"/>
      <c r="AA629" s="16"/>
      <c r="AB629" s="16"/>
      <c r="AC629" s="16"/>
      <c r="AD629" s="16"/>
      <c r="AE629" s="16"/>
      <c r="AT629" s="277" t="s">
        <v>190</v>
      </c>
      <c r="AU629" s="277" t="s">
        <v>87</v>
      </c>
      <c r="AV629" s="16" t="s">
        <v>186</v>
      </c>
      <c r="AW629" s="16" t="s">
        <v>37</v>
      </c>
      <c r="AX629" s="16" t="s">
        <v>85</v>
      </c>
      <c r="AY629" s="277" t="s">
        <v>179</v>
      </c>
    </row>
    <row r="630" s="2" customFormat="1" ht="16.5" customHeight="1">
      <c r="A630" s="41"/>
      <c r="B630" s="42"/>
      <c r="C630" s="279" t="s">
        <v>1253</v>
      </c>
      <c r="D630" s="279" t="s">
        <v>553</v>
      </c>
      <c r="E630" s="280" t="s">
        <v>1765</v>
      </c>
      <c r="F630" s="281" t="s">
        <v>1766</v>
      </c>
      <c r="G630" s="282" t="s">
        <v>333</v>
      </c>
      <c r="H630" s="283">
        <v>3.6000000000000001</v>
      </c>
      <c r="I630" s="284"/>
      <c r="J630" s="285">
        <f>ROUND(I630*H630,2)</f>
        <v>0</v>
      </c>
      <c r="K630" s="281" t="s">
        <v>185</v>
      </c>
      <c r="L630" s="286"/>
      <c r="M630" s="287" t="s">
        <v>19</v>
      </c>
      <c r="N630" s="288" t="s">
        <v>48</v>
      </c>
      <c r="O630" s="87"/>
      <c r="P630" s="225">
        <f>O630*H630</f>
        <v>0</v>
      </c>
      <c r="Q630" s="225">
        <v>1</v>
      </c>
      <c r="R630" s="225">
        <f>Q630*H630</f>
        <v>3.6000000000000001</v>
      </c>
      <c r="S630" s="225">
        <v>0</v>
      </c>
      <c r="T630" s="226">
        <f>S630*H630</f>
        <v>0</v>
      </c>
      <c r="U630" s="41"/>
      <c r="V630" s="41"/>
      <c r="W630" s="41"/>
      <c r="X630" s="41"/>
      <c r="Y630" s="41"/>
      <c r="Z630" s="41"/>
      <c r="AA630" s="41"/>
      <c r="AB630" s="41"/>
      <c r="AC630" s="41"/>
      <c r="AD630" s="41"/>
      <c r="AE630" s="41"/>
      <c r="AR630" s="227" t="s">
        <v>235</v>
      </c>
      <c r="AT630" s="227" t="s">
        <v>553</v>
      </c>
      <c r="AU630" s="227" t="s">
        <v>87</v>
      </c>
      <c r="AY630" s="20" t="s">
        <v>179</v>
      </c>
      <c r="BE630" s="228">
        <f>IF(N630="základní",J630,0)</f>
        <v>0</v>
      </c>
      <c r="BF630" s="228">
        <f>IF(N630="snížená",J630,0)</f>
        <v>0</v>
      </c>
      <c r="BG630" s="228">
        <f>IF(N630="zákl. přenesená",J630,0)</f>
        <v>0</v>
      </c>
      <c r="BH630" s="228">
        <f>IF(N630="sníž. přenesená",J630,0)</f>
        <v>0</v>
      </c>
      <c r="BI630" s="228">
        <f>IF(N630="nulová",J630,0)</f>
        <v>0</v>
      </c>
      <c r="BJ630" s="20" t="s">
        <v>85</v>
      </c>
      <c r="BK630" s="228">
        <f>ROUND(I630*H630,2)</f>
        <v>0</v>
      </c>
      <c r="BL630" s="20" t="s">
        <v>186</v>
      </c>
      <c r="BM630" s="227" t="s">
        <v>2146</v>
      </c>
    </row>
    <row r="631" s="14" customFormat="1">
      <c r="A631" s="14"/>
      <c r="B631" s="245"/>
      <c r="C631" s="246"/>
      <c r="D631" s="236" t="s">
        <v>190</v>
      </c>
      <c r="E631" s="246"/>
      <c r="F631" s="248" t="s">
        <v>2147</v>
      </c>
      <c r="G631" s="246"/>
      <c r="H631" s="249">
        <v>3.6000000000000001</v>
      </c>
      <c r="I631" s="250"/>
      <c r="J631" s="246"/>
      <c r="K631" s="246"/>
      <c r="L631" s="251"/>
      <c r="M631" s="252"/>
      <c r="N631" s="253"/>
      <c r="O631" s="253"/>
      <c r="P631" s="253"/>
      <c r="Q631" s="253"/>
      <c r="R631" s="253"/>
      <c r="S631" s="253"/>
      <c r="T631" s="254"/>
      <c r="U631" s="14"/>
      <c r="V631" s="14"/>
      <c r="W631" s="14"/>
      <c r="X631" s="14"/>
      <c r="Y631" s="14"/>
      <c r="Z631" s="14"/>
      <c r="AA631" s="14"/>
      <c r="AB631" s="14"/>
      <c r="AC631" s="14"/>
      <c r="AD631" s="14"/>
      <c r="AE631" s="14"/>
      <c r="AT631" s="255" t="s">
        <v>190</v>
      </c>
      <c r="AU631" s="255" t="s">
        <v>87</v>
      </c>
      <c r="AV631" s="14" t="s">
        <v>87</v>
      </c>
      <c r="AW631" s="14" t="s">
        <v>4</v>
      </c>
      <c r="AX631" s="14" t="s">
        <v>85</v>
      </c>
      <c r="AY631" s="255" t="s">
        <v>179</v>
      </c>
    </row>
    <row r="632" s="2" customFormat="1" ht="16.5" customHeight="1">
      <c r="A632" s="41"/>
      <c r="B632" s="42"/>
      <c r="C632" s="216" t="s">
        <v>2148</v>
      </c>
      <c r="D632" s="216" t="s">
        <v>181</v>
      </c>
      <c r="E632" s="217" t="s">
        <v>2075</v>
      </c>
      <c r="F632" s="218" t="s">
        <v>2076</v>
      </c>
      <c r="G632" s="219" t="s">
        <v>184</v>
      </c>
      <c r="H632" s="220">
        <v>40</v>
      </c>
      <c r="I632" s="221"/>
      <c r="J632" s="222">
        <f>ROUND(I632*H632,2)</f>
        <v>0</v>
      </c>
      <c r="K632" s="218" t="s">
        <v>185</v>
      </c>
      <c r="L632" s="47"/>
      <c r="M632" s="223" t="s">
        <v>19</v>
      </c>
      <c r="N632" s="224" t="s">
        <v>48</v>
      </c>
      <c r="O632" s="87"/>
      <c r="P632" s="225">
        <f>O632*H632</f>
        <v>0</v>
      </c>
      <c r="Q632" s="225">
        <v>0</v>
      </c>
      <c r="R632" s="225">
        <f>Q632*H632</f>
        <v>0</v>
      </c>
      <c r="S632" s="225">
        <v>0</v>
      </c>
      <c r="T632" s="226">
        <f>S632*H632</f>
        <v>0</v>
      </c>
      <c r="U632" s="41"/>
      <c r="V632" s="41"/>
      <c r="W632" s="41"/>
      <c r="X632" s="41"/>
      <c r="Y632" s="41"/>
      <c r="Z632" s="41"/>
      <c r="AA632" s="41"/>
      <c r="AB632" s="41"/>
      <c r="AC632" s="41"/>
      <c r="AD632" s="41"/>
      <c r="AE632" s="41"/>
      <c r="AR632" s="227" t="s">
        <v>186</v>
      </c>
      <c r="AT632" s="227" t="s">
        <v>181</v>
      </c>
      <c r="AU632" s="227" t="s">
        <v>87</v>
      </c>
      <c r="AY632" s="20" t="s">
        <v>179</v>
      </c>
      <c r="BE632" s="228">
        <f>IF(N632="základní",J632,0)</f>
        <v>0</v>
      </c>
      <c r="BF632" s="228">
        <f>IF(N632="snížená",J632,0)</f>
        <v>0</v>
      </c>
      <c r="BG632" s="228">
        <f>IF(N632="zákl. přenesená",J632,0)</f>
        <v>0</v>
      </c>
      <c r="BH632" s="228">
        <f>IF(N632="sníž. přenesená",J632,0)</f>
        <v>0</v>
      </c>
      <c r="BI632" s="228">
        <f>IF(N632="nulová",J632,0)</f>
        <v>0</v>
      </c>
      <c r="BJ632" s="20" t="s">
        <v>85</v>
      </c>
      <c r="BK632" s="228">
        <f>ROUND(I632*H632,2)</f>
        <v>0</v>
      </c>
      <c r="BL632" s="20" t="s">
        <v>186</v>
      </c>
      <c r="BM632" s="227" t="s">
        <v>2149</v>
      </c>
    </row>
    <row r="633" s="2" customFormat="1">
      <c r="A633" s="41"/>
      <c r="B633" s="42"/>
      <c r="C633" s="43"/>
      <c r="D633" s="229" t="s">
        <v>188</v>
      </c>
      <c r="E633" s="43"/>
      <c r="F633" s="230" t="s">
        <v>2078</v>
      </c>
      <c r="G633" s="43"/>
      <c r="H633" s="43"/>
      <c r="I633" s="231"/>
      <c r="J633" s="43"/>
      <c r="K633" s="43"/>
      <c r="L633" s="47"/>
      <c r="M633" s="232"/>
      <c r="N633" s="233"/>
      <c r="O633" s="87"/>
      <c r="P633" s="87"/>
      <c r="Q633" s="87"/>
      <c r="R633" s="87"/>
      <c r="S633" s="87"/>
      <c r="T633" s="88"/>
      <c r="U633" s="41"/>
      <c r="V633" s="41"/>
      <c r="W633" s="41"/>
      <c r="X633" s="41"/>
      <c r="Y633" s="41"/>
      <c r="Z633" s="41"/>
      <c r="AA633" s="41"/>
      <c r="AB633" s="41"/>
      <c r="AC633" s="41"/>
      <c r="AD633" s="41"/>
      <c r="AE633" s="41"/>
      <c r="AT633" s="20" t="s">
        <v>188</v>
      </c>
      <c r="AU633" s="20" t="s">
        <v>87</v>
      </c>
    </row>
    <row r="634" s="13" customFormat="1">
      <c r="A634" s="13"/>
      <c r="B634" s="234"/>
      <c r="C634" s="235"/>
      <c r="D634" s="236" t="s">
        <v>190</v>
      </c>
      <c r="E634" s="237" t="s">
        <v>19</v>
      </c>
      <c r="F634" s="238" t="s">
        <v>2067</v>
      </c>
      <c r="G634" s="235"/>
      <c r="H634" s="237" t="s">
        <v>19</v>
      </c>
      <c r="I634" s="239"/>
      <c r="J634" s="235"/>
      <c r="K634" s="235"/>
      <c r="L634" s="240"/>
      <c r="M634" s="241"/>
      <c r="N634" s="242"/>
      <c r="O634" s="242"/>
      <c r="P634" s="242"/>
      <c r="Q634" s="242"/>
      <c r="R634" s="242"/>
      <c r="S634" s="242"/>
      <c r="T634" s="243"/>
      <c r="U634" s="13"/>
      <c r="V634" s="13"/>
      <c r="W634" s="13"/>
      <c r="X634" s="13"/>
      <c r="Y634" s="13"/>
      <c r="Z634" s="13"/>
      <c r="AA634" s="13"/>
      <c r="AB634" s="13"/>
      <c r="AC634" s="13"/>
      <c r="AD634" s="13"/>
      <c r="AE634" s="13"/>
      <c r="AT634" s="244" t="s">
        <v>190</v>
      </c>
      <c r="AU634" s="244" t="s">
        <v>87</v>
      </c>
      <c r="AV634" s="13" t="s">
        <v>85</v>
      </c>
      <c r="AW634" s="13" t="s">
        <v>37</v>
      </c>
      <c r="AX634" s="13" t="s">
        <v>77</v>
      </c>
      <c r="AY634" s="244" t="s">
        <v>179</v>
      </c>
    </row>
    <row r="635" s="14" customFormat="1">
      <c r="A635" s="14"/>
      <c r="B635" s="245"/>
      <c r="C635" s="246"/>
      <c r="D635" s="236" t="s">
        <v>190</v>
      </c>
      <c r="E635" s="247" t="s">
        <v>19</v>
      </c>
      <c r="F635" s="248" t="s">
        <v>1626</v>
      </c>
      <c r="G635" s="246"/>
      <c r="H635" s="249">
        <v>40</v>
      </c>
      <c r="I635" s="250"/>
      <c r="J635" s="246"/>
      <c r="K635" s="246"/>
      <c r="L635" s="251"/>
      <c r="M635" s="252"/>
      <c r="N635" s="253"/>
      <c r="O635" s="253"/>
      <c r="P635" s="253"/>
      <c r="Q635" s="253"/>
      <c r="R635" s="253"/>
      <c r="S635" s="253"/>
      <c r="T635" s="254"/>
      <c r="U635" s="14"/>
      <c r="V635" s="14"/>
      <c r="W635" s="14"/>
      <c r="X635" s="14"/>
      <c r="Y635" s="14"/>
      <c r="Z635" s="14"/>
      <c r="AA635" s="14"/>
      <c r="AB635" s="14"/>
      <c r="AC635" s="14"/>
      <c r="AD635" s="14"/>
      <c r="AE635" s="14"/>
      <c r="AT635" s="255" t="s">
        <v>190</v>
      </c>
      <c r="AU635" s="255" t="s">
        <v>87</v>
      </c>
      <c r="AV635" s="14" t="s">
        <v>87</v>
      </c>
      <c r="AW635" s="14" t="s">
        <v>37</v>
      </c>
      <c r="AX635" s="14" t="s">
        <v>77</v>
      </c>
      <c r="AY635" s="255" t="s">
        <v>179</v>
      </c>
    </row>
    <row r="636" s="16" customFormat="1">
      <c r="A636" s="16"/>
      <c r="B636" s="267"/>
      <c r="C636" s="268"/>
      <c r="D636" s="236" t="s">
        <v>190</v>
      </c>
      <c r="E636" s="269" t="s">
        <v>19</v>
      </c>
      <c r="F636" s="270" t="s">
        <v>195</v>
      </c>
      <c r="G636" s="268"/>
      <c r="H636" s="271">
        <v>40</v>
      </c>
      <c r="I636" s="272"/>
      <c r="J636" s="268"/>
      <c r="K636" s="268"/>
      <c r="L636" s="273"/>
      <c r="M636" s="274"/>
      <c r="N636" s="275"/>
      <c r="O636" s="275"/>
      <c r="P636" s="275"/>
      <c r="Q636" s="275"/>
      <c r="R636" s="275"/>
      <c r="S636" s="275"/>
      <c r="T636" s="276"/>
      <c r="U636" s="16"/>
      <c r="V636" s="16"/>
      <c r="W636" s="16"/>
      <c r="X636" s="16"/>
      <c r="Y636" s="16"/>
      <c r="Z636" s="16"/>
      <c r="AA636" s="16"/>
      <c r="AB636" s="16"/>
      <c r="AC636" s="16"/>
      <c r="AD636" s="16"/>
      <c r="AE636" s="16"/>
      <c r="AT636" s="277" t="s">
        <v>190</v>
      </c>
      <c r="AU636" s="277" t="s">
        <v>87</v>
      </c>
      <c r="AV636" s="16" t="s">
        <v>186</v>
      </c>
      <c r="AW636" s="16" t="s">
        <v>37</v>
      </c>
      <c r="AX636" s="16" t="s">
        <v>85</v>
      </c>
      <c r="AY636" s="277" t="s">
        <v>179</v>
      </c>
    </row>
    <row r="637" s="2" customFormat="1" ht="24.15" customHeight="1">
      <c r="A637" s="41"/>
      <c r="B637" s="42"/>
      <c r="C637" s="216" t="s">
        <v>1256</v>
      </c>
      <c r="D637" s="216" t="s">
        <v>181</v>
      </c>
      <c r="E637" s="217" t="s">
        <v>2150</v>
      </c>
      <c r="F637" s="218" t="s">
        <v>2151</v>
      </c>
      <c r="G637" s="219" t="s">
        <v>184</v>
      </c>
      <c r="H637" s="220">
        <v>40</v>
      </c>
      <c r="I637" s="221"/>
      <c r="J637" s="222">
        <f>ROUND(I637*H637,2)</f>
        <v>0</v>
      </c>
      <c r="K637" s="218" t="s">
        <v>185</v>
      </c>
      <c r="L637" s="47"/>
      <c r="M637" s="223" t="s">
        <v>19</v>
      </c>
      <c r="N637" s="224" t="s">
        <v>48</v>
      </c>
      <c r="O637" s="87"/>
      <c r="P637" s="225">
        <f>O637*H637</f>
        <v>0</v>
      </c>
      <c r="Q637" s="225">
        <v>0</v>
      </c>
      <c r="R637" s="225">
        <f>Q637*H637</f>
        <v>0</v>
      </c>
      <c r="S637" s="225">
        <v>0</v>
      </c>
      <c r="T637" s="226">
        <f>S637*H637</f>
        <v>0</v>
      </c>
      <c r="U637" s="41"/>
      <c r="V637" s="41"/>
      <c r="W637" s="41"/>
      <c r="X637" s="41"/>
      <c r="Y637" s="41"/>
      <c r="Z637" s="41"/>
      <c r="AA637" s="41"/>
      <c r="AB637" s="41"/>
      <c r="AC637" s="41"/>
      <c r="AD637" s="41"/>
      <c r="AE637" s="41"/>
      <c r="AR637" s="227" t="s">
        <v>186</v>
      </c>
      <c r="AT637" s="227" t="s">
        <v>181</v>
      </c>
      <c r="AU637" s="227" t="s">
        <v>87</v>
      </c>
      <c r="AY637" s="20" t="s">
        <v>179</v>
      </c>
      <c r="BE637" s="228">
        <f>IF(N637="základní",J637,0)</f>
        <v>0</v>
      </c>
      <c r="BF637" s="228">
        <f>IF(N637="snížená",J637,0)</f>
        <v>0</v>
      </c>
      <c r="BG637" s="228">
        <f>IF(N637="zákl. přenesená",J637,0)</f>
        <v>0</v>
      </c>
      <c r="BH637" s="228">
        <f>IF(N637="sníž. přenesená",J637,0)</f>
        <v>0</v>
      </c>
      <c r="BI637" s="228">
        <f>IF(N637="nulová",J637,0)</f>
        <v>0</v>
      </c>
      <c r="BJ637" s="20" t="s">
        <v>85</v>
      </c>
      <c r="BK637" s="228">
        <f>ROUND(I637*H637,2)</f>
        <v>0</v>
      </c>
      <c r="BL637" s="20" t="s">
        <v>186</v>
      </c>
      <c r="BM637" s="227" t="s">
        <v>2152</v>
      </c>
    </row>
    <row r="638" s="2" customFormat="1">
      <c r="A638" s="41"/>
      <c r="B638" s="42"/>
      <c r="C638" s="43"/>
      <c r="D638" s="229" t="s">
        <v>188</v>
      </c>
      <c r="E638" s="43"/>
      <c r="F638" s="230" t="s">
        <v>2153</v>
      </c>
      <c r="G638" s="43"/>
      <c r="H638" s="43"/>
      <c r="I638" s="231"/>
      <c r="J638" s="43"/>
      <c r="K638" s="43"/>
      <c r="L638" s="47"/>
      <c r="M638" s="232"/>
      <c r="N638" s="233"/>
      <c r="O638" s="87"/>
      <c r="P638" s="87"/>
      <c r="Q638" s="87"/>
      <c r="R638" s="87"/>
      <c r="S638" s="87"/>
      <c r="T638" s="88"/>
      <c r="U638" s="41"/>
      <c r="V638" s="41"/>
      <c r="W638" s="41"/>
      <c r="X638" s="41"/>
      <c r="Y638" s="41"/>
      <c r="Z638" s="41"/>
      <c r="AA638" s="41"/>
      <c r="AB638" s="41"/>
      <c r="AC638" s="41"/>
      <c r="AD638" s="41"/>
      <c r="AE638" s="41"/>
      <c r="AT638" s="20" t="s">
        <v>188</v>
      </c>
      <c r="AU638" s="20" t="s">
        <v>87</v>
      </c>
    </row>
    <row r="639" s="13" customFormat="1">
      <c r="A639" s="13"/>
      <c r="B639" s="234"/>
      <c r="C639" s="235"/>
      <c r="D639" s="236" t="s">
        <v>190</v>
      </c>
      <c r="E639" s="237" t="s">
        <v>19</v>
      </c>
      <c r="F639" s="238" t="s">
        <v>2154</v>
      </c>
      <c r="G639" s="235"/>
      <c r="H639" s="237" t="s">
        <v>19</v>
      </c>
      <c r="I639" s="239"/>
      <c r="J639" s="235"/>
      <c r="K639" s="235"/>
      <c r="L639" s="240"/>
      <c r="M639" s="241"/>
      <c r="N639" s="242"/>
      <c r="O639" s="242"/>
      <c r="P639" s="242"/>
      <c r="Q639" s="242"/>
      <c r="R639" s="242"/>
      <c r="S639" s="242"/>
      <c r="T639" s="243"/>
      <c r="U639" s="13"/>
      <c r="V639" s="13"/>
      <c r="W639" s="13"/>
      <c r="X639" s="13"/>
      <c r="Y639" s="13"/>
      <c r="Z639" s="13"/>
      <c r="AA639" s="13"/>
      <c r="AB639" s="13"/>
      <c r="AC639" s="13"/>
      <c r="AD639" s="13"/>
      <c r="AE639" s="13"/>
      <c r="AT639" s="244" t="s">
        <v>190</v>
      </c>
      <c r="AU639" s="244" t="s">
        <v>87</v>
      </c>
      <c r="AV639" s="13" t="s">
        <v>85</v>
      </c>
      <c r="AW639" s="13" t="s">
        <v>37</v>
      </c>
      <c r="AX639" s="13" t="s">
        <v>77</v>
      </c>
      <c r="AY639" s="244" t="s">
        <v>179</v>
      </c>
    </row>
    <row r="640" s="14" customFormat="1">
      <c r="A640" s="14"/>
      <c r="B640" s="245"/>
      <c r="C640" s="246"/>
      <c r="D640" s="236" t="s">
        <v>190</v>
      </c>
      <c r="E640" s="247" t="s">
        <v>19</v>
      </c>
      <c r="F640" s="248" t="s">
        <v>214</v>
      </c>
      <c r="G640" s="246"/>
      <c r="H640" s="249">
        <v>40</v>
      </c>
      <c r="I640" s="250"/>
      <c r="J640" s="246"/>
      <c r="K640" s="246"/>
      <c r="L640" s="251"/>
      <c r="M640" s="252"/>
      <c r="N640" s="253"/>
      <c r="O640" s="253"/>
      <c r="P640" s="253"/>
      <c r="Q640" s="253"/>
      <c r="R640" s="253"/>
      <c r="S640" s="253"/>
      <c r="T640" s="254"/>
      <c r="U640" s="14"/>
      <c r="V640" s="14"/>
      <c r="W640" s="14"/>
      <c r="X640" s="14"/>
      <c r="Y640" s="14"/>
      <c r="Z640" s="14"/>
      <c r="AA640" s="14"/>
      <c r="AB640" s="14"/>
      <c r="AC640" s="14"/>
      <c r="AD640" s="14"/>
      <c r="AE640" s="14"/>
      <c r="AT640" s="255" t="s">
        <v>190</v>
      </c>
      <c r="AU640" s="255" t="s">
        <v>87</v>
      </c>
      <c r="AV640" s="14" t="s">
        <v>87</v>
      </c>
      <c r="AW640" s="14" t="s">
        <v>37</v>
      </c>
      <c r="AX640" s="14" t="s">
        <v>77</v>
      </c>
      <c r="AY640" s="255" t="s">
        <v>179</v>
      </c>
    </row>
    <row r="641" s="15" customFormat="1">
      <c r="A641" s="15"/>
      <c r="B641" s="256"/>
      <c r="C641" s="257"/>
      <c r="D641" s="236" t="s">
        <v>190</v>
      </c>
      <c r="E641" s="258" t="s">
        <v>1626</v>
      </c>
      <c r="F641" s="259" t="s">
        <v>193</v>
      </c>
      <c r="G641" s="257"/>
      <c r="H641" s="260">
        <v>40</v>
      </c>
      <c r="I641" s="261"/>
      <c r="J641" s="257"/>
      <c r="K641" s="257"/>
      <c r="L641" s="262"/>
      <c r="M641" s="263"/>
      <c r="N641" s="264"/>
      <c r="O641" s="264"/>
      <c r="P641" s="264"/>
      <c r="Q641" s="264"/>
      <c r="R641" s="264"/>
      <c r="S641" s="264"/>
      <c r="T641" s="265"/>
      <c r="U641" s="15"/>
      <c r="V641" s="15"/>
      <c r="W641" s="15"/>
      <c r="X641" s="15"/>
      <c r="Y641" s="15"/>
      <c r="Z641" s="15"/>
      <c r="AA641" s="15"/>
      <c r="AB641" s="15"/>
      <c r="AC641" s="15"/>
      <c r="AD641" s="15"/>
      <c r="AE641" s="15"/>
      <c r="AT641" s="266" t="s">
        <v>190</v>
      </c>
      <c r="AU641" s="266" t="s">
        <v>87</v>
      </c>
      <c r="AV641" s="15" t="s">
        <v>194</v>
      </c>
      <c r="AW641" s="15" t="s">
        <v>37</v>
      </c>
      <c r="AX641" s="15" t="s">
        <v>77</v>
      </c>
      <c r="AY641" s="266" t="s">
        <v>179</v>
      </c>
    </row>
    <row r="642" s="16" customFormat="1">
      <c r="A642" s="16"/>
      <c r="B642" s="267"/>
      <c r="C642" s="268"/>
      <c r="D642" s="236" t="s">
        <v>190</v>
      </c>
      <c r="E642" s="269" t="s">
        <v>19</v>
      </c>
      <c r="F642" s="270" t="s">
        <v>195</v>
      </c>
      <c r="G642" s="268"/>
      <c r="H642" s="271">
        <v>40</v>
      </c>
      <c r="I642" s="272"/>
      <c r="J642" s="268"/>
      <c r="K642" s="268"/>
      <c r="L642" s="273"/>
      <c r="M642" s="274"/>
      <c r="N642" s="275"/>
      <c r="O642" s="275"/>
      <c r="P642" s="275"/>
      <c r="Q642" s="275"/>
      <c r="R642" s="275"/>
      <c r="S642" s="275"/>
      <c r="T642" s="276"/>
      <c r="U642" s="16"/>
      <c r="V642" s="16"/>
      <c r="W642" s="16"/>
      <c r="X642" s="16"/>
      <c r="Y642" s="16"/>
      <c r="Z642" s="16"/>
      <c r="AA642" s="16"/>
      <c r="AB642" s="16"/>
      <c r="AC642" s="16"/>
      <c r="AD642" s="16"/>
      <c r="AE642" s="16"/>
      <c r="AT642" s="277" t="s">
        <v>190</v>
      </c>
      <c r="AU642" s="277" t="s">
        <v>87</v>
      </c>
      <c r="AV642" s="16" t="s">
        <v>186</v>
      </c>
      <c r="AW642" s="16" t="s">
        <v>37</v>
      </c>
      <c r="AX642" s="16" t="s">
        <v>85</v>
      </c>
      <c r="AY642" s="277" t="s">
        <v>179</v>
      </c>
    </row>
    <row r="643" s="2" customFormat="1" ht="16.5" customHeight="1">
      <c r="A643" s="41"/>
      <c r="B643" s="42"/>
      <c r="C643" s="279" t="s">
        <v>2155</v>
      </c>
      <c r="D643" s="279" t="s">
        <v>553</v>
      </c>
      <c r="E643" s="280" t="s">
        <v>2156</v>
      </c>
      <c r="F643" s="281" t="s">
        <v>2157</v>
      </c>
      <c r="G643" s="282" t="s">
        <v>1154</v>
      </c>
      <c r="H643" s="283">
        <v>1.2</v>
      </c>
      <c r="I643" s="284"/>
      <c r="J643" s="285">
        <f>ROUND(I643*H643,2)</f>
        <v>0</v>
      </c>
      <c r="K643" s="281" t="s">
        <v>274</v>
      </c>
      <c r="L643" s="286"/>
      <c r="M643" s="287" t="s">
        <v>19</v>
      </c>
      <c r="N643" s="288" t="s">
        <v>48</v>
      </c>
      <c r="O643" s="87"/>
      <c r="P643" s="225">
        <f>O643*H643</f>
        <v>0</v>
      </c>
      <c r="Q643" s="225">
        <v>0.001</v>
      </c>
      <c r="R643" s="225">
        <f>Q643*H643</f>
        <v>0.0011999999999999999</v>
      </c>
      <c r="S643" s="225">
        <v>0</v>
      </c>
      <c r="T643" s="226">
        <f>S643*H643</f>
        <v>0</v>
      </c>
      <c r="U643" s="41"/>
      <c r="V643" s="41"/>
      <c r="W643" s="41"/>
      <c r="X643" s="41"/>
      <c r="Y643" s="41"/>
      <c r="Z643" s="41"/>
      <c r="AA643" s="41"/>
      <c r="AB643" s="41"/>
      <c r="AC643" s="41"/>
      <c r="AD643" s="41"/>
      <c r="AE643" s="41"/>
      <c r="AR643" s="227" t="s">
        <v>235</v>
      </c>
      <c r="AT643" s="227" t="s">
        <v>553</v>
      </c>
      <c r="AU643" s="227" t="s">
        <v>87</v>
      </c>
      <c r="AY643" s="20" t="s">
        <v>179</v>
      </c>
      <c r="BE643" s="228">
        <f>IF(N643="základní",J643,0)</f>
        <v>0</v>
      </c>
      <c r="BF643" s="228">
        <f>IF(N643="snížená",J643,0)</f>
        <v>0</v>
      </c>
      <c r="BG643" s="228">
        <f>IF(N643="zákl. přenesená",J643,0)</f>
        <v>0</v>
      </c>
      <c r="BH643" s="228">
        <f>IF(N643="sníž. přenesená",J643,0)</f>
        <v>0</v>
      </c>
      <c r="BI643" s="228">
        <f>IF(N643="nulová",J643,0)</f>
        <v>0</v>
      </c>
      <c r="BJ643" s="20" t="s">
        <v>85</v>
      </c>
      <c r="BK643" s="228">
        <f>ROUND(I643*H643,2)</f>
        <v>0</v>
      </c>
      <c r="BL643" s="20" t="s">
        <v>186</v>
      </c>
      <c r="BM643" s="227" t="s">
        <v>2158</v>
      </c>
    </row>
    <row r="644" s="14" customFormat="1">
      <c r="A644" s="14"/>
      <c r="B644" s="245"/>
      <c r="C644" s="246"/>
      <c r="D644" s="236" t="s">
        <v>190</v>
      </c>
      <c r="E644" s="246"/>
      <c r="F644" s="248" t="s">
        <v>2159</v>
      </c>
      <c r="G644" s="246"/>
      <c r="H644" s="249">
        <v>1.2</v>
      </c>
      <c r="I644" s="250"/>
      <c r="J644" s="246"/>
      <c r="K644" s="246"/>
      <c r="L644" s="251"/>
      <c r="M644" s="252"/>
      <c r="N644" s="253"/>
      <c r="O644" s="253"/>
      <c r="P644" s="253"/>
      <c r="Q644" s="253"/>
      <c r="R644" s="253"/>
      <c r="S644" s="253"/>
      <c r="T644" s="254"/>
      <c r="U644" s="14"/>
      <c r="V644" s="14"/>
      <c r="W644" s="14"/>
      <c r="X644" s="14"/>
      <c r="Y644" s="14"/>
      <c r="Z644" s="14"/>
      <c r="AA644" s="14"/>
      <c r="AB644" s="14"/>
      <c r="AC644" s="14"/>
      <c r="AD644" s="14"/>
      <c r="AE644" s="14"/>
      <c r="AT644" s="255" t="s">
        <v>190</v>
      </c>
      <c r="AU644" s="255" t="s">
        <v>87</v>
      </c>
      <c r="AV644" s="14" t="s">
        <v>87</v>
      </c>
      <c r="AW644" s="14" t="s">
        <v>4</v>
      </c>
      <c r="AX644" s="14" t="s">
        <v>85</v>
      </c>
      <c r="AY644" s="255" t="s">
        <v>179</v>
      </c>
    </row>
    <row r="645" s="2" customFormat="1" ht="16.5" customHeight="1">
      <c r="A645" s="41"/>
      <c r="B645" s="42"/>
      <c r="C645" s="216" t="s">
        <v>1259</v>
      </c>
      <c r="D645" s="216" t="s">
        <v>181</v>
      </c>
      <c r="E645" s="217" t="s">
        <v>2032</v>
      </c>
      <c r="F645" s="218" t="s">
        <v>2033</v>
      </c>
      <c r="G645" s="219" t="s">
        <v>184</v>
      </c>
      <c r="H645" s="220">
        <v>80</v>
      </c>
      <c r="I645" s="221"/>
      <c r="J645" s="222">
        <f>ROUND(I645*H645,2)</f>
        <v>0</v>
      </c>
      <c r="K645" s="218" t="s">
        <v>185</v>
      </c>
      <c r="L645" s="47"/>
      <c r="M645" s="223" t="s">
        <v>19</v>
      </c>
      <c r="N645" s="224" t="s">
        <v>48</v>
      </c>
      <c r="O645" s="87"/>
      <c r="P645" s="225">
        <f>O645*H645</f>
        <v>0</v>
      </c>
      <c r="Q645" s="225">
        <v>0</v>
      </c>
      <c r="R645" s="225">
        <f>Q645*H645</f>
        <v>0</v>
      </c>
      <c r="S645" s="225">
        <v>0</v>
      </c>
      <c r="T645" s="226">
        <f>S645*H645</f>
        <v>0</v>
      </c>
      <c r="U645" s="41"/>
      <c r="V645" s="41"/>
      <c r="W645" s="41"/>
      <c r="X645" s="41"/>
      <c r="Y645" s="41"/>
      <c r="Z645" s="41"/>
      <c r="AA645" s="41"/>
      <c r="AB645" s="41"/>
      <c r="AC645" s="41"/>
      <c r="AD645" s="41"/>
      <c r="AE645" s="41"/>
      <c r="AR645" s="227" t="s">
        <v>186</v>
      </c>
      <c r="AT645" s="227" t="s">
        <v>181</v>
      </c>
      <c r="AU645" s="227" t="s">
        <v>87</v>
      </c>
      <c r="AY645" s="20" t="s">
        <v>179</v>
      </c>
      <c r="BE645" s="228">
        <f>IF(N645="základní",J645,0)</f>
        <v>0</v>
      </c>
      <c r="BF645" s="228">
        <f>IF(N645="snížená",J645,0)</f>
        <v>0</v>
      </c>
      <c r="BG645" s="228">
        <f>IF(N645="zákl. přenesená",J645,0)</f>
        <v>0</v>
      </c>
      <c r="BH645" s="228">
        <f>IF(N645="sníž. přenesená",J645,0)</f>
        <v>0</v>
      </c>
      <c r="BI645" s="228">
        <f>IF(N645="nulová",J645,0)</f>
        <v>0</v>
      </c>
      <c r="BJ645" s="20" t="s">
        <v>85</v>
      </c>
      <c r="BK645" s="228">
        <f>ROUND(I645*H645,2)</f>
        <v>0</v>
      </c>
      <c r="BL645" s="20" t="s">
        <v>186</v>
      </c>
      <c r="BM645" s="227" t="s">
        <v>2160</v>
      </c>
    </row>
    <row r="646" s="2" customFormat="1">
      <c r="A646" s="41"/>
      <c r="B646" s="42"/>
      <c r="C646" s="43"/>
      <c r="D646" s="229" t="s">
        <v>188</v>
      </c>
      <c r="E646" s="43"/>
      <c r="F646" s="230" t="s">
        <v>2035</v>
      </c>
      <c r="G646" s="43"/>
      <c r="H646" s="43"/>
      <c r="I646" s="231"/>
      <c r="J646" s="43"/>
      <c r="K646" s="43"/>
      <c r="L646" s="47"/>
      <c r="M646" s="232"/>
      <c r="N646" s="233"/>
      <c r="O646" s="87"/>
      <c r="P646" s="87"/>
      <c r="Q646" s="87"/>
      <c r="R646" s="87"/>
      <c r="S646" s="87"/>
      <c r="T646" s="88"/>
      <c r="U646" s="41"/>
      <c r="V646" s="41"/>
      <c r="W646" s="41"/>
      <c r="X646" s="41"/>
      <c r="Y646" s="41"/>
      <c r="Z646" s="41"/>
      <c r="AA646" s="41"/>
      <c r="AB646" s="41"/>
      <c r="AC646" s="41"/>
      <c r="AD646" s="41"/>
      <c r="AE646" s="41"/>
      <c r="AT646" s="20" t="s">
        <v>188</v>
      </c>
      <c r="AU646" s="20" t="s">
        <v>87</v>
      </c>
    </row>
    <row r="647" s="13" customFormat="1">
      <c r="A647" s="13"/>
      <c r="B647" s="234"/>
      <c r="C647" s="235"/>
      <c r="D647" s="236" t="s">
        <v>190</v>
      </c>
      <c r="E647" s="237" t="s">
        <v>19</v>
      </c>
      <c r="F647" s="238" t="s">
        <v>2092</v>
      </c>
      <c r="G647" s="235"/>
      <c r="H647" s="237" t="s">
        <v>19</v>
      </c>
      <c r="I647" s="239"/>
      <c r="J647" s="235"/>
      <c r="K647" s="235"/>
      <c r="L647" s="240"/>
      <c r="M647" s="241"/>
      <c r="N647" s="242"/>
      <c r="O647" s="242"/>
      <c r="P647" s="242"/>
      <c r="Q647" s="242"/>
      <c r="R647" s="242"/>
      <c r="S647" s="242"/>
      <c r="T647" s="243"/>
      <c r="U647" s="13"/>
      <c r="V647" s="13"/>
      <c r="W647" s="13"/>
      <c r="X647" s="13"/>
      <c r="Y647" s="13"/>
      <c r="Z647" s="13"/>
      <c r="AA647" s="13"/>
      <c r="AB647" s="13"/>
      <c r="AC647" s="13"/>
      <c r="AD647" s="13"/>
      <c r="AE647" s="13"/>
      <c r="AT647" s="244" t="s">
        <v>190</v>
      </c>
      <c r="AU647" s="244" t="s">
        <v>87</v>
      </c>
      <c r="AV647" s="13" t="s">
        <v>85</v>
      </c>
      <c r="AW647" s="13" t="s">
        <v>37</v>
      </c>
      <c r="AX647" s="13" t="s">
        <v>77</v>
      </c>
      <c r="AY647" s="244" t="s">
        <v>179</v>
      </c>
    </row>
    <row r="648" s="14" customFormat="1">
      <c r="A648" s="14"/>
      <c r="B648" s="245"/>
      <c r="C648" s="246"/>
      <c r="D648" s="236" t="s">
        <v>190</v>
      </c>
      <c r="E648" s="247" t="s">
        <v>19</v>
      </c>
      <c r="F648" s="248" t="s">
        <v>2161</v>
      </c>
      <c r="G648" s="246"/>
      <c r="H648" s="249">
        <v>80</v>
      </c>
      <c r="I648" s="250"/>
      <c r="J648" s="246"/>
      <c r="K648" s="246"/>
      <c r="L648" s="251"/>
      <c r="M648" s="252"/>
      <c r="N648" s="253"/>
      <c r="O648" s="253"/>
      <c r="P648" s="253"/>
      <c r="Q648" s="253"/>
      <c r="R648" s="253"/>
      <c r="S648" s="253"/>
      <c r="T648" s="254"/>
      <c r="U648" s="14"/>
      <c r="V648" s="14"/>
      <c r="W648" s="14"/>
      <c r="X648" s="14"/>
      <c r="Y648" s="14"/>
      <c r="Z648" s="14"/>
      <c r="AA648" s="14"/>
      <c r="AB648" s="14"/>
      <c r="AC648" s="14"/>
      <c r="AD648" s="14"/>
      <c r="AE648" s="14"/>
      <c r="AT648" s="255" t="s">
        <v>190</v>
      </c>
      <c r="AU648" s="255" t="s">
        <v>87</v>
      </c>
      <c r="AV648" s="14" t="s">
        <v>87</v>
      </c>
      <c r="AW648" s="14" t="s">
        <v>37</v>
      </c>
      <c r="AX648" s="14" t="s">
        <v>77</v>
      </c>
      <c r="AY648" s="255" t="s">
        <v>179</v>
      </c>
    </row>
    <row r="649" s="16" customFormat="1">
      <c r="A649" s="16"/>
      <c r="B649" s="267"/>
      <c r="C649" s="268"/>
      <c r="D649" s="236" t="s">
        <v>190</v>
      </c>
      <c r="E649" s="269" t="s">
        <v>19</v>
      </c>
      <c r="F649" s="270" t="s">
        <v>195</v>
      </c>
      <c r="G649" s="268"/>
      <c r="H649" s="271">
        <v>80</v>
      </c>
      <c r="I649" s="272"/>
      <c r="J649" s="268"/>
      <c r="K649" s="268"/>
      <c r="L649" s="273"/>
      <c r="M649" s="274"/>
      <c r="N649" s="275"/>
      <c r="O649" s="275"/>
      <c r="P649" s="275"/>
      <c r="Q649" s="275"/>
      <c r="R649" s="275"/>
      <c r="S649" s="275"/>
      <c r="T649" s="276"/>
      <c r="U649" s="16"/>
      <c r="V649" s="16"/>
      <c r="W649" s="16"/>
      <c r="X649" s="16"/>
      <c r="Y649" s="16"/>
      <c r="Z649" s="16"/>
      <c r="AA649" s="16"/>
      <c r="AB649" s="16"/>
      <c r="AC649" s="16"/>
      <c r="AD649" s="16"/>
      <c r="AE649" s="16"/>
      <c r="AT649" s="277" t="s">
        <v>190</v>
      </c>
      <c r="AU649" s="277" t="s">
        <v>87</v>
      </c>
      <c r="AV649" s="16" t="s">
        <v>186</v>
      </c>
      <c r="AW649" s="16" t="s">
        <v>37</v>
      </c>
      <c r="AX649" s="16" t="s">
        <v>85</v>
      </c>
      <c r="AY649" s="277" t="s">
        <v>179</v>
      </c>
    </row>
    <row r="650" s="2" customFormat="1" ht="24.15" customHeight="1">
      <c r="A650" s="41"/>
      <c r="B650" s="42"/>
      <c r="C650" s="216" t="s">
        <v>2162</v>
      </c>
      <c r="D650" s="216" t="s">
        <v>181</v>
      </c>
      <c r="E650" s="217" t="s">
        <v>331</v>
      </c>
      <c r="F650" s="218" t="s">
        <v>332</v>
      </c>
      <c r="G650" s="219" t="s">
        <v>333</v>
      </c>
      <c r="H650" s="220">
        <v>0.040000000000000001</v>
      </c>
      <c r="I650" s="221"/>
      <c r="J650" s="222">
        <f>ROUND(I650*H650,2)</f>
        <v>0</v>
      </c>
      <c r="K650" s="218" t="s">
        <v>185</v>
      </c>
      <c r="L650" s="47"/>
      <c r="M650" s="223" t="s">
        <v>19</v>
      </c>
      <c r="N650" s="224" t="s">
        <v>48</v>
      </c>
      <c r="O650" s="87"/>
      <c r="P650" s="225">
        <f>O650*H650</f>
        <v>0</v>
      </c>
      <c r="Q650" s="225">
        <v>0</v>
      </c>
      <c r="R650" s="225">
        <f>Q650*H650</f>
        <v>0</v>
      </c>
      <c r="S650" s="225">
        <v>0</v>
      </c>
      <c r="T650" s="226">
        <f>S650*H650</f>
        <v>0</v>
      </c>
      <c r="U650" s="41"/>
      <c r="V650" s="41"/>
      <c r="W650" s="41"/>
      <c r="X650" s="41"/>
      <c r="Y650" s="41"/>
      <c r="Z650" s="41"/>
      <c r="AA650" s="41"/>
      <c r="AB650" s="41"/>
      <c r="AC650" s="41"/>
      <c r="AD650" s="41"/>
      <c r="AE650" s="41"/>
      <c r="AR650" s="227" t="s">
        <v>186</v>
      </c>
      <c r="AT650" s="227" t="s">
        <v>181</v>
      </c>
      <c r="AU650" s="227" t="s">
        <v>87</v>
      </c>
      <c r="AY650" s="20" t="s">
        <v>179</v>
      </c>
      <c r="BE650" s="228">
        <f>IF(N650="základní",J650,0)</f>
        <v>0</v>
      </c>
      <c r="BF650" s="228">
        <f>IF(N650="snížená",J650,0)</f>
        <v>0</v>
      </c>
      <c r="BG650" s="228">
        <f>IF(N650="zákl. přenesená",J650,0)</f>
        <v>0</v>
      </c>
      <c r="BH650" s="228">
        <f>IF(N650="sníž. přenesená",J650,0)</f>
        <v>0</v>
      </c>
      <c r="BI650" s="228">
        <f>IF(N650="nulová",J650,0)</f>
        <v>0</v>
      </c>
      <c r="BJ650" s="20" t="s">
        <v>85</v>
      </c>
      <c r="BK650" s="228">
        <f>ROUND(I650*H650,2)</f>
        <v>0</v>
      </c>
      <c r="BL650" s="20" t="s">
        <v>186</v>
      </c>
      <c r="BM650" s="227" t="s">
        <v>2163</v>
      </c>
    </row>
    <row r="651" s="2" customFormat="1">
      <c r="A651" s="41"/>
      <c r="B651" s="42"/>
      <c r="C651" s="43"/>
      <c r="D651" s="229" t="s">
        <v>188</v>
      </c>
      <c r="E651" s="43"/>
      <c r="F651" s="230" t="s">
        <v>335</v>
      </c>
      <c r="G651" s="43"/>
      <c r="H651" s="43"/>
      <c r="I651" s="231"/>
      <c r="J651" s="43"/>
      <c r="K651" s="43"/>
      <c r="L651" s="47"/>
      <c r="M651" s="232"/>
      <c r="N651" s="233"/>
      <c r="O651" s="87"/>
      <c r="P651" s="87"/>
      <c r="Q651" s="87"/>
      <c r="R651" s="87"/>
      <c r="S651" s="87"/>
      <c r="T651" s="88"/>
      <c r="U651" s="41"/>
      <c r="V651" s="41"/>
      <c r="W651" s="41"/>
      <c r="X651" s="41"/>
      <c r="Y651" s="41"/>
      <c r="Z651" s="41"/>
      <c r="AA651" s="41"/>
      <c r="AB651" s="41"/>
      <c r="AC651" s="41"/>
      <c r="AD651" s="41"/>
      <c r="AE651" s="41"/>
      <c r="AT651" s="20" t="s">
        <v>188</v>
      </c>
      <c r="AU651" s="20" t="s">
        <v>87</v>
      </c>
    </row>
    <row r="652" s="2" customFormat="1">
      <c r="A652" s="41"/>
      <c r="B652" s="42"/>
      <c r="C652" s="43"/>
      <c r="D652" s="236" t="s">
        <v>276</v>
      </c>
      <c r="E652" s="43"/>
      <c r="F652" s="278" t="s">
        <v>336</v>
      </c>
      <c r="G652" s="43"/>
      <c r="H652" s="43"/>
      <c r="I652" s="231"/>
      <c r="J652" s="43"/>
      <c r="K652" s="43"/>
      <c r="L652" s="47"/>
      <c r="M652" s="232"/>
      <c r="N652" s="233"/>
      <c r="O652" s="87"/>
      <c r="P652" s="87"/>
      <c r="Q652" s="87"/>
      <c r="R652" s="87"/>
      <c r="S652" s="87"/>
      <c r="T652" s="88"/>
      <c r="U652" s="41"/>
      <c r="V652" s="41"/>
      <c r="W652" s="41"/>
      <c r="X652" s="41"/>
      <c r="Y652" s="41"/>
      <c r="Z652" s="41"/>
      <c r="AA652" s="41"/>
      <c r="AB652" s="41"/>
      <c r="AC652" s="41"/>
      <c r="AD652" s="41"/>
      <c r="AE652" s="41"/>
      <c r="AT652" s="20" t="s">
        <v>276</v>
      </c>
      <c r="AU652" s="20" t="s">
        <v>87</v>
      </c>
    </row>
    <row r="653" s="14" customFormat="1">
      <c r="A653" s="14"/>
      <c r="B653" s="245"/>
      <c r="C653" s="246"/>
      <c r="D653" s="236" t="s">
        <v>190</v>
      </c>
      <c r="E653" s="246"/>
      <c r="F653" s="248" t="s">
        <v>2164</v>
      </c>
      <c r="G653" s="246"/>
      <c r="H653" s="249">
        <v>0.040000000000000001</v>
      </c>
      <c r="I653" s="250"/>
      <c r="J653" s="246"/>
      <c r="K653" s="246"/>
      <c r="L653" s="251"/>
      <c r="M653" s="252"/>
      <c r="N653" s="253"/>
      <c r="O653" s="253"/>
      <c r="P653" s="253"/>
      <c r="Q653" s="253"/>
      <c r="R653" s="253"/>
      <c r="S653" s="253"/>
      <c r="T653" s="254"/>
      <c r="U653" s="14"/>
      <c r="V653" s="14"/>
      <c r="W653" s="14"/>
      <c r="X653" s="14"/>
      <c r="Y653" s="14"/>
      <c r="Z653" s="14"/>
      <c r="AA653" s="14"/>
      <c r="AB653" s="14"/>
      <c r="AC653" s="14"/>
      <c r="AD653" s="14"/>
      <c r="AE653" s="14"/>
      <c r="AT653" s="255" t="s">
        <v>190</v>
      </c>
      <c r="AU653" s="255" t="s">
        <v>87</v>
      </c>
      <c r="AV653" s="14" t="s">
        <v>87</v>
      </c>
      <c r="AW653" s="14" t="s">
        <v>4</v>
      </c>
      <c r="AX653" s="14" t="s">
        <v>85</v>
      </c>
      <c r="AY653" s="255" t="s">
        <v>179</v>
      </c>
    </row>
    <row r="654" s="2" customFormat="1" ht="21.75" customHeight="1">
      <c r="A654" s="41"/>
      <c r="B654" s="42"/>
      <c r="C654" s="216" t="s">
        <v>1262</v>
      </c>
      <c r="D654" s="216" t="s">
        <v>181</v>
      </c>
      <c r="E654" s="217" t="s">
        <v>1744</v>
      </c>
      <c r="F654" s="218" t="s">
        <v>1745</v>
      </c>
      <c r="G654" s="219" t="s">
        <v>333</v>
      </c>
      <c r="H654" s="220">
        <v>3.601</v>
      </c>
      <c r="I654" s="221"/>
      <c r="J654" s="222">
        <f>ROUND(I654*H654,2)</f>
        <v>0</v>
      </c>
      <c r="K654" s="218" t="s">
        <v>185</v>
      </c>
      <c r="L654" s="47"/>
      <c r="M654" s="223" t="s">
        <v>19</v>
      </c>
      <c r="N654" s="224" t="s">
        <v>48</v>
      </c>
      <c r="O654" s="87"/>
      <c r="P654" s="225">
        <f>O654*H654</f>
        <v>0</v>
      </c>
      <c r="Q654" s="225">
        <v>0</v>
      </c>
      <c r="R654" s="225">
        <f>Q654*H654</f>
        <v>0</v>
      </c>
      <c r="S654" s="225">
        <v>0</v>
      </c>
      <c r="T654" s="226">
        <f>S654*H654</f>
        <v>0</v>
      </c>
      <c r="U654" s="41"/>
      <c r="V654" s="41"/>
      <c r="W654" s="41"/>
      <c r="X654" s="41"/>
      <c r="Y654" s="41"/>
      <c r="Z654" s="41"/>
      <c r="AA654" s="41"/>
      <c r="AB654" s="41"/>
      <c r="AC654" s="41"/>
      <c r="AD654" s="41"/>
      <c r="AE654" s="41"/>
      <c r="AR654" s="227" t="s">
        <v>186</v>
      </c>
      <c r="AT654" s="227" t="s">
        <v>181</v>
      </c>
      <c r="AU654" s="227" t="s">
        <v>87</v>
      </c>
      <c r="AY654" s="20" t="s">
        <v>179</v>
      </c>
      <c r="BE654" s="228">
        <f>IF(N654="základní",J654,0)</f>
        <v>0</v>
      </c>
      <c r="BF654" s="228">
        <f>IF(N654="snížená",J654,0)</f>
        <v>0</v>
      </c>
      <c r="BG654" s="228">
        <f>IF(N654="zákl. přenesená",J654,0)</f>
        <v>0</v>
      </c>
      <c r="BH654" s="228">
        <f>IF(N654="sníž. přenesená",J654,0)</f>
        <v>0</v>
      </c>
      <c r="BI654" s="228">
        <f>IF(N654="nulová",J654,0)</f>
        <v>0</v>
      </c>
      <c r="BJ654" s="20" t="s">
        <v>85</v>
      </c>
      <c r="BK654" s="228">
        <f>ROUND(I654*H654,2)</f>
        <v>0</v>
      </c>
      <c r="BL654" s="20" t="s">
        <v>186</v>
      </c>
      <c r="BM654" s="227" t="s">
        <v>2165</v>
      </c>
    </row>
    <row r="655" s="2" customFormat="1">
      <c r="A655" s="41"/>
      <c r="B655" s="42"/>
      <c r="C655" s="43"/>
      <c r="D655" s="229" t="s">
        <v>188</v>
      </c>
      <c r="E655" s="43"/>
      <c r="F655" s="230" t="s">
        <v>1747</v>
      </c>
      <c r="G655" s="43"/>
      <c r="H655" s="43"/>
      <c r="I655" s="231"/>
      <c r="J655" s="43"/>
      <c r="K655" s="43"/>
      <c r="L655" s="47"/>
      <c r="M655" s="232"/>
      <c r="N655" s="233"/>
      <c r="O655" s="87"/>
      <c r="P655" s="87"/>
      <c r="Q655" s="87"/>
      <c r="R655" s="87"/>
      <c r="S655" s="87"/>
      <c r="T655" s="88"/>
      <c r="U655" s="41"/>
      <c r="V655" s="41"/>
      <c r="W655" s="41"/>
      <c r="X655" s="41"/>
      <c r="Y655" s="41"/>
      <c r="Z655" s="41"/>
      <c r="AA655" s="41"/>
      <c r="AB655" s="41"/>
      <c r="AC655" s="41"/>
      <c r="AD655" s="41"/>
      <c r="AE655" s="41"/>
      <c r="AT655" s="20" t="s">
        <v>188</v>
      </c>
      <c r="AU655" s="20" t="s">
        <v>87</v>
      </c>
    </row>
    <row r="656" s="12" customFormat="1" ht="25.92" customHeight="1">
      <c r="A656" s="12"/>
      <c r="B656" s="200"/>
      <c r="C656" s="201"/>
      <c r="D656" s="202" t="s">
        <v>76</v>
      </c>
      <c r="E656" s="203" t="s">
        <v>215</v>
      </c>
      <c r="F656" s="203" t="s">
        <v>2166</v>
      </c>
      <c r="G656" s="201"/>
      <c r="H656" s="201"/>
      <c r="I656" s="204"/>
      <c r="J656" s="205">
        <f>BK656</f>
        <v>0</v>
      </c>
      <c r="K656" s="201"/>
      <c r="L656" s="206"/>
      <c r="M656" s="207"/>
      <c r="N656" s="208"/>
      <c r="O656" s="208"/>
      <c r="P656" s="209">
        <f>SUM(P657:P664)</f>
        <v>0</v>
      </c>
      <c r="Q656" s="208"/>
      <c r="R656" s="209">
        <f>SUM(R657:R664)</f>
        <v>0</v>
      </c>
      <c r="S656" s="208"/>
      <c r="T656" s="210">
        <f>SUM(T657:T664)</f>
        <v>0</v>
      </c>
      <c r="U656" s="12"/>
      <c r="V656" s="12"/>
      <c r="W656" s="12"/>
      <c r="X656" s="12"/>
      <c r="Y656" s="12"/>
      <c r="Z656" s="12"/>
      <c r="AA656" s="12"/>
      <c r="AB656" s="12"/>
      <c r="AC656" s="12"/>
      <c r="AD656" s="12"/>
      <c r="AE656" s="12"/>
      <c r="AR656" s="211" t="s">
        <v>186</v>
      </c>
      <c r="AT656" s="212" t="s">
        <v>76</v>
      </c>
      <c r="AU656" s="212" t="s">
        <v>77</v>
      </c>
      <c r="AY656" s="211" t="s">
        <v>179</v>
      </c>
      <c r="BK656" s="213">
        <f>SUM(BK657:BK664)</f>
        <v>0</v>
      </c>
    </row>
    <row r="657" s="2" customFormat="1" ht="24.15" customHeight="1">
      <c r="A657" s="41"/>
      <c r="B657" s="42"/>
      <c r="C657" s="216" t="s">
        <v>2167</v>
      </c>
      <c r="D657" s="216" t="s">
        <v>181</v>
      </c>
      <c r="E657" s="217" t="s">
        <v>2168</v>
      </c>
      <c r="F657" s="218" t="s">
        <v>2169</v>
      </c>
      <c r="G657" s="219" t="s">
        <v>273</v>
      </c>
      <c r="H657" s="220">
        <v>2100</v>
      </c>
      <c r="I657" s="221"/>
      <c r="J657" s="222">
        <f>ROUND(I657*H657,2)</f>
        <v>0</v>
      </c>
      <c r="K657" s="218" t="s">
        <v>185</v>
      </c>
      <c r="L657" s="47"/>
      <c r="M657" s="223" t="s">
        <v>19</v>
      </c>
      <c r="N657" s="224" t="s">
        <v>48</v>
      </c>
      <c r="O657" s="87"/>
      <c r="P657" s="225">
        <f>O657*H657</f>
        <v>0</v>
      </c>
      <c r="Q657" s="225">
        <v>0</v>
      </c>
      <c r="R657" s="225">
        <f>Q657*H657</f>
        <v>0</v>
      </c>
      <c r="S657" s="225">
        <v>0</v>
      </c>
      <c r="T657" s="226">
        <f>S657*H657</f>
        <v>0</v>
      </c>
      <c r="U657" s="41"/>
      <c r="V657" s="41"/>
      <c r="W657" s="41"/>
      <c r="X657" s="41"/>
      <c r="Y657" s="41"/>
      <c r="Z657" s="41"/>
      <c r="AA657" s="41"/>
      <c r="AB657" s="41"/>
      <c r="AC657" s="41"/>
      <c r="AD657" s="41"/>
      <c r="AE657" s="41"/>
      <c r="AR657" s="227" t="s">
        <v>623</v>
      </c>
      <c r="AT657" s="227" t="s">
        <v>181</v>
      </c>
      <c r="AU657" s="227" t="s">
        <v>85</v>
      </c>
      <c r="AY657" s="20" t="s">
        <v>179</v>
      </c>
      <c r="BE657" s="228">
        <f>IF(N657="základní",J657,0)</f>
        <v>0</v>
      </c>
      <c r="BF657" s="228">
        <f>IF(N657="snížená",J657,0)</f>
        <v>0</v>
      </c>
      <c r="BG657" s="228">
        <f>IF(N657="zákl. přenesená",J657,0)</f>
        <v>0</v>
      </c>
      <c r="BH657" s="228">
        <f>IF(N657="sníž. přenesená",J657,0)</f>
        <v>0</v>
      </c>
      <c r="BI657" s="228">
        <f>IF(N657="nulová",J657,0)</f>
        <v>0</v>
      </c>
      <c r="BJ657" s="20" t="s">
        <v>85</v>
      </c>
      <c r="BK657" s="228">
        <f>ROUND(I657*H657,2)</f>
        <v>0</v>
      </c>
      <c r="BL657" s="20" t="s">
        <v>623</v>
      </c>
      <c r="BM657" s="227" t="s">
        <v>2170</v>
      </c>
    </row>
    <row r="658" s="2" customFormat="1">
      <c r="A658" s="41"/>
      <c r="B658" s="42"/>
      <c r="C658" s="43"/>
      <c r="D658" s="229" t="s">
        <v>188</v>
      </c>
      <c r="E658" s="43"/>
      <c r="F658" s="230" t="s">
        <v>2171</v>
      </c>
      <c r="G658" s="43"/>
      <c r="H658" s="43"/>
      <c r="I658" s="231"/>
      <c r="J658" s="43"/>
      <c r="K658" s="43"/>
      <c r="L658" s="47"/>
      <c r="M658" s="232"/>
      <c r="N658" s="233"/>
      <c r="O658" s="87"/>
      <c r="P658" s="87"/>
      <c r="Q658" s="87"/>
      <c r="R658" s="87"/>
      <c r="S658" s="87"/>
      <c r="T658" s="88"/>
      <c r="U658" s="41"/>
      <c r="V658" s="41"/>
      <c r="W658" s="41"/>
      <c r="X658" s="41"/>
      <c r="Y658" s="41"/>
      <c r="Z658" s="41"/>
      <c r="AA658" s="41"/>
      <c r="AB658" s="41"/>
      <c r="AC658" s="41"/>
      <c r="AD658" s="41"/>
      <c r="AE658" s="41"/>
      <c r="AT658" s="20" t="s">
        <v>188</v>
      </c>
      <c r="AU658" s="20" t="s">
        <v>85</v>
      </c>
    </row>
    <row r="659" s="2" customFormat="1" ht="16.5" customHeight="1">
      <c r="A659" s="41"/>
      <c r="B659" s="42"/>
      <c r="C659" s="216" t="s">
        <v>1265</v>
      </c>
      <c r="D659" s="216" t="s">
        <v>181</v>
      </c>
      <c r="E659" s="217" t="s">
        <v>2172</v>
      </c>
      <c r="F659" s="218" t="s">
        <v>2173</v>
      </c>
      <c r="G659" s="219" t="s">
        <v>273</v>
      </c>
      <c r="H659" s="220">
        <v>2100</v>
      </c>
      <c r="I659" s="221"/>
      <c r="J659" s="222">
        <f>ROUND(I659*H659,2)</f>
        <v>0</v>
      </c>
      <c r="K659" s="218" t="s">
        <v>185</v>
      </c>
      <c r="L659" s="47"/>
      <c r="M659" s="223" t="s">
        <v>19</v>
      </c>
      <c r="N659" s="224" t="s">
        <v>48</v>
      </c>
      <c r="O659" s="87"/>
      <c r="P659" s="225">
        <f>O659*H659</f>
        <v>0</v>
      </c>
      <c r="Q659" s="225">
        <v>0</v>
      </c>
      <c r="R659" s="225">
        <f>Q659*H659</f>
        <v>0</v>
      </c>
      <c r="S659" s="225">
        <v>0</v>
      </c>
      <c r="T659" s="226">
        <f>S659*H659</f>
        <v>0</v>
      </c>
      <c r="U659" s="41"/>
      <c r="V659" s="41"/>
      <c r="W659" s="41"/>
      <c r="X659" s="41"/>
      <c r="Y659" s="41"/>
      <c r="Z659" s="41"/>
      <c r="AA659" s="41"/>
      <c r="AB659" s="41"/>
      <c r="AC659" s="41"/>
      <c r="AD659" s="41"/>
      <c r="AE659" s="41"/>
      <c r="AR659" s="227" t="s">
        <v>623</v>
      </c>
      <c r="AT659" s="227" t="s">
        <v>181</v>
      </c>
      <c r="AU659" s="227" t="s">
        <v>85</v>
      </c>
      <c r="AY659" s="20" t="s">
        <v>179</v>
      </c>
      <c r="BE659" s="228">
        <f>IF(N659="základní",J659,0)</f>
        <v>0</v>
      </c>
      <c r="BF659" s="228">
        <f>IF(N659="snížená",J659,0)</f>
        <v>0</v>
      </c>
      <c r="BG659" s="228">
        <f>IF(N659="zákl. přenesená",J659,0)</f>
        <v>0</v>
      </c>
      <c r="BH659" s="228">
        <f>IF(N659="sníž. přenesená",J659,0)</f>
        <v>0</v>
      </c>
      <c r="BI659" s="228">
        <f>IF(N659="nulová",J659,0)</f>
        <v>0</v>
      </c>
      <c r="BJ659" s="20" t="s">
        <v>85</v>
      </c>
      <c r="BK659" s="228">
        <f>ROUND(I659*H659,2)</f>
        <v>0</v>
      </c>
      <c r="BL659" s="20" t="s">
        <v>623</v>
      </c>
      <c r="BM659" s="227" t="s">
        <v>2174</v>
      </c>
    </row>
    <row r="660" s="2" customFormat="1">
      <c r="A660" s="41"/>
      <c r="B660" s="42"/>
      <c r="C660" s="43"/>
      <c r="D660" s="229" t="s">
        <v>188</v>
      </c>
      <c r="E660" s="43"/>
      <c r="F660" s="230" t="s">
        <v>2175</v>
      </c>
      <c r="G660" s="43"/>
      <c r="H660" s="43"/>
      <c r="I660" s="231"/>
      <c r="J660" s="43"/>
      <c r="K660" s="43"/>
      <c r="L660" s="47"/>
      <c r="M660" s="232"/>
      <c r="N660" s="233"/>
      <c r="O660" s="87"/>
      <c r="P660" s="87"/>
      <c r="Q660" s="87"/>
      <c r="R660" s="87"/>
      <c r="S660" s="87"/>
      <c r="T660" s="88"/>
      <c r="U660" s="41"/>
      <c r="V660" s="41"/>
      <c r="W660" s="41"/>
      <c r="X660" s="41"/>
      <c r="Y660" s="41"/>
      <c r="Z660" s="41"/>
      <c r="AA660" s="41"/>
      <c r="AB660" s="41"/>
      <c r="AC660" s="41"/>
      <c r="AD660" s="41"/>
      <c r="AE660" s="41"/>
      <c r="AT660" s="20" t="s">
        <v>188</v>
      </c>
      <c r="AU660" s="20" t="s">
        <v>85</v>
      </c>
    </row>
    <row r="661" s="2" customFormat="1" ht="16.5" customHeight="1">
      <c r="A661" s="41"/>
      <c r="B661" s="42"/>
      <c r="C661" s="279" t="s">
        <v>2176</v>
      </c>
      <c r="D661" s="279" t="s">
        <v>553</v>
      </c>
      <c r="E661" s="280" t="s">
        <v>2177</v>
      </c>
      <c r="F661" s="281" t="s">
        <v>2178</v>
      </c>
      <c r="G661" s="282" t="s">
        <v>273</v>
      </c>
      <c r="H661" s="283">
        <v>1100</v>
      </c>
      <c r="I661" s="284"/>
      <c r="J661" s="285">
        <f>ROUND(I661*H661,2)</f>
        <v>0</v>
      </c>
      <c r="K661" s="281" t="s">
        <v>274</v>
      </c>
      <c r="L661" s="286"/>
      <c r="M661" s="287" t="s">
        <v>19</v>
      </c>
      <c r="N661" s="288" t="s">
        <v>48</v>
      </c>
      <c r="O661" s="87"/>
      <c r="P661" s="225">
        <f>O661*H661</f>
        <v>0</v>
      </c>
      <c r="Q661" s="225">
        <v>0</v>
      </c>
      <c r="R661" s="225">
        <f>Q661*H661</f>
        <v>0</v>
      </c>
      <c r="S661" s="225">
        <v>0</v>
      </c>
      <c r="T661" s="226">
        <f>S661*H661</f>
        <v>0</v>
      </c>
      <c r="U661" s="41"/>
      <c r="V661" s="41"/>
      <c r="W661" s="41"/>
      <c r="X661" s="41"/>
      <c r="Y661" s="41"/>
      <c r="Z661" s="41"/>
      <c r="AA661" s="41"/>
      <c r="AB661" s="41"/>
      <c r="AC661" s="41"/>
      <c r="AD661" s="41"/>
      <c r="AE661" s="41"/>
      <c r="AR661" s="227" t="s">
        <v>235</v>
      </c>
      <c r="AT661" s="227" t="s">
        <v>553</v>
      </c>
      <c r="AU661" s="227" t="s">
        <v>85</v>
      </c>
      <c r="AY661" s="20" t="s">
        <v>179</v>
      </c>
      <c r="BE661" s="228">
        <f>IF(N661="základní",J661,0)</f>
        <v>0</v>
      </c>
      <c r="BF661" s="228">
        <f>IF(N661="snížená",J661,0)</f>
        <v>0</v>
      </c>
      <c r="BG661" s="228">
        <f>IF(N661="zákl. přenesená",J661,0)</f>
        <v>0</v>
      </c>
      <c r="BH661" s="228">
        <f>IF(N661="sníž. přenesená",J661,0)</f>
        <v>0</v>
      </c>
      <c r="BI661" s="228">
        <f>IF(N661="nulová",J661,0)</f>
        <v>0</v>
      </c>
      <c r="BJ661" s="20" t="s">
        <v>85</v>
      </c>
      <c r="BK661" s="228">
        <f>ROUND(I661*H661,2)</f>
        <v>0</v>
      </c>
      <c r="BL661" s="20" t="s">
        <v>186</v>
      </c>
      <c r="BM661" s="227" t="s">
        <v>2179</v>
      </c>
    </row>
    <row r="662" s="2" customFormat="1" ht="16.5" customHeight="1">
      <c r="A662" s="41"/>
      <c r="B662" s="42"/>
      <c r="C662" s="279" t="s">
        <v>1268</v>
      </c>
      <c r="D662" s="279" t="s">
        <v>553</v>
      </c>
      <c r="E662" s="280" t="s">
        <v>2180</v>
      </c>
      <c r="F662" s="281" t="s">
        <v>2181</v>
      </c>
      <c r="G662" s="282" t="s">
        <v>273</v>
      </c>
      <c r="H662" s="283">
        <v>500</v>
      </c>
      <c r="I662" s="284"/>
      <c r="J662" s="285">
        <f>ROUND(I662*H662,2)</f>
        <v>0</v>
      </c>
      <c r="K662" s="281" t="s">
        <v>274</v>
      </c>
      <c r="L662" s="286"/>
      <c r="M662" s="287" t="s">
        <v>19</v>
      </c>
      <c r="N662" s="288" t="s">
        <v>48</v>
      </c>
      <c r="O662" s="87"/>
      <c r="P662" s="225">
        <f>O662*H662</f>
        <v>0</v>
      </c>
      <c r="Q662" s="225">
        <v>0</v>
      </c>
      <c r="R662" s="225">
        <f>Q662*H662</f>
        <v>0</v>
      </c>
      <c r="S662" s="225">
        <v>0</v>
      </c>
      <c r="T662" s="226">
        <f>S662*H662</f>
        <v>0</v>
      </c>
      <c r="U662" s="41"/>
      <c r="V662" s="41"/>
      <c r="W662" s="41"/>
      <c r="X662" s="41"/>
      <c r="Y662" s="41"/>
      <c r="Z662" s="41"/>
      <c r="AA662" s="41"/>
      <c r="AB662" s="41"/>
      <c r="AC662" s="41"/>
      <c r="AD662" s="41"/>
      <c r="AE662" s="41"/>
      <c r="AR662" s="227" t="s">
        <v>235</v>
      </c>
      <c r="AT662" s="227" t="s">
        <v>553</v>
      </c>
      <c r="AU662" s="227" t="s">
        <v>85</v>
      </c>
      <c r="AY662" s="20" t="s">
        <v>179</v>
      </c>
      <c r="BE662" s="228">
        <f>IF(N662="základní",J662,0)</f>
        <v>0</v>
      </c>
      <c r="BF662" s="228">
        <f>IF(N662="snížená",J662,0)</f>
        <v>0</v>
      </c>
      <c r="BG662" s="228">
        <f>IF(N662="zákl. přenesená",J662,0)</f>
        <v>0</v>
      </c>
      <c r="BH662" s="228">
        <f>IF(N662="sníž. přenesená",J662,0)</f>
        <v>0</v>
      </c>
      <c r="BI662" s="228">
        <f>IF(N662="nulová",J662,0)</f>
        <v>0</v>
      </c>
      <c r="BJ662" s="20" t="s">
        <v>85</v>
      </c>
      <c r="BK662" s="228">
        <f>ROUND(I662*H662,2)</f>
        <v>0</v>
      </c>
      <c r="BL662" s="20" t="s">
        <v>186</v>
      </c>
      <c r="BM662" s="227" t="s">
        <v>2182</v>
      </c>
    </row>
    <row r="663" s="2" customFormat="1" ht="16.5" customHeight="1">
      <c r="A663" s="41"/>
      <c r="B663" s="42"/>
      <c r="C663" s="279" t="s">
        <v>2183</v>
      </c>
      <c r="D663" s="279" t="s">
        <v>553</v>
      </c>
      <c r="E663" s="280" t="s">
        <v>2184</v>
      </c>
      <c r="F663" s="281" t="s">
        <v>2185</v>
      </c>
      <c r="G663" s="282" t="s">
        <v>273</v>
      </c>
      <c r="H663" s="283">
        <v>300</v>
      </c>
      <c r="I663" s="284"/>
      <c r="J663" s="285">
        <f>ROUND(I663*H663,2)</f>
        <v>0</v>
      </c>
      <c r="K663" s="281" t="s">
        <v>274</v>
      </c>
      <c r="L663" s="286"/>
      <c r="M663" s="287" t="s">
        <v>19</v>
      </c>
      <c r="N663" s="288" t="s">
        <v>48</v>
      </c>
      <c r="O663" s="87"/>
      <c r="P663" s="225">
        <f>O663*H663</f>
        <v>0</v>
      </c>
      <c r="Q663" s="225">
        <v>0</v>
      </c>
      <c r="R663" s="225">
        <f>Q663*H663</f>
        <v>0</v>
      </c>
      <c r="S663" s="225">
        <v>0</v>
      </c>
      <c r="T663" s="226">
        <f>S663*H663</f>
        <v>0</v>
      </c>
      <c r="U663" s="41"/>
      <c r="V663" s="41"/>
      <c r="W663" s="41"/>
      <c r="X663" s="41"/>
      <c r="Y663" s="41"/>
      <c r="Z663" s="41"/>
      <c r="AA663" s="41"/>
      <c r="AB663" s="41"/>
      <c r="AC663" s="41"/>
      <c r="AD663" s="41"/>
      <c r="AE663" s="41"/>
      <c r="AR663" s="227" t="s">
        <v>235</v>
      </c>
      <c r="AT663" s="227" t="s">
        <v>553</v>
      </c>
      <c r="AU663" s="227" t="s">
        <v>85</v>
      </c>
      <c r="AY663" s="20" t="s">
        <v>179</v>
      </c>
      <c r="BE663" s="228">
        <f>IF(N663="základní",J663,0)</f>
        <v>0</v>
      </c>
      <c r="BF663" s="228">
        <f>IF(N663="snížená",J663,0)</f>
        <v>0</v>
      </c>
      <c r="BG663" s="228">
        <f>IF(N663="zákl. přenesená",J663,0)</f>
        <v>0</v>
      </c>
      <c r="BH663" s="228">
        <f>IF(N663="sníž. přenesená",J663,0)</f>
        <v>0</v>
      </c>
      <c r="BI663" s="228">
        <f>IF(N663="nulová",J663,0)</f>
        <v>0</v>
      </c>
      <c r="BJ663" s="20" t="s">
        <v>85</v>
      </c>
      <c r="BK663" s="228">
        <f>ROUND(I663*H663,2)</f>
        <v>0</v>
      </c>
      <c r="BL663" s="20" t="s">
        <v>186</v>
      </c>
      <c r="BM663" s="227" t="s">
        <v>2186</v>
      </c>
    </row>
    <row r="664" s="2" customFormat="1" ht="16.5" customHeight="1">
      <c r="A664" s="41"/>
      <c r="B664" s="42"/>
      <c r="C664" s="279" t="s">
        <v>1271</v>
      </c>
      <c r="D664" s="279" t="s">
        <v>553</v>
      </c>
      <c r="E664" s="280" t="s">
        <v>2187</v>
      </c>
      <c r="F664" s="281" t="s">
        <v>2188</v>
      </c>
      <c r="G664" s="282" t="s">
        <v>273</v>
      </c>
      <c r="H664" s="283">
        <v>200</v>
      </c>
      <c r="I664" s="284"/>
      <c r="J664" s="285">
        <f>ROUND(I664*H664,2)</f>
        <v>0</v>
      </c>
      <c r="K664" s="281" t="s">
        <v>274</v>
      </c>
      <c r="L664" s="286"/>
      <c r="M664" s="300" t="s">
        <v>19</v>
      </c>
      <c r="N664" s="301" t="s">
        <v>48</v>
      </c>
      <c r="O664" s="291"/>
      <c r="P664" s="292">
        <f>O664*H664</f>
        <v>0</v>
      </c>
      <c r="Q664" s="292">
        <v>0</v>
      </c>
      <c r="R664" s="292">
        <f>Q664*H664</f>
        <v>0</v>
      </c>
      <c r="S664" s="292">
        <v>0</v>
      </c>
      <c r="T664" s="293">
        <f>S664*H664</f>
        <v>0</v>
      </c>
      <c r="U664" s="41"/>
      <c r="V664" s="41"/>
      <c r="W664" s="41"/>
      <c r="X664" s="41"/>
      <c r="Y664" s="41"/>
      <c r="Z664" s="41"/>
      <c r="AA664" s="41"/>
      <c r="AB664" s="41"/>
      <c r="AC664" s="41"/>
      <c r="AD664" s="41"/>
      <c r="AE664" s="41"/>
      <c r="AR664" s="227" t="s">
        <v>235</v>
      </c>
      <c r="AT664" s="227" t="s">
        <v>553</v>
      </c>
      <c r="AU664" s="227" t="s">
        <v>85</v>
      </c>
      <c r="AY664" s="20" t="s">
        <v>179</v>
      </c>
      <c r="BE664" s="228">
        <f>IF(N664="základní",J664,0)</f>
        <v>0</v>
      </c>
      <c r="BF664" s="228">
        <f>IF(N664="snížená",J664,0)</f>
        <v>0</v>
      </c>
      <c r="BG664" s="228">
        <f>IF(N664="zákl. přenesená",J664,0)</f>
        <v>0</v>
      </c>
      <c r="BH664" s="228">
        <f>IF(N664="sníž. přenesená",J664,0)</f>
        <v>0</v>
      </c>
      <c r="BI664" s="228">
        <f>IF(N664="nulová",J664,0)</f>
        <v>0</v>
      </c>
      <c r="BJ664" s="20" t="s">
        <v>85</v>
      </c>
      <c r="BK664" s="228">
        <f>ROUND(I664*H664,2)</f>
        <v>0</v>
      </c>
      <c r="BL664" s="20" t="s">
        <v>186</v>
      </c>
      <c r="BM664" s="227" t="s">
        <v>2189</v>
      </c>
    </row>
    <row r="665" s="2" customFormat="1" ht="6.96" customHeight="1">
      <c r="A665" s="41"/>
      <c r="B665" s="62"/>
      <c r="C665" s="63"/>
      <c r="D665" s="63"/>
      <c r="E665" s="63"/>
      <c r="F665" s="63"/>
      <c r="G665" s="63"/>
      <c r="H665" s="63"/>
      <c r="I665" s="63"/>
      <c r="J665" s="63"/>
      <c r="K665" s="63"/>
      <c r="L665" s="47"/>
      <c r="M665" s="41"/>
      <c r="O665" s="41"/>
      <c r="P665" s="41"/>
      <c r="Q665" s="41"/>
      <c r="R665" s="41"/>
      <c r="S665" s="41"/>
      <c r="T665" s="41"/>
      <c r="U665" s="41"/>
      <c r="V665" s="41"/>
      <c r="W665" s="41"/>
      <c r="X665" s="41"/>
      <c r="Y665" s="41"/>
      <c r="Z665" s="41"/>
      <c r="AA665" s="41"/>
      <c r="AB665" s="41"/>
      <c r="AC665" s="41"/>
      <c r="AD665" s="41"/>
      <c r="AE665" s="41"/>
    </row>
  </sheetData>
  <sheetProtection sheet="1" autoFilter="0" formatColumns="0" formatRows="0" objects="1" scenarios="1" spinCount="100000" saltValue="s4ZBO0Fo9GUaWOw6PzNJQ5nKWpODm7Xz8l+dyT3gwU93SjGT5bME/47MTlFoIE+LK+NRvZfbZvbTZf9ndHKTDQ==" hashValue="GqRTe04zK04aijLuuzEi8H6e9CnWNnKlLCaMcF1sP5sG4kaZcuTnua4KbNdyRCjGXxWAeOkEIM4F6ucNkFqbyQ==" algorithmName="SHA-512" password="CC35"/>
  <autoFilter ref="C89:K664"/>
  <mergeCells count="9">
    <mergeCell ref="E7:H7"/>
    <mergeCell ref="E9:H9"/>
    <mergeCell ref="E18:H18"/>
    <mergeCell ref="E27:H27"/>
    <mergeCell ref="E48:H48"/>
    <mergeCell ref="E50:H50"/>
    <mergeCell ref="E80:H80"/>
    <mergeCell ref="E82:H82"/>
    <mergeCell ref="L2:V2"/>
  </mergeCells>
  <hyperlinks>
    <hyperlink ref="F93" r:id="rId1" display="https://podminky.urs.cz/item/CS_URS_2025_02/119005153"/>
    <hyperlink ref="F99" r:id="rId2" display="https://podminky.urs.cz/item/CS_URS_2025_02/183101115"/>
    <hyperlink ref="F101" r:id="rId3" display="https://podminky.urs.cz/item/CS_URS_2025_02/184102113"/>
    <hyperlink ref="F107" r:id="rId4" display="https://podminky.urs.cz/item/CS_URS_2025_02/185802114"/>
    <hyperlink ref="F125" r:id="rId5" display="https://podminky.urs.cz/item/CS_URS_2025_02/184215133"/>
    <hyperlink ref="F133" r:id="rId6" display="https://podminky.urs.cz/item/CS_URS_2025_02/184215412"/>
    <hyperlink ref="F137" r:id="rId7" display="https://podminky.urs.cz/item/CS_URS_2025_02/184501141"/>
    <hyperlink ref="F144" r:id="rId8" display="https://podminky.urs.cz/item/CS_URS_2025_02/184911421"/>
    <hyperlink ref="F152" r:id="rId9" display="https://podminky.urs.cz/item/CS_URS_2025_02/185804311"/>
    <hyperlink ref="F158" r:id="rId10" display="https://podminky.urs.cz/item/CS_URS_2025_02/185851121"/>
    <hyperlink ref="F160" r:id="rId11" display="https://podminky.urs.cz/item/CS_URS_2025_02/185851129"/>
    <hyperlink ref="F163" r:id="rId12" display="https://podminky.urs.cz/item/CS_URS_2025_02/998231411"/>
    <hyperlink ref="F167" r:id="rId13" display="https://podminky.urs.cz/item/CS_URS_2025_02/119005153"/>
    <hyperlink ref="F173" r:id="rId14" display="https://podminky.urs.cz/item/CS_URS_2025_02/183101321"/>
    <hyperlink ref="F175" r:id="rId15" display="https://podminky.urs.cz/item/CS_URS_2025_02/171201231"/>
    <hyperlink ref="F178" r:id="rId16" display="https://podminky.urs.cz/item/CS_URS_2025_02/167111101"/>
    <hyperlink ref="F183" r:id="rId17" display="https://podminky.urs.cz/item/CS_URS_2025_02/162351103"/>
    <hyperlink ref="F194" r:id="rId18" display="https://podminky.urs.cz/item/CS_URS_2025_02/184814211"/>
    <hyperlink ref="F199" r:id="rId19" display="https://podminky.urs.cz/item/CS_URS_2025_02/184102113"/>
    <hyperlink ref="F202" r:id="rId20" display="https://podminky.urs.cz/item/CS_URS_2025_02/185802114"/>
    <hyperlink ref="F220" r:id="rId21" display="https://podminky.urs.cz/item/CS_URS_2025_02/184215212"/>
    <hyperlink ref="F223" r:id="rId22" display="https://podminky.urs.cz/item/CS_URS_2025_02/184215133"/>
    <hyperlink ref="F232" r:id="rId23" display="https://podminky.urs.cz/item/CS_URS_2025_02/184501141"/>
    <hyperlink ref="F239" r:id="rId24" display="https://podminky.urs.cz/item/CS_URS_2025_02/185804311"/>
    <hyperlink ref="F245" r:id="rId25" display="https://podminky.urs.cz/item/CS_URS_2025_02/185851121"/>
    <hyperlink ref="F247" r:id="rId26" display="https://podminky.urs.cz/item/CS_URS_2025_02/185851129"/>
    <hyperlink ref="F250" r:id="rId27" display="https://podminky.urs.cz/item/CS_URS_2025_02/183117114"/>
    <hyperlink ref="F255" r:id="rId28" display="https://podminky.urs.cz/item/CS_URS_2025_02/183106614"/>
    <hyperlink ref="F259" r:id="rId29" display="https://podminky.urs.cz/item/CS_URS_2025_02/998231411"/>
    <hyperlink ref="F262" r:id="rId30" display="https://podminky.urs.cz/item/CS_URS_2025_02/119005153"/>
    <hyperlink ref="F268" r:id="rId31" display="https://podminky.urs.cz/item/CS_URS_2025_02/183101321"/>
    <hyperlink ref="F270" r:id="rId32" display="https://podminky.urs.cz/item/CS_URS_2025_02/171201231"/>
    <hyperlink ref="F273" r:id="rId33" display="https://podminky.urs.cz/item/CS_URS_2025_02/167111101"/>
    <hyperlink ref="F278" r:id="rId34" display="https://podminky.urs.cz/item/CS_URS_2025_02/162351103"/>
    <hyperlink ref="F289" r:id="rId35" display="https://podminky.urs.cz/item/CS_URS_2025_02/184814211"/>
    <hyperlink ref="F294" r:id="rId36" display="https://podminky.urs.cz/item/CS_URS_2025_02/184102113"/>
    <hyperlink ref="F297" r:id="rId37" display="https://podminky.urs.cz/item/CS_URS_2025_02/185802114"/>
    <hyperlink ref="F315" r:id="rId38" display="https://podminky.urs.cz/item/CS_URS_2025_02/184215212"/>
    <hyperlink ref="F318" r:id="rId39" display="https://podminky.urs.cz/item/CS_URS_2025_02/184215133"/>
    <hyperlink ref="F327" r:id="rId40" display="https://podminky.urs.cz/item/CS_URS_2025_02/184501141"/>
    <hyperlink ref="F334" r:id="rId41" display="https://podminky.urs.cz/item/CS_URS_2025_02/185804311"/>
    <hyperlink ref="F340" r:id="rId42" display="https://podminky.urs.cz/item/CS_URS_2025_02/185851121"/>
    <hyperlink ref="F342" r:id="rId43" display="https://podminky.urs.cz/item/CS_URS_2025_02/185851129"/>
    <hyperlink ref="F345" r:id="rId44" display="https://podminky.urs.cz/item/CS_URS_2025_02/998231411"/>
    <hyperlink ref="F348" r:id="rId45" display="https://podminky.urs.cz/item/CS_URS_2025_02/174211101"/>
    <hyperlink ref="F363" r:id="rId46" display="https://podminky.urs.cz/item/CS_URS_2025_02/119005121"/>
    <hyperlink ref="F373" r:id="rId47" display="https://podminky.urs.cz/item/CS_URS_2025_02/183111114"/>
    <hyperlink ref="F379" r:id="rId48" display="https://podminky.urs.cz/item/CS_URS_2025_02/184701112"/>
    <hyperlink ref="F382" r:id="rId49" display="https://podminky.urs.cz/item/CS_URS_2025_02/184102211"/>
    <hyperlink ref="F385" r:id="rId50" display="https://podminky.urs.cz/item/CS_URS_2025_02/185802114"/>
    <hyperlink ref="F403" r:id="rId51" display="https://podminky.urs.cz/item/CS_URS_2025_02/184911421"/>
    <hyperlink ref="F414" r:id="rId52" display="https://podminky.urs.cz/item/CS_URS_2025_02/185804311"/>
    <hyperlink ref="F420" r:id="rId53" display="https://podminky.urs.cz/item/CS_URS_2025_02/185851121"/>
    <hyperlink ref="F422" r:id="rId54" display="https://podminky.urs.cz/item/CS_URS_2025_02/185851129"/>
    <hyperlink ref="F430" r:id="rId55" display="https://podminky.urs.cz/item/CS_URS_2025_02/183117114"/>
    <hyperlink ref="F435" r:id="rId56" display="https://podminky.urs.cz/item/CS_URS_2025_02/183106614"/>
    <hyperlink ref="F439" r:id="rId57" display="https://podminky.urs.cz/item/CS_URS_2025_02/998231411"/>
    <hyperlink ref="F443" r:id="rId58" display="https://podminky.urs.cz/item/CS_URS_2025_02/182351124"/>
    <hyperlink ref="F462" r:id="rId59" display="https://podminky.urs.cz/item/CS_URS_2025_02/182311123"/>
    <hyperlink ref="F469" r:id="rId60" display="https://podminky.urs.cz/item/CS_URS_2025_02/162351103"/>
    <hyperlink ref="F475" r:id="rId61" display="https://podminky.urs.cz/item/CS_URS_2025_02/171211101"/>
    <hyperlink ref="F481" r:id="rId62" display="https://podminky.urs.cz/item/CS_URS_2025_02/162351103"/>
    <hyperlink ref="F483" r:id="rId63" display="https://podminky.urs.cz/item/CS_URS_2025_02/167151101"/>
    <hyperlink ref="F485" r:id="rId64" display="https://podminky.urs.cz/item/CS_URS_2025_02/182211121"/>
    <hyperlink ref="F490" r:id="rId65" display="https://podminky.urs.cz/item/CS_URS_2025_02/185802113"/>
    <hyperlink ref="F498" r:id="rId66" display="https://podminky.urs.cz/item/CS_URS_2025_02/184854223"/>
    <hyperlink ref="F504" r:id="rId67" display="https://podminky.urs.cz/item/CS_URS_2025_02/111151121"/>
    <hyperlink ref="F509" r:id="rId68" display="https://podminky.urs.cz/item/CS_URS_2025_02/997221858"/>
    <hyperlink ref="F513" r:id="rId69" display="https://podminky.urs.cz/item/CS_URS_2025_02/162751117"/>
    <hyperlink ref="F525" r:id="rId70" display="https://podminky.urs.cz/item/CS_URS_2025_02/171201231"/>
    <hyperlink ref="F528" r:id="rId71" display="https://podminky.urs.cz/item/CS_URS_2025_02/998231411"/>
    <hyperlink ref="F531" r:id="rId72" display="https://podminky.urs.cz/item/CS_URS_2025_02/181151332"/>
    <hyperlink ref="F536" r:id="rId73" display="https://podminky.urs.cz/item/CS_URS_2025_02/183403251"/>
    <hyperlink ref="F541" r:id="rId74" display="https://podminky.urs.cz/item/CS_URS_2025_02/183403253"/>
    <hyperlink ref="F546" r:id="rId75" display="https://podminky.urs.cz/item/CS_URS_2025_02/183403261"/>
    <hyperlink ref="F551" r:id="rId76" display="https://podminky.urs.cz/item/CS_URS_2025_02/181411132"/>
    <hyperlink ref="F559" r:id="rId77" display="https://podminky.urs.cz/item/CS_URS_2025_02/111151121"/>
    <hyperlink ref="F564" r:id="rId78" display="https://podminky.urs.cz/item/CS_URS_2025_02/997221858"/>
    <hyperlink ref="F568" r:id="rId79" display="https://podminky.urs.cz/item/CS_URS_2025_02/998231411"/>
    <hyperlink ref="F571" r:id="rId80" display="https://podminky.urs.cz/item/CS_URS_2025_02/181151332"/>
    <hyperlink ref="F576" r:id="rId81" display="https://podminky.urs.cz/item/CS_URS_2025_02/183403251"/>
    <hyperlink ref="F581" r:id="rId82" display="https://podminky.urs.cz/item/CS_URS_2025_02/183403253"/>
    <hyperlink ref="F586" r:id="rId83" display="https://podminky.urs.cz/item/CS_URS_2025_02/183403261"/>
    <hyperlink ref="F591" r:id="rId84" display="https://podminky.urs.cz/item/CS_URS_2025_02/181411122"/>
    <hyperlink ref="F599" r:id="rId85" display="https://podminky.urs.cz/item/CS_URS_2025_02/111151132"/>
    <hyperlink ref="F604" r:id="rId86" display="https://podminky.urs.cz/item/CS_URS_2025_02/997221858"/>
    <hyperlink ref="F608" r:id="rId87" display="https://podminky.urs.cz/item/CS_URS_2025_02/998231411"/>
    <hyperlink ref="F611" r:id="rId88" display="https://podminky.urs.cz/item/CS_URS_2025_02/181912112"/>
    <hyperlink ref="F616" r:id="rId89" display="https://podminky.urs.cz/item/CS_URS_2025_02/564531011"/>
    <hyperlink ref="F618" r:id="rId90" display="https://podminky.urs.cz/item/CS_URS_2025_02/167111101"/>
    <hyperlink ref="F623" r:id="rId91" display="https://podminky.urs.cz/item/CS_URS_2025_02/162351103"/>
    <hyperlink ref="F625" r:id="rId92" display="https://podminky.urs.cz/item/CS_URS_2025_02/184814211"/>
    <hyperlink ref="F633" r:id="rId93" display="https://podminky.urs.cz/item/CS_URS_2025_02/183403261"/>
    <hyperlink ref="F638" r:id="rId94" display="https://podminky.urs.cz/item/CS_URS_2025_02/181411131"/>
    <hyperlink ref="F646" r:id="rId95" display="https://podminky.urs.cz/item/CS_URS_2025_02/111151121"/>
    <hyperlink ref="F651" r:id="rId96" display="https://podminky.urs.cz/item/CS_URS_2025_02/997221858"/>
    <hyperlink ref="F655" r:id="rId97" display="https://podminky.urs.cz/item/CS_URS_2025_02/998231411"/>
    <hyperlink ref="F658" r:id="rId98" display="https://podminky.urs.cz/item/CS_URS_2025_02/183112128"/>
    <hyperlink ref="F660" r:id="rId99" display="https://podminky.urs.cz/item/CS_URS_2025_02/183211313"/>
  </hyperlinks>
  <pageMargins left="0.39375" right="0.39375" top="0.39375" bottom="0.39375" header="0" footer="0"/>
  <pageSetup paperSize="9" orientation="landscape" blackAndWhite="1" fitToHeight="100"/>
  <headerFooter>
    <oddFooter>&amp;CStrana &amp;P z &amp;N</oddFooter>
  </headerFooter>
  <drawing r:id="rId100"/>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121</v>
      </c>
    </row>
    <row r="3" s="1" customFormat="1" ht="6.96" customHeight="1">
      <c r="B3" s="142"/>
      <c r="C3" s="143"/>
      <c r="D3" s="143"/>
      <c r="E3" s="143"/>
      <c r="F3" s="143"/>
      <c r="G3" s="143"/>
      <c r="H3" s="143"/>
      <c r="I3" s="143"/>
      <c r="J3" s="143"/>
      <c r="K3" s="143"/>
      <c r="L3" s="23"/>
      <c r="AT3" s="20" t="s">
        <v>87</v>
      </c>
    </row>
    <row r="4" s="1" customFormat="1" ht="24.96" customHeight="1">
      <c r="B4" s="23"/>
      <c r="D4" s="144" t="s">
        <v>132</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Revitalizace parku Marie Restituty II. etapa - část B</v>
      </c>
      <c r="F7" s="146"/>
      <c r="G7" s="146"/>
      <c r="H7" s="146"/>
      <c r="L7" s="23"/>
    </row>
    <row r="8" s="2" customFormat="1" ht="12" customHeight="1">
      <c r="A8" s="41"/>
      <c r="B8" s="47"/>
      <c r="C8" s="41"/>
      <c r="D8" s="146" t="s">
        <v>141</v>
      </c>
      <c r="E8" s="41"/>
      <c r="F8" s="41"/>
      <c r="G8" s="41"/>
      <c r="H8" s="41"/>
      <c r="I8" s="41"/>
      <c r="J8" s="41"/>
      <c r="K8" s="41"/>
      <c r="L8" s="148"/>
      <c r="S8" s="41"/>
      <c r="T8" s="41"/>
      <c r="U8" s="41"/>
      <c r="V8" s="41"/>
      <c r="W8" s="41"/>
      <c r="X8" s="41"/>
      <c r="Y8" s="41"/>
      <c r="Z8" s="41"/>
      <c r="AA8" s="41"/>
      <c r="AB8" s="41"/>
      <c r="AC8" s="41"/>
      <c r="AD8" s="41"/>
      <c r="AE8" s="41"/>
    </row>
    <row r="9" s="2" customFormat="1" ht="16.5" customHeight="1">
      <c r="A9" s="41"/>
      <c r="B9" s="47"/>
      <c r="C9" s="41"/>
      <c r="D9" s="41"/>
      <c r="E9" s="149" t="s">
        <v>2190</v>
      </c>
      <c r="F9" s="41"/>
      <c r="G9" s="41"/>
      <c r="H9" s="41"/>
      <c r="I9" s="41"/>
      <c r="J9" s="41"/>
      <c r="K9" s="41"/>
      <c r="L9" s="148"/>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row>
    <row r="12" s="2" customFormat="1" ht="12" customHeight="1">
      <c r="A12" s="41"/>
      <c r="B12" s="47"/>
      <c r="C12" s="41"/>
      <c r="D12" s="146" t="s">
        <v>21</v>
      </c>
      <c r="E12" s="41"/>
      <c r="F12" s="136" t="s">
        <v>22</v>
      </c>
      <c r="G12" s="41"/>
      <c r="H12" s="41"/>
      <c r="I12" s="146" t="s">
        <v>23</v>
      </c>
      <c r="J12" s="150" t="str">
        <f>'Rekapitulace stavby'!AN8</f>
        <v>19. 11. 2025</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27</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28</v>
      </c>
      <c r="F15" s="41"/>
      <c r="G15" s="41"/>
      <c r="H15" s="41"/>
      <c r="I15" s="146" t="s">
        <v>29</v>
      </c>
      <c r="J15" s="136" t="s">
        <v>30</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31</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29</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33</v>
      </c>
      <c r="E20" s="41"/>
      <c r="F20" s="41"/>
      <c r="G20" s="41"/>
      <c r="H20" s="41"/>
      <c r="I20" s="146" t="s">
        <v>26</v>
      </c>
      <c r="J20" s="136" t="s">
        <v>34</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35</v>
      </c>
      <c r="F21" s="41"/>
      <c r="G21" s="41"/>
      <c r="H21" s="41"/>
      <c r="I21" s="146" t="s">
        <v>29</v>
      </c>
      <c r="J21" s="136" t="s">
        <v>36</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38</v>
      </c>
      <c r="E23" s="41"/>
      <c r="F23" s="41"/>
      <c r="G23" s="41"/>
      <c r="H23" s="41"/>
      <c r="I23" s="146" t="s">
        <v>26</v>
      </c>
      <c r="J23" s="136" t="s">
        <v>39</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40</v>
      </c>
      <c r="F24" s="41"/>
      <c r="G24" s="41"/>
      <c r="H24" s="41"/>
      <c r="I24" s="146" t="s">
        <v>29</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41</v>
      </c>
      <c r="E26" s="41"/>
      <c r="F26" s="41"/>
      <c r="G26" s="41"/>
      <c r="H26" s="41"/>
      <c r="I26" s="41"/>
      <c r="J26" s="41"/>
      <c r="K26" s="41"/>
      <c r="L26" s="148"/>
      <c r="S26" s="41"/>
      <c r="T26" s="41"/>
      <c r="U26" s="41"/>
      <c r="V26" s="41"/>
      <c r="W26" s="41"/>
      <c r="X26" s="41"/>
      <c r="Y26" s="41"/>
      <c r="Z26" s="41"/>
      <c r="AA26" s="41"/>
      <c r="AB26" s="41"/>
      <c r="AC26" s="41"/>
      <c r="AD26" s="41"/>
      <c r="AE26" s="41"/>
    </row>
    <row r="27" s="8" customFormat="1" ht="179.25" customHeight="1">
      <c r="A27" s="151"/>
      <c r="B27" s="152"/>
      <c r="C27" s="151"/>
      <c r="D27" s="151"/>
      <c r="E27" s="153" t="s">
        <v>151</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43</v>
      </c>
      <c r="E30" s="41"/>
      <c r="F30" s="41"/>
      <c r="G30" s="41"/>
      <c r="H30" s="41"/>
      <c r="I30" s="41"/>
      <c r="J30" s="157">
        <f>ROUND(J80,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45</v>
      </c>
      <c r="G32" s="41"/>
      <c r="H32" s="41"/>
      <c r="I32" s="158" t="s">
        <v>44</v>
      </c>
      <c r="J32" s="158" t="s">
        <v>46</v>
      </c>
      <c r="K32" s="41"/>
      <c r="L32" s="148"/>
      <c r="S32" s="41"/>
      <c r="T32" s="41"/>
      <c r="U32" s="41"/>
      <c r="V32" s="41"/>
      <c r="W32" s="41"/>
      <c r="X32" s="41"/>
      <c r="Y32" s="41"/>
      <c r="Z32" s="41"/>
      <c r="AA32" s="41"/>
      <c r="AB32" s="41"/>
      <c r="AC32" s="41"/>
      <c r="AD32" s="41"/>
      <c r="AE32" s="41"/>
    </row>
    <row r="33" s="2" customFormat="1" ht="14.4" customHeight="1">
      <c r="A33" s="41"/>
      <c r="B33" s="47"/>
      <c r="C33" s="41"/>
      <c r="D33" s="159" t="s">
        <v>47</v>
      </c>
      <c r="E33" s="146" t="s">
        <v>48</v>
      </c>
      <c r="F33" s="160">
        <f>ROUND((SUM(BE80:BE85)),  2)</f>
        <v>0</v>
      </c>
      <c r="G33" s="41"/>
      <c r="H33" s="41"/>
      <c r="I33" s="161">
        <v>0.20999999999999999</v>
      </c>
      <c r="J33" s="160">
        <f>ROUND(((SUM(BE80:BE85))*I33),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49</v>
      </c>
      <c r="F34" s="160">
        <f>ROUND((SUM(BF80:BF85)),  2)</f>
        <v>0</v>
      </c>
      <c r="G34" s="41"/>
      <c r="H34" s="41"/>
      <c r="I34" s="161">
        <v>0.12</v>
      </c>
      <c r="J34" s="160">
        <f>ROUND(((SUM(BF80:BF85))*I34),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50</v>
      </c>
      <c r="F35" s="160">
        <f>ROUND((SUM(BG80:BG85)),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51</v>
      </c>
      <c r="F36" s="160">
        <f>ROUND((SUM(BH80:BH85)),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52</v>
      </c>
      <c r="F37" s="160">
        <f>ROUND((SUM(BI80:BI85)),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53</v>
      </c>
      <c r="E39" s="164"/>
      <c r="F39" s="164"/>
      <c r="G39" s="165" t="s">
        <v>54</v>
      </c>
      <c r="H39" s="166" t="s">
        <v>55</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152</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Revitalizace parku Marie Restituty II. etapa - část B</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141</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SO 801.NP - Vegetační úpravy - následná péče</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Brno-Husovice, park Marie Restituty</v>
      </c>
      <c r="G52" s="43"/>
      <c r="H52" s="43"/>
      <c r="I52" s="35" t="s">
        <v>23</v>
      </c>
      <c r="J52" s="75" t="str">
        <f>IF(J12="","",J12)</f>
        <v>19. 11. 2025</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ÚMČ Brno - sever</v>
      </c>
      <c r="G54" s="43"/>
      <c r="H54" s="43"/>
      <c r="I54" s="35" t="s">
        <v>33</v>
      </c>
      <c r="J54" s="39" t="str">
        <f>E21</f>
        <v>Eva Wagnerová</v>
      </c>
      <c r="K54" s="43"/>
      <c r="L54" s="148"/>
      <c r="S54" s="41"/>
      <c r="T54" s="41"/>
      <c r="U54" s="41"/>
      <c r="V54" s="41"/>
      <c r="W54" s="41"/>
      <c r="X54" s="41"/>
      <c r="Y54" s="41"/>
      <c r="Z54" s="41"/>
      <c r="AA54" s="41"/>
      <c r="AB54" s="41"/>
      <c r="AC54" s="41"/>
      <c r="AD54" s="41"/>
      <c r="AE54" s="41"/>
    </row>
    <row r="55" s="2" customFormat="1" ht="25.65" customHeight="1">
      <c r="A55" s="41"/>
      <c r="B55" s="42"/>
      <c r="C55" s="35" t="s">
        <v>31</v>
      </c>
      <c r="D55" s="43"/>
      <c r="E55" s="43"/>
      <c r="F55" s="30" t="str">
        <f>IF(E18="","",E18)</f>
        <v>Vyplň údaj</v>
      </c>
      <c r="G55" s="43"/>
      <c r="H55" s="43"/>
      <c r="I55" s="35" t="s">
        <v>38</v>
      </c>
      <c r="J55" s="39" t="str">
        <f>E24</f>
        <v>Ing. Vojtěch Biolek, Ph.D.</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153</v>
      </c>
      <c r="D57" s="175"/>
      <c r="E57" s="175"/>
      <c r="F57" s="175"/>
      <c r="G57" s="175"/>
      <c r="H57" s="175"/>
      <c r="I57" s="175"/>
      <c r="J57" s="176" t="s">
        <v>154</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75</v>
      </c>
      <c r="D59" s="43"/>
      <c r="E59" s="43"/>
      <c r="F59" s="43"/>
      <c r="G59" s="43"/>
      <c r="H59" s="43"/>
      <c r="I59" s="43"/>
      <c r="J59" s="105">
        <f>J80</f>
        <v>0</v>
      </c>
      <c r="K59" s="43"/>
      <c r="L59" s="148"/>
      <c r="S59" s="41"/>
      <c r="T59" s="41"/>
      <c r="U59" s="41"/>
      <c r="V59" s="41"/>
      <c r="W59" s="41"/>
      <c r="X59" s="41"/>
      <c r="Y59" s="41"/>
      <c r="Z59" s="41"/>
      <c r="AA59" s="41"/>
      <c r="AB59" s="41"/>
      <c r="AC59" s="41"/>
      <c r="AD59" s="41"/>
      <c r="AE59" s="41"/>
      <c r="AU59" s="20" t="s">
        <v>155</v>
      </c>
    </row>
    <row r="60" s="9" customFormat="1" ht="24.96" customHeight="1">
      <c r="A60" s="9"/>
      <c r="B60" s="178"/>
      <c r="C60" s="179"/>
      <c r="D60" s="180" t="s">
        <v>2191</v>
      </c>
      <c r="E60" s="181"/>
      <c r="F60" s="181"/>
      <c r="G60" s="181"/>
      <c r="H60" s="181"/>
      <c r="I60" s="181"/>
      <c r="J60" s="182">
        <f>J81</f>
        <v>0</v>
      </c>
      <c r="K60" s="179"/>
      <c r="L60" s="183"/>
      <c r="S60" s="9"/>
      <c r="T60" s="9"/>
      <c r="U60" s="9"/>
      <c r="V60" s="9"/>
      <c r="W60" s="9"/>
      <c r="X60" s="9"/>
      <c r="Y60" s="9"/>
      <c r="Z60" s="9"/>
      <c r="AA60" s="9"/>
      <c r="AB60" s="9"/>
      <c r="AC60" s="9"/>
      <c r="AD60" s="9"/>
      <c r="AE60" s="9"/>
    </row>
    <row r="61" s="2" customFormat="1" ht="21.84"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6.96" customHeight="1">
      <c r="A62" s="41"/>
      <c r="B62" s="62"/>
      <c r="C62" s="63"/>
      <c r="D62" s="63"/>
      <c r="E62" s="63"/>
      <c r="F62" s="63"/>
      <c r="G62" s="63"/>
      <c r="H62" s="63"/>
      <c r="I62" s="63"/>
      <c r="J62" s="63"/>
      <c r="K62" s="63"/>
      <c r="L62" s="148"/>
      <c r="S62" s="41"/>
      <c r="T62" s="41"/>
      <c r="U62" s="41"/>
      <c r="V62" s="41"/>
      <c r="W62" s="41"/>
      <c r="X62" s="41"/>
      <c r="Y62" s="41"/>
      <c r="Z62" s="41"/>
      <c r="AA62" s="41"/>
      <c r="AB62" s="41"/>
      <c r="AC62" s="41"/>
      <c r="AD62" s="41"/>
      <c r="AE62" s="41"/>
    </row>
    <row r="66" s="2" customFormat="1" ht="6.96" customHeight="1">
      <c r="A66" s="41"/>
      <c r="B66" s="64"/>
      <c r="C66" s="65"/>
      <c r="D66" s="65"/>
      <c r="E66" s="65"/>
      <c r="F66" s="65"/>
      <c r="G66" s="65"/>
      <c r="H66" s="65"/>
      <c r="I66" s="65"/>
      <c r="J66" s="65"/>
      <c r="K66" s="65"/>
      <c r="L66" s="148"/>
      <c r="S66" s="41"/>
      <c r="T66" s="41"/>
      <c r="U66" s="41"/>
      <c r="V66" s="41"/>
      <c r="W66" s="41"/>
      <c r="X66" s="41"/>
      <c r="Y66" s="41"/>
      <c r="Z66" s="41"/>
      <c r="AA66" s="41"/>
      <c r="AB66" s="41"/>
      <c r="AC66" s="41"/>
      <c r="AD66" s="41"/>
      <c r="AE66" s="41"/>
    </row>
    <row r="67" s="2" customFormat="1" ht="24.96" customHeight="1">
      <c r="A67" s="41"/>
      <c r="B67" s="42"/>
      <c r="C67" s="26" t="s">
        <v>164</v>
      </c>
      <c r="D67" s="43"/>
      <c r="E67" s="43"/>
      <c r="F67" s="43"/>
      <c r="G67" s="43"/>
      <c r="H67" s="43"/>
      <c r="I67" s="43"/>
      <c r="J67" s="43"/>
      <c r="K67" s="43"/>
      <c r="L67" s="148"/>
      <c r="S67" s="41"/>
      <c r="T67" s="41"/>
      <c r="U67" s="41"/>
      <c r="V67" s="41"/>
      <c r="W67" s="41"/>
      <c r="X67" s="41"/>
      <c r="Y67" s="41"/>
      <c r="Z67" s="41"/>
      <c r="AA67" s="41"/>
      <c r="AB67" s="41"/>
      <c r="AC67" s="41"/>
      <c r="AD67" s="41"/>
      <c r="AE67" s="41"/>
    </row>
    <row r="68" s="2" customFormat="1" ht="6.96" customHeight="1">
      <c r="A68" s="41"/>
      <c r="B68" s="42"/>
      <c r="C68" s="43"/>
      <c r="D68" s="43"/>
      <c r="E68" s="43"/>
      <c r="F68" s="43"/>
      <c r="G68" s="43"/>
      <c r="H68" s="43"/>
      <c r="I68" s="43"/>
      <c r="J68" s="43"/>
      <c r="K68" s="43"/>
      <c r="L68" s="148"/>
      <c r="S68" s="41"/>
      <c r="T68" s="41"/>
      <c r="U68" s="41"/>
      <c r="V68" s="41"/>
      <c r="W68" s="41"/>
      <c r="X68" s="41"/>
      <c r="Y68" s="41"/>
      <c r="Z68" s="41"/>
      <c r="AA68" s="41"/>
      <c r="AB68" s="41"/>
      <c r="AC68" s="41"/>
      <c r="AD68" s="41"/>
      <c r="AE68" s="41"/>
    </row>
    <row r="69" s="2" customFormat="1" ht="12" customHeight="1">
      <c r="A69" s="41"/>
      <c r="B69" s="42"/>
      <c r="C69" s="35" t="s">
        <v>16</v>
      </c>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16.5" customHeight="1">
      <c r="A70" s="41"/>
      <c r="B70" s="42"/>
      <c r="C70" s="43"/>
      <c r="D70" s="43"/>
      <c r="E70" s="173" t="str">
        <f>E7</f>
        <v>Revitalizace parku Marie Restituty II. etapa - část B</v>
      </c>
      <c r="F70" s="35"/>
      <c r="G70" s="35"/>
      <c r="H70" s="35"/>
      <c r="I70" s="43"/>
      <c r="J70" s="43"/>
      <c r="K70" s="43"/>
      <c r="L70" s="148"/>
      <c r="S70" s="41"/>
      <c r="T70" s="41"/>
      <c r="U70" s="41"/>
      <c r="V70" s="41"/>
      <c r="W70" s="41"/>
      <c r="X70" s="41"/>
      <c r="Y70" s="41"/>
      <c r="Z70" s="41"/>
      <c r="AA70" s="41"/>
      <c r="AB70" s="41"/>
      <c r="AC70" s="41"/>
      <c r="AD70" s="41"/>
      <c r="AE70" s="41"/>
    </row>
    <row r="71" s="2" customFormat="1" ht="12" customHeight="1">
      <c r="A71" s="41"/>
      <c r="B71" s="42"/>
      <c r="C71" s="35" t="s">
        <v>141</v>
      </c>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16.5" customHeight="1">
      <c r="A72" s="41"/>
      <c r="B72" s="42"/>
      <c r="C72" s="43"/>
      <c r="D72" s="43"/>
      <c r="E72" s="72" t="str">
        <f>E9</f>
        <v>SO 801.NP - Vegetační úpravy - následná péče</v>
      </c>
      <c r="F72" s="43"/>
      <c r="G72" s="43"/>
      <c r="H72" s="43"/>
      <c r="I72" s="43"/>
      <c r="J72" s="43"/>
      <c r="K72" s="43"/>
      <c r="L72" s="148"/>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12" customHeight="1">
      <c r="A74" s="41"/>
      <c r="B74" s="42"/>
      <c r="C74" s="35" t="s">
        <v>21</v>
      </c>
      <c r="D74" s="43"/>
      <c r="E74" s="43"/>
      <c r="F74" s="30" t="str">
        <f>F12</f>
        <v>Brno-Husovice, park Marie Restituty</v>
      </c>
      <c r="G74" s="43"/>
      <c r="H74" s="43"/>
      <c r="I74" s="35" t="s">
        <v>23</v>
      </c>
      <c r="J74" s="75" t="str">
        <f>IF(J12="","",J12)</f>
        <v>19. 11. 2025</v>
      </c>
      <c r="K74" s="43"/>
      <c r="L74" s="148"/>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15.15" customHeight="1">
      <c r="A76" s="41"/>
      <c r="B76" s="42"/>
      <c r="C76" s="35" t="s">
        <v>25</v>
      </c>
      <c r="D76" s="43"/>
      <c r="E76" s="43"/>
      <c r="F76" s="30" t="str">
        <f>E15</f>
        <v>ÚMČ Brno - sever</v>
      </c>
      <c r="G76" s="43"/>
      <c r="H76" s="43"/>
      <c r="I76" s="35" t="s">
        <v>33</v>
      </c>
      <c r="J76" s="39" t="str">
        <f>E21</f>
        <v>Eva Wagnerová</v>
      </c>
      <c r="K76" s="43"/>
      <c r="L76" s="148"/>
      <c r="S76" s="41"/>
      <c r="T76" s="41"/>
      <c r="U76" s="41"/>
      <c r="V76" s="41"/>
      <c r="W76" s="41"/>
      <c r="X76" s="41"/>
      <c r="Y76" s="41"/>
      <c r="Z76" s="41"/>
      <c r="AA76" s="41"/>
      <c r="AB76" s="41"/>
      <c r="AC76" s="41"/>
      <c r="AD76" s="41"/>
      <c r="AE76" s="41"/>
    </row>
    <row r="77" s="2" customFormat="1" ht="25.65" customHeight="1">
      <c r="A77" s="41"/>
      <c r="B77" s="42"/>
      <c r="C77" s="35" t="s">
        <v>31</v>
      </c>
      <c r="D77" s="43"/>
      <c r="E77" s="43"/>
      <c r="F77" s="30" t="str">
        <f>IF(E18="","",E18)</f>
        <v>Vyplň údaj</v>
      </c>
      <c r="G77" s="43"/>
      <c r="H77" s="43"/>
      <c r="I77" s="35" t="s">
        <v>38</v>
      </c>
      <c r="J77" s="39" t="str">
        <f>E24</f>
        <v>Ing. Vojtěch Biolek, Ph.D.</v>
      </c>
      <c r="K77" s="43"/>
      <c r="L77" s="148"/>
      <c r="S77" s="41"/>
      <c r="T77" s="41"/>
      <c r="U77" s="41"/>
      <c r="V77" s="41"/>
      <c r="W77" s="41"/>
      <c r="X77" s="41"/>
      <c r="Y77" s="41"/>
      <c r="Z77" s="41"/>
      <c r="AA77" s="41"/>
      <c r="AB77" s="41"/>
      <c r="AC77" s="41"/>
      <c r="AD77" s="41"/>
      <c r="AE77" s="41"/>
    </row>
    <row r="78" s="2" customFormat="1" ht="10.32" customHeight="1">
      <c r="A78" s="41"/>
      <c r="B78" s="42"/>
      <c r="C78" s="43"/>
      <c r="D78" s="43"/>
      <c r="E78" s="43"/>
      <c r="F78" s="43"/>
      <c r="G78" s="43"/>
      <c r="H78" s="43"/>
      <c r="I78" s="43"/>
      <c r="J78" s="43"/>
      <c r="K78" s="43"/>
      <c r="L78" s="148"/>
      <c r="S78" s="41"/>
      <c r="T78" s="41"/>
      <c r="U78" s="41"/>
      <c r="V78" s="41"/>
      <c r="W78" s="41"/>
      <c r="X78" s="41"/>
      <c r="Y78" s="41"/>
      <c r="Z78" s="41"/>
      <c r="AA78" s="41"/>
      <c r="AB78" s="41"/>
      <c r="AC78" s="41"/>
      <c r="AD78" s="41"/>
      <c r="AE78" s="41"/>
    </row>
    <row r="79" s="11" customFormat="1" ht="29.28" customHeight="1">
      <c r="A79" s="189"/>
      <c r="B79" s="190"/>
      <c r="C79" s="191" t="s">
        <v>165</v>
      </c>
      <c r="D79" s="192" t="s">
        <v>62</v>
      </c>
      <c r="E79" s="192" t="s">
        <v>58</v>
      </c>
      <c r="F79" s="192" t="s">
        <v>59</v>
      </c>
      <c r="G79" s="192" t="s">
        <v>166</v>
      </c>
      <c r="H79" s="192" t="s">
        <v>167</v>
      </c>
      <c r="I79" s="192" t="s">
        <v>168</v>
      </c>
      <c r="J79" s="192" t="s">
        <v>154</v>
      </c>
      <c r="K79" s="193" t="s">
        <v>169</v>
      </c>
      <c r="L79" s="194"/>
      <c r="M79" s="95" t="s">
        <v>19</v>
      </c>
      <c r="N79" s="96" t="s">
        <v>47</v>
      </c>
      <c r="O79" s="96" t="s">
        <v>170</v>
      </c>
      <c r="P79" s="96" t="s">
        <v>171</v>
      </c>
      <c r="Q79" s="96" t="s">
        <v>172</v>
      </c>
      <c r="R79" s="96" t="s">
        <v>173</v>
      </c>
      <c r="S79" s="96" t="s">
        <v>174</v>
      </c>
      <c r="T79" s="97" t="s">
        <v>175</v>
      </c>
      <c r="U79" s="189"/>
      <c r="V79" s="189"/>
      <c r="W79" s="189"/>
      <c r="X79" s="189"/>
      <c r="Y79" s="189"/>
      <c r="Z79" s="189"/>
      <c r="AA79" s="189"/>
      <c r="AB79" s="189"/>
      <c r="AC79" s="189"/>
      <c r="AD79" s="189"/>
      <c r="AE79" s="189"/>
    </row>
    <row r="80" s="2" customFormat="1" ht="22.8" customHeight="1">
      <c r="A80" s="41"/>
      <c r="B80" s="42"/>
      <c r="C80" s="102" t="s">
        <v>176</v>
      </c>
      <c r="D80" s="43"/>
      <c r="E80" s="43"/>
      <c r="F80" s="43"/>
      <c r="G80" s="43"/>
      <c r="H80" s="43"/>
      <c r="I80" s="43"/>
      <c r="J80" s="195">
        <f>BK80</f>
        <v>0</v>
      </c>
      <c r="K80" s="43"/>
      <c r="L80" s="47"/>
      <c r="M80" s="98"/>
      <c r="N80" s="196"/>
      <c r="O80" s="99"/>
      <c r="P80" s="197">
        <f>P81</f>
        <v>0</v>
      </c>
      <c r="Q80" s="99"/>
      <c r="R80" s="197">
        <f>R81</f>
        <v>0</v>
      </c>
      <c r="S80" s="99"/>
      <c r="T80" s="198">
        <f>T81</f>
        <v>0</v>
      </c>
      <c r="U80" s="41"/>
      <c r="V80" s="41"/>
      <c r="W80" s="41"/>
      <c r="X80" s="41"/>
      <c r="Y80" s="41"/>
      <c r="Z80" s="41"/>
      <c r="AA80" s="41"/>
      <c r="AB80" s="41"/>
      <c r="AC80" s="41"/>
      <c r="AD80" s="41"/>
      <c r="AE80" s="41"/>
      <c r="AT80" s="20" t="s">
        <v>76</v>
      </c>
      <c r="AU80" s="20" t="s">
        <v>155</v>
      </c>
      <c r="BK80" s="199">
        <f>BK81</f>
        <v>0</v>
      </c>
    </row>
    <row r="81" s="12" customFormat="1" ht="25.92" customHeight="1">
      <c r="A81" s="12"/>
      <c r="B81" s="200"/>
      <c r="C81" s="201"/>
      <c r="D81" s="202" t="s">
        <v>76</v>
      </c>
      <c r="E81" s="203" t="s">
        <v>2192</v>
      </c>
      <c r="F81" s="203" t="s">
        <v>2193</v>
      </c>
      <c r="G81" s="201"/>
      <c r="H81" s="201"/>
      <c r="I81" s="204"/>
      <c r="J81" s="205">
        <f>BK81</f>
        <v>0</v>
      </c>
      <c r="K81" s="201"/>
      <c r="L81" s="206"/>
      <c r="M81" s="207"/>
      <c r="N81" s="208"/>
      <c r="O81" s="208"/>
      <c r="P81" s="209">
        <f>SUM(P82:P85)</f>
        <v>0</v>
      </c>
      <c r="Q81" s="208"/>
      <c r="R81" s="209">
        <f>SUM(R82:R85)</f>
        <v>0</v>
      </c>
      <c r="S81" s="208"/>
      <c r="T81" s="210">
        <f>SUM(T82:T85)</f>
        <v>0</v>
      </c>
      <c r="U81" s="12"/>
      <c r="V81" s="12"/>
      <c r="W81" s="12"/>
      <c r="X81" s="12"/>
      <c r="Y81" s="12"/>
      <c r="Z81" s="12"/>
      <c r="AA81" s="12"/>
      <c r="AB81" s="12"/>
      <c r="AC81" s="12"/>
      <c r="AD81" s="12"/>
      <c r="AE81" s="12"/>
      <c r="AR81" s="211" t="s">
        <v>85</v>
      </c>
      <c r="AT81" s="212" t="s">
        <v>76</v>
      </c>
      <c r="AU81" s="212" t="s">
        <v>77</v>
      </c>
      <c r="AY81" s="211" t="s">
        <v>179</v>
      </c>
      <c r="BK81" s="213">
        <f>SUM(BK82:BK85)</f>
        <v>0</v>
      </c>
    </row>
    <row r="82" s="2" customFormat="1" ht="16.5" customHeight="1">
      <c r="A82" s="41"/>
      <c r="B82" s="42"/>
      <c r="C82" s="216" t="s">
        <v>85</v>
      </c>
      <c r="D82" s="216" t="s">
        <v>181</v>
      </c>
      <c r="E82" s="217" t="s">
        <v>2194</v>
      </c>
      <c r="F82" s="218" t="s">
        <v>2195</v>
      </c>
      <c r="G82" s="219" t="s">
        <v>2196</v>
      </c>
      <c r="H82" s="220">
        <v>90</v>
      </c>
      <c r="I82" s="221"/>
      <c r="J82" s="222">
        <f>ROUND(I82*H82,2)</f>
        <v>0</v>
      </c>
      <c r="K82" s="218" t="s">
        <v>274</v>
      </c>
      <c r="L82" s="47"/>
      <c r="M82" s="223" t="s">
        <v>19</v>
      </c>
      <c r="N82" s="224" t="s">
        <v>48</v>
      </c>
      <c r="O82" s="87"/>
      <c r="P82" s="225">
        <f>O82*H82</f>
        <v>0</v>
      </c>
      <c r="Q82" s="225">
        <v>0</v>
      </c>
      <c r="R82" s="225">
        <f>Q82*H82</f>
        <v>0</v>
      </c>
      <c r="S82" s="225">
        <v>0</v>
      </c>
      <c r="T82" s="226">
        <f>S82*H82</f>
        <v>0</v>
      </c>
      <c r="U82" s="41"/>
      <c r="V82" s="41"/>
      <c r="W82" s="41"/>
      <c r="X82" s="41"/>
      <c r="Y82" s="41"/>
      <c r="Z82" s="41"/>
      <c r="AA82" s="41"/>
      <c r="AB82" s="41"/>
      <c r="AC82" s="41"/>
      <c r="AD82" s="41"/>
      <c r="AE82" s="41"/>
      <c r="AR82" s="227" t="s">
        <v>186</v>
      </c>
      <c r="AT82" s="227" t="s">
        <v>181</v>
      </c>
      <c r="AU82" s="227" t="s">
        <v>85</v>
      </c>
      <c r="AY82" s="20" t="s">
        <v>179</v>
      </c>
      <c r="BE82" s="228">
        <f>IF(N82="základní",J82,0)</f>
        <v>0</v>
      </c>
      <c r="BF82" s="228">
        <f>IF(N82="snížená",J82,0)</f>
        <v>0</v>
      </c>
      <c r="BG82" s="228">
        <f>IF(N82="zákl. přenesená",J82,0)</f>
        <v>0</v>
      </c>
      <c r="BH82" s="228">
        <f>IF(N82="sníž. přenesená",J82,0)</f>
        <v>0</v>
      </c>
      <c r="BI82" s="228">
        <f>IF(N82="nulová",J82,0)</f>
        <v>0</v>
      </c>
      <c r="BJ82" s="20" t="s">
        <v>85</v>
      </c>
      <c r="BK82" s="228">
        <f>ROUND(I82*H82,2)</f>
        <v>0</v>
      </c>
      <c r="BL82" s="20" t="s">
        <v>186</v>
      </c>
      <c r="BM82" s="227" t="s">
        <v>2197</v>
      </c>
    </row>
    <row r="83" s="14" customFormat="1">
      <c r="A83" s="14"/>
      <c r="B83" s="245"/>
      <c r="C83" s="246"/>
      <c r="D83" s="236" t="s">
        <v>190</v>
      </c>
      <c r="E83" s="246"/>
      <c r="F83" s="248" t="s">
        <v>2198</v>
      </c>
      <c r="G83" s="246"/>
      <c r="H83" s="249">
        <v>90</v>
      </c>
      <c r="I83" s="250"/>
      <c r="J83" s="246"/>
      <c r="K83" s="246"/>
      <c r="L83" s="251"/>
      <c r="M83" s="252"/>
      <c r="N83" s="253"/>
      <c r="O83" s="253"/>
      <c r="P83" s="253"/>
      <c r="Q83" s="253"/>
      <c r="R83" s="253"/>
      <c r="S83" s="253"/>
      <c r="T83" s="254"/>
      <c r="U83" s="14"/>
      <c r="V83" s="14"/>
      <c r="W83" s="14"/>
      <c r="X83" s="14"/>
      <c r="Y83" s="14"/>
      <c r="Z83" s="14"/>
      <c r="AA83" s="14"/>
      <c r="AB83" s="14"/>
      <c r="AC83" s="14"/>
      <c r="AD83" s="14"/>
      <c r="AE83" s="14"/>
      <c r="AT83" s="255" t="s">
        <v>190</v>
      </c>
      <c r="AU83" s="255" t="s">
        <v>85</v>
      </c>
      <c r="AV83" s="14" t="s">
        <v>87</v>
      </c>
      <c r="AW83" s="14" t="s">
        <v>4</v>
      </c>
      <c r="AX83" s="14" t="s">
        <v>85</v>
      </c>
      <c r="AY83" s="255" t="s">
        <v>179</v>
      </c>
    </row>
    <row r="84" s="2" customFormat="1" ht="16.5" customHeight="1">
      <c r="A84" s="41"/>
      <c r="B84" s="42"/>
      <c r="C84" s="216" t="s">
        <v>87</v>
      </c>
      <c r="D84" s="216" t="s">
        <v>181</v>
      </c>
      <c r="E84" s="217" t="s">
        <v>2199</v>
      </c>
      <c r="F84" s="218" t="s">
        <v>2200</v>
      </c>
      <c r="G84" s="219" t="s">
        <v>2196</v>
      </c>
      <c r="H84" s="220">
        <v>1015</v>
      </c>
      <c r="I84" s="221"/>
      <c r="J84" s="222">
        <f>ROUND(I84*H84,2)</f>
        <v>0</v>
      </c>
      <c r="K84" s="218" t="s">
        <v>274</v>
      </c>
      <c r="L84" s="47"/>
      <c r="M84" s="223" t="s">
        <v>19</v>
      </c>
      <c r="N84" s="224" t="s">
        <v>48</v>
      </c>
      <c r="O84" s="87"/>
      <c r="P84" s="225">
        <f>O84*H84</f>
        <v>0</v>
      </c>
      <c r="Q84" s="225">
        <v>0</v>
      </c>
      <c r="R84" s="225">
        <f>Q84*H84</f>
        <v>0</v>
      </c>
      <c r="S84" s="225">
        <v>0</v>
      </c>
      <c r="T84" s="226">
        <f>S84*H84</f>
        <v>0</v>
      </c>
      <c r="U84" s="41"/>
      <c r="V84" s="41"/>
      <c r="W84" s="41"/>
      <c r="X84" s="41"/>
      <c r="Y84" s="41"/>
      <c r="Z84" s="41"/>
      <c r="AA84" s="41"/>
      <c r="AB84" s="41"/>
      <c r="AC84" s="41"/>
      <c r="AD84" s="41"/>
      <c r="AE84" s="41"/>
      <c r="AR84" s="227" t="s">
        <v>186</v>
      </c>
      <c r="AT84" s="227" t="s">
        <v>181</v>
      </c>
      <c r="AU84" s="227" t="s">
        <v>85</v>
      </c>
      <c r="AY84" s="20" t="s">
        <v>179</v>
      </c>
      <c r="BE84" s="228">
        <f>IF(N84="základní",J84,0)</f>
        <v>0</v>
      </c>
      <c r="BF84" s="228">
        <f>IF(N84="snížená",J84,0)</f>
        <v>0</v>
      </c>
      <c r="BG84" s="228">
        <f>IF(N84="zákl. přenesená",J84,0)</f>
        <v>0</v>
      </c>
      <c r="BH84" s="228">
        <f>IF(N84="sníž. přenesená",J84,0)</f>
        <v>0</v>
      </c>
      <c r="BI84" s="228">
        <f>IF(N84="nulová",J84,0)</f>
        <v>0</v>
      </c>
      <c r="BJ84" s="20" t="s">
        <v>85</v>
      </c>
      <c r="BK84" s="228">
        <f>ROUND(I84*H84,2)</f>
        <v>0</v>
      </c>
      <c r="BL84" s="20" t="s">
        <v>186</v>
      </c>
      <c r="BM84" s="227" t="s">
        <v>2201</v>
      </c>
    </row>
    <row r="85" s="14" customFormat="1">
      <c r="A85" s="14"/>
      <c r="B85" s="245"/>
      <c r="C85" s="246"/>
      <c r="D85" s="236" t="s">
        <v>190</v>
      </c>
      <c r="E85" s="246"/>
      <c r="F85" s="248" t="s">
        <v>2202</v>
      </c>
      <c r="G85" s="246"/>
      <c r="H85" s="249">
        <v>1015</v>
      </c>
      <c r="I85" s="250"/>
      <c r="J85" s="246"/>
      <c r="K85" s="246"/>
      <c r="L85" s="251"/>
      <c r="M85" s="297"/>
      <c r="N85" s="298"/>
      <c r="O85" s="298"/>
      <c r="P85" s="298"/>
      <c r="Q85" s="298"/>
      <c r="R85" s="298"/>
      <c r="S85" s="298"/>
      <c r="T85" s="299"/>
      <c r="U85" s="14"/>
      <c r="V85" s="14"/>
      <c r="W85" s="14"/>
      <c r="X85" s="14"/>
      <c r="Y85" s="14"/>
      <c r="Z85" s="14"/>
      <c r="AA85" s="14"/>
      <c r="AB85" s="14"/>
      <c r="AC85" s="14"/>
      <c r="AD85" s="14"/>
      <c r="AE85" s="14"/>
      <c r="AT85" s="255" t="s">
        <v>190</v>
      </c>
      <c r="AU85" s="255" t="s">
        <v>85</v>
      </c>
      <c r="AV85" s="14" t="s">
        <v>87</v>
      </c>
      <c r="AW85" s="14" t="s">
        <v>4</v>
      </c>
      <c r="AX85" s="14" t="s">
        <v>85</v>
      </c>
      <c r="AY85" s="255" t="s">
        <v>179</v>
      </c>
    </row>
    <row r="86" s="2" customFormat="1" ht="6.96" customHeight="1">
      <c r="A86" s="41"/>
      <c r="B86" s="62"/>
      <c r="C86" s="63"/>
      <c r="D86" s="63"/>
      <c r="E86" s="63"/>
      <c r="F86" s="63"/>
      <c r="G86" s="63"/>
      <c r="H86" s="63"/>
      <c r="I86" s="63"/>
      <c r="J86" s="63"/>
      <c r="K86" s="63"/>
      <c r="L86" s="47"/>
      <c r="M86" s="41"/>
      <c r="O86" s="41"/>
      <c r="P86" s="41"/>
      <c r="Q86" s="41"/>
      <c r="R86" s="41"/>
      <c r="S86" s="41"/>
      <c r="T86" s="41"/>
      <c r="U86" s="41"/>
      <c r="V86" s="41"/>
      <c r="W86" s="41"/>
      <c r="X86" s="41"/>
      <c r="Y86" s="41"/>
      <c r="Z86" s="41"/>
      <c r="AA86" s="41"/>
      <c r="AB86" s="41"/>
      <c r="AC86" s="41"/>
      <c r="AD86" s="41"/>
      <c r="AE86" s="41"/>
    </row>
  </sheetData>
  <sheetProtection sheet="1" autoFilter="0" formatColumns="0" formatRows="0" objects="1" scenarios="1" spinCount="100000" saltValue="v/5Vq1U17lgI3F7mQ9Kh8AGER1rijG2w2AIRSkKKmL31BltUjvbIWwt/bBEIJtIuPurhxyVY0mnoLX0toVvnCw==" hashValue="3PBpeE+uVoINcJ3ncNkdGX4A9PALJjhTzV+2vRWa6q21Ni2AHopioMlYf31V4Nl4yH1/pA/Km89rSRGpbKKFjA==" algorithmName="SHA-512" password="CC35"/>
  <autoFilter ref="C79:K85"/>
  <mergeCells count="9">
    <mergeCell ref="E7:H7"/>
    <mergeCell ref="E9:H9"/>
    <mergeCell ref="E18:H18"/>
    <mergeCell ref="E27:H27"/>
    <mergeCell ref="E48:H48"/>
    <mergeCell ref="E50:H50"/>
    <mergeCell ref="E70:H70"/>
    <mergeCell ref="E72:H7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124</v>
      </c>
      <c r="AZ2" s="141" t="s">
        <v>2203</v>
      </c>
      <c r="BA2" s="141" t="s">
        <v>19</v>
      </c>
      <c r="BB2" s="141" t="s">
        <v>19</v>
      </c>
      <c r="BC2" s="141" t="s">
        <v>2204</v>
      </c>
      <c r="BD2" s="141" t="s">
        <v>87</v>
      </c>
    </row>
    <row r="3" s="1" customFormat="1" ht="6.96" customHeight="1">
      <c r="B3" s="142"/>
      <c r="C3" s="143"/>
      <c r="D3" s="143"/>
      <c r="E3" s="143"/>
      <c r="F3" s="143"/>
      <c r="G3" s="143"/>
      <c r="H3" s="143"/>
      <c r="I3" s="143"/>
      <c r="J3" s="143"/>
      <c r="K3" s="143"/>
      <c r="L3" s="23"/>
      <c r="AT3" s="20" t="s">
        <v>87</v>
      </c>
      <c r="AZ3" s="141" t="s">
        <v>2205</v>
      </c>
      <c r="BA3" s="141" t="s">
        <v>19</v>
      </c>
      <c r="BB3" s="141" t="s">
        <v>19</v>
      </c>
      <c r="BC3" s="141" t="s">
        <v>2206</v>
      </c>
      <c r="BD3" s="141" t="s">
        <v>87</v>
      </c>
    </row>
    <row r="4" s="1" customFormat="1" ht="24.96" customHeight="1">
      <c r="B4" s="23"/>
      <c r="D4" s="144" t="s">
        <v>132</v>
      </c>
      <c r="L4" s="23"/>
      <c r="M4" s="145" t="s">
        <v>10</v>
      </c>
      <c r="AT4" s="20" t="s">
        <v>4</v>
      </c>
      <c r="AZ4" s="141" t="s">
        <v>2207</v>
      </c>
      <c r="BA4" s="141" t="s">
        <v>19</v>
      </c>
      <c r="BB4" s="141" t="s">
        <v>19</v>
      </c>
      <c r="BC4" s="141" t="s">
        <v>215</v>
      </c>
      <c r="BD4" s="141" t="s">
        <v>87</v>
      </c>
    </row>
    <row r="5" s="1" customFormat="1" ht="6.96" customHeight="1">
      <c r="B5" s="23"/>
      <c r="L5" s="23"/>
    </row>
    <row r="6" s="1" customFormat="1" ht="12" customHeight="1">
      <c r="B6" s="23"/>
      <c r="D6" s="146" t="s">
        <v>16</v>
      </c>
      <c r="L6" s="23"/>
    </row>
    <row r="7" s="1" customFormat="1" ht="16.5" customHeight="1">
      <c r="B7" s="23"/>
      <c r="E7" s="147" t="str">
        <f>'Rekapitulace stavby'!K6</f>
        <v>Revitalizace parku Marie Restituty II. etapa - část B</v>
      </c>
      <c r="F7" s="146"/>
      <c r="G7" s="146"/>
      <c r="H7" s="146"/>
      <c r="L7" s="23"/>
    </row>
    <row r="8" s="2" customFormat="1" ht="12" customHeight="1">
      <c r="A8" s="41"/>
      <c r="B8" s="47"/>
      <c r="C8" s="41"/>
      <c r="D8" s="146" t="s">
        <v>141</v>
      </c>
      <c r="E8" s="41"/>
      <c r="F8" s="41"/>
      <c r="G8" s="41"/>
      <c r="H8" s="41"/>
      <c r="I8" s="41"/>
      <c r="J8" s="41"/>
      <c r="K8" s="41"/>
      <c r="L8" s="148"/>
      <c r="S8" s="41"/>
      <c r="T8" s="41"/>
      <c r="U8" s="41"/>
      <c r="V8" s="41"/>
      <c r="W8" s="41"/>
      <c r="X8" s="41"/>
      <c r="Y8" s="41"/>
      <c r="Z8" s="41"/>
      <c r="AA8" s="41"/>
      <c r="AB8" s="41"/>
      <c r="AC8" s="41"/>
      <c r="AD8" s="41"/>
      <c r="AE8" s="41"/>
    </row>
    <row r="9" s="2" customFormat="1" ht="16.5" customHeight="1">
      <c r="A9" s="41"/>
      <c r="B9" s="47"/>
      <c r="C9" s="41"/>
      <c r="D9" s="41"/>
      <c r="E9" s="149" t="s">
        <v>2208</v>
      </c>
      <c r="F9" s="41"/>
      <c r="G9" s="41"/>
      <c r="H9" s="41"/>
      <c r="I9" s="41"/>
      <c r="J9" s="41"/>
      <c r="K9" s="41"/>
      <c r="L9" s="148"/>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row>
    <row r="12" s="2" customFormat="1" ht="12" customHeight="1">
      <c r="A12" s="41"/>
      <c r="B12" s="47"/>
      <c r="C12" s="41"/>
      <c r="D12" s="146" t="s">
        <v>21</v>
      </c>
      <c r="E12" s="41"/>
      <c r="F12" s="136" t="s">
        <v>22</v>
      </c>
      <c r="G12" s="41"/>
      <c r="H12" s="41"/>
      <c r="I12" s="146" t="s">
        <v>23</v>
      </c>
      <c r="J12" s="150" t="str">
        <f>'Rekapitulace stavby'!AN8</f>
        <v>19. 11. 2025</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27</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28</v>
      </c>
      <c r="F15" s="41"/>
      <c r="G15" s="41"/>
      <c r="H15" s="41"/>
      <c r="I15" s="146" t="s">
        <v>29</v>
      </c>
      <c r="J15" s="136" t="s">
        <v>30</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31</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29</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33</v>
      </c>
      <c r="E20" s="41"/>
      <c r="F20" s="41"/>
      <c r="G20" s="41"/>
      <c r="H20" s="41"/>
      <c r="I20" s="146" t="s">
        <v>26</v>
      </c>
      <c r="J20" s="136" t="s">
        <v>34</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35</v>
      </c>
      <c r="F21" s="41"/>
      <c r="G21" s="41"/>
      <c r="H21" s="41"/>
      <c r="I21" s="146" t="s">
        <v>29</v>
      </c>
      <c r="J21" s="136" t="s">
        <v>36</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38</v>
      </c>
      <c r="E23" s="41"/>
      <c r="F23" s="41"/>
      <c r="G23" s="41"/>
      <c r="H23" s="41"/>
      <c r="I23" s="146" t="s">
        <v>26</v>
      </c>
      <c r="J23" s="136" t="s">
        <v>39</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40</v>
      </c>
      <c r="F24" s="41"/>
      <c r="G24" s="41"/>
      <c r="H24" s="41"/>
      <c r="I24" s="146" t="s">
        <v>29</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41</v>
      </c>
      <c r="E26" s="41"/>
      <c r="F26" s="41"/>
      <c r="G26" s="41"/>
      <c r="H26" s="41"/>
      <c r="I26" s="41"/>
      <c r="J26" s="41"/>
      <c r="K26" s="41"/>
      <c r="L26" s="148"/>
      <c r="S26" s="41"/>
      <c r="T26" s="41"/>
      <c r="U26" s="41"/>
      <c r="V26" s="41"/>
      <c r="W26" s="41"/>
      <c r="X26" s="41"/>
      <c r="Y26" s="41"/>
      <c r="Z26" s="41"/>
      <c r="AA26" s="41"/>
      <c r="AB26" s="41"/>
      <c r="AC26" s="41"/>
      <c r="AD26" s="41"/>
      <c r="AE26" s="41"/>
    </row>
    <row r="27" s="8" customFormat="1" ht="179.25" customHeight="1">
      <c r="A27" s="151"/>
      <c r="B27" s="152"/>
      <c r="C27" s="151"/>
      <c r="D27" s="151"/>
      <c r="E27" s="153" t="s">
        <v>151</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43</v>
      </c>
      <c r="E30" s="41"/>
      <c r="F30" s="41"/>
      <c r="G30" s="41"/>
      <c r="H30" s="41"/>
      <c r="I30" s="41"/>
      <c r="J30" s="157">
        <f>ROUND(J88,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45</v>
      </c>
      <c r="G32" s="41"/>
      <c r="H32" s="41"/>
      <c r="I32" s="158" t="s">
        <v>44</v>
      </c>
      <c r="J32" s="158" t="s">
        <v>46</v>
      </c>
      <c r="K32" s="41"/>
      <c r="L32" s="148"/>
      <c r="S32" s="41"/>
      <c r="T32" s="41"/>
      <c r="U32" s="41"/>
      <c r="V32" s="41"/>
      <c r="W32" s="41"/>
      <c r="X32" s="41"/>
      <c r="Y32" s="41"/>
      <c r="Z32" s="41"/>
      <c r="AA32" s="41"/>
      <c r="AB32" s="41"/>
      <c r="AC32" s="41"/>
      <c r="AD32" s="41"/>
      <c r="AE32" s="41"/>
    </row>
    <row r="33" s="2" customFormat="1" ht="14.4" customHeight="1">
      <c r="A33" s="41"/>
      <c r="B33" s="47"/>
      <c r="C33" s="41"/>
      <c r="D33" s="159" t="s">
        <v>47</v>
      </c>
      <c r="E33" s="146" t="s">
        <v>48</v>
      </c>
      <c r="F33" s="160">
        <f>ROUND((SUM(BE88:BE218)),  2)</f>
        <v>0</v>
      </c>
      <c r="G33" s="41"/>
      <c r="H33" s="41"/>
      <c r="I33" s="161">
        <v>0.20999999999999999</v>
      </c>
      <c r="J33" s="160">
        <f>ROUND(((SUM(BE88:BE218))*I33),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49</v>
      </c>
      <c r="F34" s="160">
        <f>ROUND((SUM(BF88:BF218)),  2)</f>
        <v>0</v>
      </c>
      <c r="G34" s="41"/>
      <c r="H34" s="41"/>
      <c r="I34" s="161">
        <v>0.12</v>
      </c>
      <c r="J34" s="160">
        <f>ROUND(((SUM(BF88:BF218))*I34),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50</v>
      </c>
      <c r="F35" s="160">
        <f>ROUND((SUM(BG88:BG218)),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51</v>
      </c>
      <c r="F36" s="160">
        <f>ROUND((SUM(BH88:BH218)),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52</v>
      </c>
      <c r="F37" s="160">
        <f>ROUND((SUM(BI88:BI218)),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53</v>
      </c>
      <c r="E39" s="164"/>
      <c r="F39" s="164"/>
      <c r="G39" s="165" t="s">
        <v>54</v>
      </c>
      <c r="H39" s="166" t="s">
        <v>55</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152</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Revitalizace parku Marie Restituty II. etapa - část B</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141</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SO 901 - Mobiliář a herní prvky</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Brno-Husovice, park Marie Restituty</v>
      </c>
      <c r="G52" s="43"/>
      <c r="H52" s="43"/>
      <c r="I52" s="35" t="s">
        <v>23</v>
      </c>
      <c r="J52" s="75" t="str">
        <f>IF(J12="","",J12)</f>
        <v>19. 11. 2025</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ÚMČ Brno - sever</v>
      </c>
      <c r="G54" s="43"/>
      <c r="H54" s="43"/>
      <c r="I54" s="35" t="s">
        <v>33</v>
      </c>
      <c r="J54" s="39" t="str">
        <f>E21</f>
        <v>Eva Wagnerová</v>
      </c>
      <c r="K54" s="43"/>
      <c r="L54" s="148"/>
      <c r="S54" s="41"/>
      <c r="T54" s="41"/>
      <c r="U54" s="41"/>
      <c r="V54" s="41"/>
      <c r="W54" s="41"/>
      <c r="X54" s="41"/>
      <c r="Y54" s="41"/>
      <c r="Z54" s="41"/>
      <c r="AA54" s="41"/>
      <c r="AB54" s="41"/>
      <c r="AC54" s="41"/>
      <c r="AD54" s="41"/>
      <c r="AE54" s="41"/>
    </row>
    <row r="55" s="2" customFormat="1" ht="25.65" customHeight="1">
      <c r="A55" s="41"/>
      <c r="B55" s="42"/>
      <c r="C55" s="35" t="s">
        <v>31</v>
      </c>
      <c r="D55" s="43"/>
      <c r="E55" s="43"/>
      <c r="F55" s="30" t="str">
        <f>IF(E18="","",E18)</f>
        <v>Vyplň údaj</v>
      </c>
      <c r="G55" s="43"/>
      <c r="H55" s="43"/>
      <c r="I55" s="35" t="s">
        <v>38</v>
      </c>
      <c r="J55" s="39" t="str">
        <f>E24</f>
        <v>Ing. Vojtěch Biolek, Ph.D.</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153</v>
      </c>
      <c r="D57" s="175"/>
      <c r="E57" s="175"/>
      <c r="F57" s="175"/>
      <c r="G57" s="175"/>
      <c r="H57" s="175"/>
      <c r="I57" s="175"/>
      <c r="J57" s="176" t="s">
        <v>154</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75</v>
      </c>
      <c r="D59" s="43"/>
      <c r="E59" s="43"/>
      <c r="F59" s="43"/>
      <c r="G59" s="43"/>
      <c r="H59" s="43"/>
      <c r="I59" s="43"/>
      <c r="J59" s="105">
        <f>J88</f>
        <v>0</v>
      </c>
      <c r="K59" s="43"/>
      <c r="L59" s="148"/>
      <c r="S59" s="41"/>
      <c r="T59" s="41"/>
      <c r="U59" s="41"/>
      <c r="V59" s="41"/>
      <c r="W59" s="41"/>
      <c r="X59" s="41"/>
      <c r="Y59" s="41"/>
      <c r="Z59" s="41"/>
      <c r="AA59" s="41"/>
      <c r="AB59" s="41"/>
      <c r="AC59" s="41"/>
      <c r="AD59" s="41"/>
      <c r="AE59" s="41"/>
      <c r="AU59" s="20" t="s">
        <v>155</v>
      </c>
    </row>
    <row r="60" s="9" customFormat="1" ht="24.96" customHeight="1">
      <c r="A60" s="9"/>
      <c r="B60" s="178"/>
      <c r="C60" s="179"/>
      <c r="D60" s="180" t="s">
        <v>156</v>
      </c>
      <c r="E60" s="181"/>
      <c r="F60" s="181"/>
      <c r="G60" s="181"/>
      <c r="H60" s="181"/>
      <c r="I60" s="181"/>
      <c r="J60" s="182">
        <f>J89</f>
        <v>0</v>
      </c>
      <c r="K60" s="179"/>
      <c r="L60" s="183"/>
      <c r="S60" s="9"/>
      <c r="T60" s="9"/>
      <c r="U60" s="9"/>
      <c r="V60" s="9"/>
      <c r="W60" s="9"/>
      <c r="X60" s="9"/>
      <c r="Y60" s="9"/>
      <c r="Z60" s="9"/>
      <c r="AA60" s="9"/>
      <c r="AB60" s="9"/>
      <c r="AC60" s="9"/>
      <c r="AD60" s="9"/>
      <c r="AE60" s="9"/>
    </row>
    <row r="61" s="10" customFormat="1" ht="19.92" customHeight="1">
      <c r="A61" s="10"/>
      <c r="B61" s="184"/>
      <c r="C61" s="128"/>
      <c r="D61" s="185" t="s">
        <v>157</v>
      </c>
      <c r="E61" s="186"/>
      <c r="F61" s="186"/>
      <c r="G61" s="186"/>
      <c r="H61" s="186"/>
      <c r="I61" s="186"/>
      <c r="J61" s="187">
        <f>J90</f>
        <v>0</v>
      </c>
      <c r="K61" s="128"/>
      <c r="L61" s="188"/>
      <c r="S61" s="10"/>
      <c r="T61" s="10"/>
      <c r="U61" s="10"/>
      <c r="V61" s="10"/>
      <c r="W61" s="10"/>
      <c r="X61" s="10"/>
      <c r="Y61" s="10"/>
      <c r="Z61" s="10"/>
      <c r="AA61" s="10"/>
      <c r="AB61" s="10"/>
      <c r="AC61" s="10"/>
      <c r="AD61" s="10"/>
      <c r="AE61" s="10"/>
    </row>
    <row r="62" s="10" customFormat="1" ht="19.92" customHeight="1">
      <c r="A62" s="10"/>
      <c r="B62" s="184"/>
      <c r="C62" s="128"/>
      <c r="D62" s="185" t="s">
        <v>855</v>
      </c>
      <c r="E62" s="186"/>
      <c r="F62" s="186"/>
      <c r="G62" s="186"/>
      <c r="H62" s="186"/>
      <c r="I62" s="186"/>
      <c r="J62" s="187">
        <f>J132</f>
        <v>0</v>
      </c>
      <c r="K62" s="128"/>
      <c r="L62" s="188"/>
      <c r="S62" s="10"/>
      <c r="T62" s="10"/>
      <c r="U62" s="10"/>
      <c r="V62" s="10"/>
      <c r="W62" s="10"/>
      <c r="X62" s="10"/>
      <c r="Y62" s="10"/>
      <c r="Z62" s="10"/>
      <c r="AA62" s="10"/>
      <c r="AB62" s="10"/>
      <c r="AC62" s="10"/>
      <c r="AD62" s="10"/>
      <c r="AE62" s="10"/>
    </row>
    <row r="63" s="10" customFormat="1" ht="19.92" customHeight="1">
      <c r="A63" s="10"/>
      <c r="B63" s="184"/>
      <c r="C63" s="128"/>
      <c r="D63" s="185" t="s">
        <v>856</v>
      </c>
      <c r="E63" s="186"/>
      <c r="F63" s="186"/>
      <c r="G63" s="186"/>
      <c r="H63" s="186"/>
      <c r="I63" s="186"/>
      <c r="J63" s="187">
        <f>J156</f>
        <v>0</v>
      </c>
      <c r="K63" s="128"/>
      <c r="L63" s="188"/>
      <c r="S63" s="10"/>
      <c r="T63" s="10"/>
      <c r="U63" s="10"/>
      <c r="V63" s="10"/>
      <c r="W63" s="10"/>
      <c r="X63" s="10"/>
      <c r="Y63" s="10"/>
      <c r="Z63" s="10"/>
      <c r="AA63" s="10"/>
      <c r="AB63" s="10"/>
      <c r="AC63" s="10"/>
      <c r="AD63" s="10"/>
      <c r="AE63" s="10"/>
    </row>
    <row r="64" s="10" customFormat="1" ht="19.92" customHeight="1">
      <c r="A64" s="10"/>
      <c r="B64" s="184"/>
      <c r="C64" s="128"/>
      <c r="D64" s="185" t="s">
        <v>644</v>
      </c>
      <c r="E64" s="186"/>
      <c r="F64" s="186"/>
      <c r="G64" s="186"/>
      <c r="H64" s="186"/>
      <c r="I64" s="186"/>
      <c r="J64" s="187">
        <f>J176</f>
        <v>0</v>
      </c>
      <c r="K64" s="128"/>
      <c r="L64" s="188"/>
      <c r="S64" s="10"/>
      <c r="T64" s="10"/>
      <c r="U64" s="10"/>
      <c r="V64" s="10"/>
      <c r="W64" s="10"/>
      <c r="X64" s="10"/>
      <c r="Y64" s="10"/>
      <c r="Z64" s="10"/>
      <c r="AA64" s="10"/>
      <c r="AB64" s="10"/>
      <c r="AC64" s="10"/>
      <c r="AD64" s="10"/>
      <c r="AE64" s="10"/>
    </row>
    <row r="65" s="10" customFormat="1" ht="19.92" customHeight="1">
      <c r="A65" s="10"/>
      <c r="B65" s="184"/>
      <c r="C65" s="128"/>
      <c r="D65" s="185" t="s">
        <v>645</v>
      </c>
      <c r="E65" s="186"/>
      <c r="F65" s="186"/>
      <c r="G65" s="186"/>
      <c r="H65" s="186"/>
      <c r="I65" s="186"/>
      <c r="J65" s="187">
        <f>J189</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158</v>
      </c>
      <c r="E66" s="186"/>
      <c r="F66" s="186"/>
      <c r="G66" s="186"/>
      <c r="H66" s="186"/>
      <c r="I66" s="186"/>
      <c r="J66" s="187">
        <f>J195</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160</v>
      </c>
      <c r="E67" s="186"/>
      <c r="F67" s="186"/>
      <c r="G67" s="186"/>
      <c r="H67" s="186"/>
      <c r="I67" s="186"/>
      <c r="J67" s="187">
        <f>J201</f>
        <v>0</v>
      </c>
      <c r="K67" s="128"/>
      <c r="L67" s="188"/>
      <c r="S67" s="10"/>
      <c r="T67" s="10"/>
      <c r="U67" s="10"/>
      <c r="V67" s="10"/>
      <c r="W67" s="10"/>
      <c r="X67" s="10"/>
      <c r="Y67" s="10"/>
      <c r="Z67" s="10"/>
      <c r="AA67" s="10"/>
      <c r="AB67" s="10"/>
      <c r="AC67" s="10"/>
      <c r="AD67" s="10"/>
      <c r="AE67" s="10"/>
    </row>
    <row r="68" s="9" customFormat="1" ht="24.96" customHeight="1">
      <c r="A68" s="9"/>
      <c r="B68" s="178"/>
      <c r="C68" s="179"/>
      <c r="D68" s="180" t="s">
        <v>163</v>
      </c>
      <c r="E68" s="181"/>
      <c r="F68" s="181"/>
      <c r="G68" s="181"/>
      <c r="H68" s="181"/>
      <c r="I68" s="181"/>
      <c r="J68" s="182">
        <f>J204</f>
        <v>0</v>
      </c>
      <c r="K68" s="179"/>
      <c r="L68" s="183"/>
      <c r="S68" s="9"/>
      <c r="T68" s="9"/>
      <c r="U68" s="9"/>
      <c r="V68" s="9"/>
      <c r="W68" s="9"/>
      <c r="X68" s="9"/>
      <c r="Y68" s="9"/>
      <c r="Z68" s="9"/>
      <c r="AA68" s="9"/>
      <c r="AB68" s="9"/>
      <c r="AC68" s="9"/>
      <c r="AD68" s="9"/>
      <c r="AE68" s="9"/>
    </row>
    <row r="69" s="2" customFormat="1" ht="21.84"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8"/>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8"/>
      <c r="S74" s="41"/>
      <c r="T74" s="41"/>
      <c r="U74" s="41"/>
      <c r="V74" s="41"/>
      <c r="W74" s="41"/>
      <c r="X74" s="41"/>
      <c r="Y74" s="41"/>
      <c r="Z74" s="41"/>
      <c r="AA74" s="41"/>
      <c r="AB74" s="41"/>
      <c r="AC74" s="41"/>
      <c r="AD74" s="41"/>
      <c r="AE74" s="41"/>
    </row>
    <row r="75" s="2" customFormat="1" ht="24.96" customHeight="1">
      <c r="A75" s="41"/>
      <c r="B75" s="42"/>
      <c r="C75" s="26" t="s">
        <v>164</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6.5" customHeight="1">
      <c r="A78" s="41"/>
      <c r="B78" s="42"/>
      <c r="C78" s="43"/>
      <c r="D78" s="43"/>
      <c r="E78" s="173" t="str">
        <f>E7</f>
        <v>Revitalizace parku Marie Restituty II. etapa - část B</v>
      </c>
      <c r="F78" s="35"/>
      <c r="G78" s="35"/>
      <c r="H78" s="35"/>
      <c r="I78" s="43"/>
      <c r="J78" s="43"/>
      <c r="K78" s="43"/>
      <c r="L78" s="148"/>
      <c r="S78" s="41"/>
      <c r="T78" s="41"/>
      <c r="U78" s="41"/>
      <c r="V78" s="41"/>
      <c r="W78" s="41"/>
      <c r="X78" s="41"/>
      <c r="Y78" s="41"/>
      <c r="Z78" s="41"/>
      <c r="AA78" s="41"/>
      <c r="AB78" s="41"/>
      <c r="AC78" s="41"/>
      <c r="AD78" s="41"/>
      <c r="AE78" s="41"/>
    </row>
    <row r="79" s="2" customFormat="1" ht="12" customHeight="1">
      <c r="A79" s="41"/>
      <c r="B79" s="42"/>
      <c r="C79" s="35" t="s">
        <v>141</v>
      </c>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6.5" customHeight="1">
      <c r="A80" s="41"/>
      <c r="B80" s="42"/>
      <c r="C80" s="43"/>
      <c r="D80" s="43"/>
      <c r="E80" s="72" t="str">
        <f>E9</f>
        <v>SO 901 - Mobiliář a herní prvky</v>
      </c>
      <c r="F80" s="43"/>
      <c r="G80" s="43"/>
      <c r="H80" s="43"/>
      <c r="I80" s="43"/>
      <c r="J80" s="43"/>
      <c r="K80" s="43"/>
      <c r="L80" s="148"/>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21</v>
      </c>
      <c r="D82" s="43"/>
      <c r="E82" s="43"/>
      <c r="F82" s="30" t="str">
        <f>F12</f>
        <v>Brno-Husovice, park Marie Restituty</v>
      </c>
      <c r="G82" s="43"/>
      <c r="H82" s="43"/>
      <c r="I82" s="35" t="s">
        <v>23</v>
      </c>
      <c r="J82" s="75" t="str">
        <f>IF(J12="","",J12)</f>
        <v>19. 11. 2025</v>
      </c>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5.15" customHeight="1">
      <c r="A84" s="41"/>
      <c r="B84" s="42"/>
      <c r="C84" s="35" t="s">
        <v>25</v>
      </c>
      <c r="D84" s="43"/>
      <c r="E84" s="43"/>
      <c r="F84" s="30" t="str">
        <f>E15</f>
        <v>ÚMČ Brno - sever</v>
      </c>
      <c r="G84" s="43"/>
      <c r="H84" s="43"/>
      <c r="I84" s="35" t="s">
        <v>33</v>
      </c>
      <c r="J84" s="39" t="str">
        <f>E21</f>
        <v>Eva Wagnerová</v>
      </c>
      <c r="K84" s="43"/>
      <c r="L84" s="148"/>
      <c r="S84" s="41"/>
      <c r="T84" s="41"/>
      <c r="U84" s="41"/>
      <c r="V84" s="41"/>
      <c r="W84" s="41"/>
      <c r="X84" s="41"/>
      <c r="Y84" s="41"/>
      <c r="Z84" s="41"/>
      <c r="AA84" s="41"/>
      <c r="AB84" s="41"/>
      <c r="AC84" s="41"/>
      <c r="AD84" s="41"/>
      <c r="AE84" s="41"/>
    </row>
    <row r="85" s="2" customFormat="1" ht="25.65" customHeight="1">
      <c r="A85" s="41"/>
      <c r="B85" s="42"/>
      <c r="C85" s="35" t="s">
        <v>31</v>
      </c>
      <c r="D85" s="43"/>
      <c r="E85" s="43"/>
      <c r="F85" s="30" t="str">
        <f>IF(E18="","",E18)</f>
        <v>Vyplň údaj</v>
      </c>
      <c r="G85" s="43"/>
      <c r="H85" s="43"/>
      <c r="I85" s="35" t="s">
        <v>38</v>
      </c>
      <c r="J85" s="39" t="str">
        <f>E24</f>
        <v>Ing. Vojtěch Biolek, Ph.D.</v>
      </c>
      <c r="K85" s="43"/>
      <c r="L85" s="148"/>
      <c r="S85" s="41"/>
      <c r="T85" s="41"/>
      <c r="U85" s="41"/>
      <c r="V85" s="41"/>
      <c r="W85" s="41"/>
      <c r="X85" s="41"/>
      <c r="Y85" s="41"/>
      <c r="Z85" s="41"/>
      <c r="AA85" s="41"/>
      <c r="AB85" s="41"/>
      <c r="AC85" s="41"/>
      <c r="AD85" s="41"/>
      <c r="AE85" s="41"/>
    </row>
    <row r="86" s="2" customFormat="1" ht="10.32"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11" customFormat="1" ht="29.28" customHeight="1">
      <c r="A87" s="189"/>
      <c r="B87" s="190"/>
      <c r="C87" s="191" t="s">
        <v>165</v>
      </c>
      <c r="D87" s="192" t="s">
        <v>62</v>
      </c>
      <c r="E87" s="192" t="s">
        <v>58</v>
      </c>
      <c r="F87" s="192" t="s">
        <v>59</v>
      </c>
      <c r="G87" s="192" t="s">
        <v>166</v>
      </c>
      <c r="H87" s="192" t="s">
        <v>167</v>
      </c>
      <c r="I87" s="192" t="s">
        <v>168</v>
      </c>
      <c r="J87" s="192" t="s">
        <v>154</v>
      </c>
      <c r="K87" s="193" t="s">
        <v>169</v>
      </c>
      <c r="L87" s="194"/>
      <c r="M87" s="95" t="s">
        <v>19</v>
      </c>
      <c r="N87" s="96" t="s">
        <v>47</v>
      </c>
      <c r="O87" s="96" t="s">
        <v>170</v>
      </c>
      <c r="P87" s="96" t="s">
        <v>171</v>
      </c>
      <c r="Q87" s="96" t="s">
        <v>172</v>
      </c>
      <c r="R87" s="96" t="s">
        <v>173</v>
      </c>
      <c r="S87" s="96" t="s">
        <v>174</v>
      </c>
      <c r="T87" s="97" t="s">
        <v>175</v>
      </c>
      <c r="U87" s="189"/>
      <c r="V87" s="189"/>
      <c r="W87" s="189"/>
      <c r="X87" s="189"/>
      <c r="Y87" s="189"/>
      <c r="Z87" s="189"/>
      <c r="AA87" s="189"/>
      <c r="AB87" s="189"/>
      <c r="AC87" s="189"/>
      <c r="AD87" s="189"/>
      <c r="AE87" s="189"/>
    </row>
    <row r="88" s="2" customFormat="1" ht="22.8" customHeight="1">
      <c r="A88" s="41"/>
      <c r="B88" s="42"/>
      <c r="C88" s="102" t="s">
        <v>176</v>
      </c>
      <c r="D88" s="43"/>
      <c r="E88" s="43"/>
      <c r="F88" s="43"/>
      <c r="G88" s="43"/>
      <c r="H88" s="43"/>
      <c r="I88" s="43"/>
      <c r="J88" s="195">
        <f>BK88</f>
        <v>0</v>
      </c>
      <c r="K88" s="43"/>
      <c r="L88" s="47"/>
      <c r="M88" s="98"/>
      <c r="N88" s="196"/>
      <c r="O88" s="99"/>
      <c r="P88" s="197">
        <f>P89+P204</f>
        <v>0</v>
      </c>
      <c r="Q88" s="99"/>
      <c r="R88" s="197">
        <f>R89+R204</f>
        <v>54.624472559999994</v>
      </c>
      <c r="S88" s="99"/>
      <c r="T88" s="198">
        <f>T89+T204</f>
        <v>0</v>
      </c>
      <c r="U88" s="41"/>
      <c r="V88" s="41"/>
      <c r="W88" s="41"/>
      <c r="X88" s="41"/>
      <c r="Y88" s="41"/>
      <c r="Z88" s="41"/>
      <c r="AA88" s="41"/>
      <c r="AB88" s="41"/>
      <c r="AC88" s="41"/>
      <c r="AD88" s="41"/>
      <c r="AE88" s="41"/>
      <c r="AT88" s="20" t="s">
        <v>76</v>
      </c>
      <c r="AU88" s="20" t="s">
        <v>155</v>
      </c>
      <c r="BK88" s="199">
        <f>BK89+BK204</f>
        <v>0</v>
      </c>
    </row>
    <row r="89" s="12" customFormat="1" ht="25.92" customHeight="1">
      <c r="A89" s="12"/>
      <c r="B89" s="200"/>
      <c r="C89" s="201"/>
      <c r="D89" s="202" t="s">
        <v>76</v>
      </c>
      <c r="E89" s="203" t="s">
        <v>177</v>
      </c>
      <c r="F89" s="203" t="s">
        <v>178</v>
      </c>
      <c r="G89" s="201"/>
      <c r="H89" s="201"/>
      <c r="I89" s="204"/>
      <c r="J89" s="205">
        <f>BK89</f>
        <v>0</v>
      </c>
      <c r="K89" s="201"/>
      <c r="L89" s="206"/>
      <c r="M89" s="207"/>
      <c r="N89" s="208"/>
      <c r="O89" s="208"/>
      <c r="P89" s="209">
        <f>P90+P132+P156+P176+P189+P195+P201</f>
        <v>0</v>
      </c>
      <c r="Q89" s="208"/>
      <c r="R89" s="209">
        <f>R90+R132+R156+R176+R189+R195+R201</f>
        <v>54.624472559999994</v>
      </c>
      <c r="S89" s="208"/>
      <c r="T89" s="210">
        <f>T90+T132+T156+T176+T189+T195+T201</f>
        <v>0</v>
      </c>
      <c r="U89" s="12"/>
      <c r="V89" s="12"/>
      <c r="W89" s="12"/>
      <c r="X89" s="12"/>
      <c r="Y89" s="12"/>
      <c r="Z89" s="12"/>
      <c r="AA89" s="12"/>
      <c r="AB89" s="12"/>
      <c r="AC89" s="12"/>
      <c r="AD89" s="12"/>
      <c r="AE89" s="12"/>
      <c r="AR89" s="211" t="s">
        <v>85</v>
      </c>
      <c r="AT89" s="212" t="s">
        <v>76</v>
      </c>
      <c r="AU89" s="212" t="s">
        <v>77</v>
      </c>
      <c r="AY89" s="211" t="s">
        <v>179</v>
      </c>
      <c r="BK89" s="213">
        <f>BK90+BK132+BK156+BK176+BK189+BK195+BK201</f>
        <v>0</v>
      </c>
    </row>
    <row r="90" s="12" customFormat="1" ht="22.8" customHeight="1">
      <c r="A90" s="12"/>
      <c r="B90" s="200"/>
      <c r="C90" s="201"/>
      <c r="D90" s="202" t="s">
        <v>76</v>
      </c>
      <c r="E90" s="214" t="s">
        <v>85</v>
      </c>
      <c r="F90" s="214" t="s">
        <v>180</v>
      </c>
      <c r="G90" s="201"/>
      <c r="H90" s="201"/>
      <c r="I90" s="204"/>
      <c r="J90" s="215">
        <f>BK90</f>
        <v>0</v>
      </c>
      <c r="K90" s="201"/>
      <c r="L90" s="206"/>
      <c r="M90" s="207"/>
      <c r="N90" s="208"/>
      <c r="O90" s="208"/>
      <c r="P90" s="209">
        <f>SUM(P91:P131)</f>
        <v>0</v>
      </c>
      <c r="Q90" s="208"/>
      <c r="R90" s="209">
        <f>SUM(R91:R131)</f>
        <v>0</v>
      </c>
      <c r="S90" s="208"/>
      <c r="T90" s="210">
        <f>SUM(T91:T131)</f>
        <v>0</v>
      </c>
      <c r="U90" s="12"/>
      <c r="V90" s="12"/>
      <c r="W90" s="12"/>
      <c r="X90" s="12"/>
      <c r="Y90" s="12"/>
      <c r="Z90" s="12"/>
      <c r="AA90" s="12"/>
      <c r="AB90" s="12"/>
      <c r="AC90" s="12"/>
      <c r="AD90" s="12"/>
      <c r="AE90" s="12"/>
      <c r="AR90" s="211" t="s">
        <v>85</v>
      </c>
      <c r="AT90" s="212" t="s">
        <v>76</v>
      </c>
      <c r="AU90" s="212" t="s">
        <v>85</v>
      </c>
      <c r="AY90" s="211" t="s">
        <v>179</v>
      </c>
      <c r="BK90" s="213">
        <f>SUM(BK91:BK131)</f>
        <v>0</v>
      </c>
    </row>
    <row r="91" s="2" customFormat="1" ht="24.15" customHeight="1">
      <c r="A91" s="41"/>
      <c r="B91" s="42"/>
      <c r="C91" s="216" t="s">
        <v>85</v>
      </c>
      <c r="D91" s="216" t="s">
        <v>181</v>
      </c>
      <c r="E91" s="217" t="s">
        <v>2209</v>
      </c>
      <c r="F91" s="218" t="s">
        <v>2210</v>
      </c>
      <c r="G91" s="219" t="s">
        <v>371</v>
      </c>
      <c r="H91" s="220">
        <v>14.42</v>
      </c>
      <c r="I91" s="221"/>
      <c r="J91" s="222">
        <f>ROUND(I91*H91,2)</f>
        <v>0</v>
      </c>
      <c r="K91" s="218" t="s">
        <v>185</v>
      </c>
      <c r="L91" s="47"/>
      <c r="M91" s="223" t="s">
        <v>19</v>
      </c>
      <c r="N91" s="224" t="s">
        <v>48</v>
      </c>
      <c r="O91" s="87"/>
      <c r="P91" s="225">
        <f>O91*H91</f>
        <v>0</v>
      </c>
      <c r="Q91" s="225">
        <v>0</v>
      </c>
      <c r="R91" s="225">
        <f>Q91*H91</f>
        <v>0</v>
      </c>
      <c r="S91" s="225">
        <v>0</v>
      </c>
      <c r="T91" s="226">
        <f>S91*H91</f>
        <v>0</v>
      </c>
      <c r="U91" s="41"/>
      <c r="V91" s="41"/>
      <c r="W91" s="41"/>
      <c r="X91" s="41"/>
      <c r="Y91" s="41"/>
      <c r="Z91" s="41"/>
      <c r="AA91" s="41"/>
      <c r="AB91" s="41"/>
      <c r="AC91" s="41"/>
      <c r="AD91" s="41"/>
      <c r="AE91" s="41"/>
      <c r="AR91" s="227" t="s">
        <v>186</v>
      </c>
      <c r="AT91" s="227" t="s">
        <v>181</v>
      </c>
      <c r="AU91" s="227" t="s">
        <v>87</v>
      </c>
      <c r="AY91" s="20" t="s">
        <v>179</v>
      </c>
      <c r="BE91" s="228">
        <f>IF(N91="základní",J91,0)</f>
        <v>0</v>
      </c>
      <c r="BF91" s="228">
        <f>IF(N91="snížená",J91,0)</f>
        <v>0</v>
      </c>
      <c r="BG91" s="228">
        <f>IF(N91="zákl. přenesená",J91,0)</f>
        <v>0</v>
      </c>
      <c r="BH91" s="228">
        <f>IF(N91="sníž. přenesená",J91,0)</f>
        <v>0</v>
      </c>
      <c r="BI91" s="228">
        <f>IF(N91="nulová",J91,0)</f>
        <v>0</v>
      </c>
      <c r="BJ91" s="20" t="s">
        <v>85</v>
      </c>
      <c r="BK91" s="228">
        <f>ROUND(I91*H91,2)</f>
        <v>0</v>
      </c>
      <c r="BL91" s="20" t="s">
        <v>186</v>
      </c>
      <c r="BM91" s="227" t="s">
        <v>2211</v>
      </c>
    </row>
    <row r="92" s="2" customFormat="1">
      <c r="A92" s="41"/>
      <c r="B92" s="42"/>
      <c r="C92" s="43"/>
      <c r="D92" s="229" t="s">
        <v>188</v>
      </c>
      <c r="E92" s="43"/>
      <c r="F92" s="230" t="s">
        <v>2212</v>
      </c>
      <c r="G92" s="43"/>
      <c r="H92" s="43"/>
      <c r="I92" s="231"/>
      <c r="J92" s="43"/>
      <c r="K92" s="43"/>
      <c r="L92" s="47"/>
      <c r="M92" s="232"/>
      <c r="N92" s="233"/>
      <c r="O92" s="87"/>
      <c r="P92" s="87"/>
      <c r="Q92" s="87"/>
      <c r="R92" s="87"/>
      <c r="S92" s="87"/>
      <c r="T92" s="88"/>
      <c r="U92" s="41"/>
      <c r="V92" s="41"/>
      <c r="W92" s="41"/>
      <c r="X92" s="41"/>
      <c r="Y92" s="41"/>
      <c r="Z92" s="41"/>
      <c r="AA92" s="41"/>
      <c r="AB92" s="41"/>
      <c r="AC92" s="41"/>
      <c r="AD92" s="41"/>
      <c r="AE92" s="41"/>
      <c r="AT92" s="20" t="s">
        <v>188</v>
      </c>
      <c r="AU92" s="20" t="s">
        <v>87</v>
      </c>
    </row>
    <row r="93" s="13" customFormat="1">
      <c r="A93" s="13"/>
      <c r="B93" s="234"/>
      <c r="C93" s="235"/>
      <c r="D93" s="236" t="s">
        <v>190</v>
      </c>
      <c r="E93" s="237" t="s">
        <v>19</v>
      </c>
      <c r="F93" s="238" t="s">
        <v>2213</v>
      </c>
      <c r="G93" s="235"/>
      <c r="H93" s="237" t="s">
        <v>19</v>
      </c>
      <c r="I93" s="239"/>
      <c r="J93" s="235"/>
      <c r="K93" s="235"/>
      <c r="L93" s="240"/>
      <c r="M93" s="241"/>
      <c r="N93" s="242"/>
      <c r="O93" s="242"/>
      <c r="P93" s="242"/>
      <c r="Q93" s="242"/>
      <c r="R93" s="242"/>
      <c r="S93" s="242"/>
      <c r="T93" s="243"/>
      <c r="U93" s="13"/>
      <c r="V93" s="13"/>
      <c r="W93" s="13"/>
      <c r="X93" s="13"/>
      <c r="Y93" s="13"/>
      <c r="Z93" s="13"/>
      <c r="AA93" s="13"/>
      <c r="AB93" s="13"/>
      <c r="AC93" s="13"/>
      <c r="AD93" s="13"/>
      <c r="AE93" s="13"/>
      <c r="AT93" s="244" t="s">
        <v>190</v>
      </c>
      <c r="AU93" s="244" t="s">
        <v>87</v>
      </c>
      <c r="AV93" s="13" t="s">
        <v>85</v>
      </c>
      <c r="AW93" s="13" t="s">
        <v>37</v>
      </c>
      <c r="AX93" s="13" t="s">
        <v>77</v>
      </c>
      <c r="AY93" s="244" t="s">
        <v>179</v>
      </c>
    </row>
    <row r="94" s="14" customFormat="1">
      <c r="A94" s="14"/>
      <c r="B94" s="245"/>
      <c r="C94" s="246"/>
      <c r="D94" s="236" t="s">
        <v>190</v>
      </c>
      <c r="E94" s="247" t="s">
        <v>19</v>
      </c>
      <c r="F94" s="248" t="s">
        <v>2203</v>
      </c>
      <c r="G94" s="246"/>
      <c r="H94" s="249">
        <v>14.42</v>
      </c>
      <c r="I94" s="250"/>
      <c r="J94" s="246"/>
      <c r="K94" s="246"/>
      <c r="L94" s="251"/>
      <c r="M94" s="252"/>
      <c r="N94" s="253"/>
      <c r="O94" s="253"/>
      <c r="P94" s="253"/>
      <c r="Q94" s="253"/>
      <c r="R94" s="253"/>
      <c r="S94" s="253"/>
      <c r="T94" s="254"/>
      <c r="U94" s="14"/>
      <c r="V94" s="14"/>
      <c r="W94" s="14"/>
      <c r="X94" s="14"/>
      <c r="Y94" s="14"/>
      <c r="Z94" s="14"/>
      <c r="AA94" s="14"/>
      <c r="AB94" s="14"/>
      <c r="AC94" s="14"/>
      <c r="AD94" s="14"/>
      <c r="AE94" s="14"/>
      <c r="AT94" s="255" t="s">
        <v>190</v>
      </c>
      <c r="AU94" s="255" t="s">
        <v>87</v>
      </c>
      <c r="AV94" s="14" t="s">
        <v>87</v>
      </c>
      <c r="AW94" s="14" t="s">
        <v>37</v>
      </c>
      <c r="AX94" s="14" t="s">
        <v>77</v>
      </c>
      <c r="AY94" s="255" t="s">
        <v>179</v>
      </c>
    </row>
    <row r="95" s="16" customFormat="1">
      <c r="A95" s="16"/>
      <c r="B95" s="267"/>
      <c r="C95" s="268"/>
      <c r="D95" s="236" t="s">
        <v>190</v>
      </c>
      <c r="E95" s="269" t="s">
        <v>19</v>
      </c>
      <c r="F95" s="270" t="s">
        <v>195</v>
      </c>
      <c r="G95" s="268"/>
      <c r="H95" s="271">
        <v>14.42</v>
      </c>
      <c r="I95" s="272"/>
      <c r="J95" s="268"/>
      <c r="K95" s="268"/>
      <c r="L95" s="273"/>
      <c r="M95" s="274"/>
      <c r="N95" s="275"/>
      <c r="O95" s="275"/>
      <c r="P95" s="275"/>
      <c r="Q95" s="275"/>
      <c r="R95" s="275"/>
      <c r="S95" s="275"/>
      <c r="T95" s="276"/>
      <c r="U95" s="16"/>
      <c r="V95" s="16"/>
      <c r="W95" s="16"/>
      <c r="X95" s="16"/>
      <c r="Y95" s="16"/>
      <c r="Z95" s="16"/>
      <c r="AA95" s="16"/>
      <c r="AB95" s="16"/>
      <c r="AC95" s="16"/>
      <c r="AD95" s="16"/>
      <c r="AE95" s="16"/>
      <c r="AT95" s="277" t="s">
        <v>190</v>
      </c>
      <c r="AU95" s="277" t="s">
        <v>87</v>
      </c>
      <c r="AV95" s="16" t="s">
        <v>186</v>
      </c>
      <c r="AW95" s="16" t="s">
        <v>37</v>
      </c>
      <c r="AX95" s="16" t="s">
        <v>85</v>
      </c>
      <c r="AY95" s="277" t="s">
        <v>179</v>
      </c>
    </row>
    <row r="96" s="2" customFormat="1" ht="24.15" customHeight="1">
      <c r="A96" s="41"/>
      <c r="B96" s="42"/>
      <c r="C96" s="216" t="s">
        <v>87</v>
      </c>
      <c r="D96" s="216" t="s">
        <v>181</v>
      </c>
      <c r="E96" s="217" t="s">
        <v>413</v>
      </c>
      <c r="F96" s="218" t="s">
        <v>414</v>
      </c>
      <c r="G96" s="219" t="s">
        <v>371</v>
      </c>
      <c r="H96" s="220">
        <v>5</v>
      </c>
      <c r="I96" s="221"/>
      <c r="J96" s="222">
        <f>ROUND(I96*H96,2)</f>
        <v>0</v>
      </c>
      <c r="K96" s="218" t="s">
        <v>185</v>
      </c>
      <c r="L96" s="47"/>
      <c r="M96" s="223" t="s">
        <v>19</v>
      </c>
      <c r="N96" s="224" t="s">
        <v>48</v>
      </c>
      <c r="O96" s="87"/>
      <c r="P96" s="225">
        <f>O96*H96</f>
        <v>0</v>
      </c>
      <c r="Q96" s="225">
        <v>0</v>
      </c>
      <c r="R96" s="225">
        <f>Q96*H96</f>
        <v>0</v>
      </c>
      <c r="S96" s="225">
        <v>0</v>
      </c>
      <c r="T96" s="226">
        <f>S96*H96</f>
        <v>0</v>
      </c>
      <c r="U96" s="41"/>
      <c r="V96" s="41"/>
      <c r="W96" s="41"/>
      <c r="X96" s="41"/>
      <c r="Y96" s="41"/>
      <c r="Z96" s="41"/>
      <c r="AA96" s="41"/>
      <c r="AB96" s="41"/>
      <c r="AC96" s="41"/>
      <c r="AD96" s="41"/>
      <c r="AE96" s="41"/>
      <c r="AR96" s="227" t="s">
        <v>186</v>
      </c>
      <c r="AT96" s="227" t="s">
        <v>181</v>
      </c>
      <c r="AU96" s="227" t="s">
        <v>87</v>
      </c>
      <c r="AY96" s="20" t="s">
        <v>179</v>
      </c>
      <c r="BE96" s="228">
        <f>IF(N96="základní",J96,0)</f>
        <v>0</v>
      </c>
      <c r="BF96" s="228">
        <f>IF(N96="snížená",J96,0)</f>
        <v>0</v>
      </c>
      <c r="BG96" s="228">
        <f>IF(N96="zákl. přenesená",J96,0)</f>
        <v>0</v>
      </c>
      <c r="BH96" s="228">
        <f>IF(N96="sníž. přenesená",J96,0)</f>
        <v>0</v>
      </c>
      <c r="BI96" s="228">
        <f>IF(N96="nulová",J96,0)</f>
        <v>0</v>
      </c>
      <c r="BJ96" s="20" t="s">
        <v>85</v>
      </c>
      <c r="BK96" s="228">
        <f>ROUND(I96*H96,2)</f>
        <v>0</v>
      </c>
      <c r="BL96" s="20" t="s">
        <v>186</v>
      </c>
      <c r="BM96" s="227" t="s">
        <v>2214</v>
      </c>
    </row>
    <row r="97" s="2" customFormat="1">
      <c r="A97" s="41"/>
      <c r="B97" s="42"/>
      <c r="C97" s="43"/>
      <c r="D97" s="229" t="s">
        <v>188</v>
      </c>
      <c r="E97" s="43"/>
      <c r="F97" s="230" t="s">
        <v>416</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188</v>
      </c>
      <c r="AU97" s="20" t="s">
        <v>87</v>
      </c>
    </row>
    <row r="98" s="13" customFormat="1">
      <c r="A98" s="13"/>
      <c r="B98" s="234"/>
      <c r="C98" s="235"/>
      <c r="D98" s="236" t="s">
        <v>190</v>
      </c>
      <c r="E98" s="237" t="s">
        <v>19</v>
      </c>
      <c r="F98" s="238" t="s">
        <v>2215</v>
      </c>
      <c r="G98" s="235"/>
      <c r="H98" s="237" t="s">
        <v>19</v>
      </c>
      <c r="I98" s="239"/>
      <c r="J98" s="235"/>
      <c r="K98" s="235"/>
      <c r="L98" s="240"/>
      <c r="M98" s="241"/>
      <c r="N98" s="242"/>
      <c r="O98" s="242"/>
      <c r="P98" s="242"/>
      <c r="Q98" s="242"/>
      <c r="R98" s="242"/>
      <c r="S98" s="242"/>
      <c r="T98" s="243"/>
      <c r="U98" s="13"/>
      <c r="V98" s="13"/>
      <c r="W98" s="13"/>
      <c r="X98" s="13"/>
      <c r="Y98" s="13"/>
      <c r="Z98" s="13"/>
      <c r="AA98" s="13"/>
      <c r="AB98" s="13"/>
      <c r="AC98" s="13"/>
      <c r="AD98" s="13"/>
      <c r="AE98" s="13"/>
      <c r="AT98" s="244" t="s">
        <v>190</v>
      </c>
      <c r="AU98" s="244" t="s">
        <v>87</v>
      </c>
      <c r="AV98" s="13" t="s">
        <v>85</v>
      </c>
      <c r="AW98" s="13" t="s">
        <v>37</v>
      </c>
      <c r="AX98" s="13" t="s">
        <v>77</v>
      </c>
      <c r="AY98" s="244" t="s">
        <v>179</v>
      </c>
    </row>
    <row r="99" s="14" customFormat="1">
      <c r="A99" s="14"/>
      <c r="B99" s="245"/>
      <c r="C99" s="246"/>
      <c r="D99" s="236" t="s">
        <v>190</v>
      </c>
      <c r="E99" s="247" t="s">
        <v>19</v>
      </c>
      <c r="F99" s="248" t="s">
        <v>2216</v>
      </c>
      <c r="G99" s="246"/>
      <c r="H99" s="249">
        <v>5</v>
      </c>
      <c r="I99" s="250"/>
      <c r="J99" s="246"/>
      <c r="K99" s="246"/>
      <c r="L99" s="251"/>
      <c r="M99" s="252"/>
      <c r="N99" s="253"/>
      <c r="O99" s="253"/>
      <c r="P99" s="253"/>
      <c r="Q99" s="253"/>
      <c r="R99" s="253"/>
      <c r="S99" s="253"/>
      <c r="T99" s="254"/>
      <c r="U99" s="14"/>
      <c r="V99" s="14"/>
      <c r="W99" s="14"/>
      <c r="X99" s="14"/>
      <c r="Y99" s="14"/>
      <c r="Z99" s="14"/>
      <c r="AA99" s="14"/>
      <c r="AB99" s="14"/>
      <c r="AC99" s="14"/>
      <c r="AD99" s="14"/>
      <c r="AE99" s="14"/>
      <c r="AT99" s="255" t="s">
        <v>190</v>
      </c>
      <c r="AU99" s="255" t="s">
        <v>87</v>
      </c>
      <c r="AV99" s="14" t="s">
        <v>87</v>
      </c>
      <c r="AW99" s="14" t="s">
        <v>37</v>
      </c>
      <c r="AX99" s="14" t="s">
        <v>77</v>
      </c>
      <c r="AY99" s="255" t="s">
        <v>179</v>
      </c>
    </row>
    <row r="100" s="15" customFormat="1">
      <c r="A100" s="15"/>
      <c r="B100" s="256"/>
      <c r="C100" s="257"/>
      <c r="D100" s="236" t="s">
        <v>190</v>
      </c>
      <c r="E100" s="258" t="s">
        <v>2207</v>
      </c>
      <c r="F100" s="259" t="s">
        <v>193</v>
      </c>
      <c r="G100" s="257"/>
      <c r="H100" s="260">
        <v>5</v>
      </c>
      <c r="I100" s="261"/>
      <c r="J100" s="257"/>
      <c r="K100" s="257"/>
      <c r="L100" s="262"/>
      <c r="M100" s="263"/>
      <c r="N100" s="264"/>
      <c r="O100" s="264"/>
      <c r="P100" s="264"/>
      <c r="Q100" s="264"/>
      <c r="R100" s="264"/>
      <c r="S100" s="264"/>
      <c r="T100" s="265"/>
      <c r="U100" s="15"/>
      <c r="V100" s="15"/>
      <c r="W100" s="15"/>
      <c r="X100" s="15"/>
      <c r="Y100" s="15"/>
      <c r="Z100" s="15"/>
      <c r="AA100" s="15"/>
      <c r="AB100" s="15"/>
      <c r="AC100" s="15"/>
      <c r="AD100" s="15"/>
      <c r="AE100" s="15"/>
      <c r="AT100" s="266" t="s">
        <v>190</v>
      </c>
      <c r="AU100" s="266" t="s">
        <v>87</v>
      </c>
      <c r="AV100" s="15" t="s">
        <v>194</v>
      </c>
      <c r="AW100" s="15" t="s">
        <v>37</v>
      </c>
      <c r="AX100" s="15" t="s">
        <v>77</v>
      </c>
      <c r="AY100" s="266" t="s">
        <v>179</v>
      </c>
    </row>
    <row r="101" s="16" customFormat="1">
      <c r="A101" s="16"/>
      <c r="B101" s="267"/>
      <c r="C101" s="268"/>
      <c r="D101" s="236" t="s">
        <v>190</v>
      </c>
      <c r="E101" s="269" t="s">
        <v>19</v>
      </c>
      <c r="F101" s="270" t="s">
        <v>195</v>
      </c>
      <c r="G101" s="268"/>
      <c r="H101" s="271">
        <v>5</v>
      </c>
      <c r="I101" s="272"/>
      <c r="J101" s="268"/>
      <c r="K101" s="268"/>
      <c r="L101" s="273"/>
      <c r="M101" s="274"/>
      <c r="N101" s="275"/>
      <c r="O101" s="275"/>
      <c r="P101" s="275"/>
      <c r="Q101" s="275"/>
      <c r="R101" s="275"/>
      <c r="S101" s="275"/>
      <c r="T101" s="276"/>
      <c r="U101" s="16"/>
      <c r="V101" s="16"/>
      <c r="W101" s="16"/>
      <c r="X101" s="16"/>
      <c r="Y101" s="16"/>
      <c r="Z101" s="16"/>
      <c r="AA101" s="16"/>
      <c r="AB101" s="16"/>
      <c r="AC101" s="16"/>
      <c r="AD101" s="16"/>
      <c r="AE101" s="16"/>
      <c r="AT101" s="277" t="s">
        <v>190</v>
      </c>
      <c r="AU101" s="277" t="s">
        <v>87</v>
      </c>
      <c r="AV101" s="16" t="s">
        <v>186</v>
      </c>
      <c r="AW101" s="16" t="s">
        <v>37</v>
      </c>
      <c r="AX101" s="16" t="s">
        <v>85</v>
      </c>
      <c r="AY101" s="277" t="s">
        <v>179</v>
      </c>
    </row>
    <row r="102" s="2" customFormat="1" ht="37.8" customHeight="1">
      <c r="A102" s="41"/>
      <c r="B102" s="42"/>
      <c r="C102" s="216" t="s">
        <v>194</v>
      </c>
      <c r="D102" s="216" t="s">
        <v>181</v>
      </c>
      <c r="E102" s="217" t="s">
        <v>393</v>
      </c>
      <c r="F102" s="218" t="s">
        <v>394</v>
      </c>
      <c r="G102" s="219" t="s">
        <v>371</v>
      </c>
      <c r="H102" s="220">
        <v>19.420000000000002</v>
      </c>
      <c r="I102" s="221"/>
      <c r="J102" s="222">
        <f>ROUND(I102*H102,2)</f>
        <v>0</v>
      </c>
      <c r="K102" s="218" t="s">
        <v>185</v>
      </c>
      <c r="L102" s="47"/>
      <c r="M102" s="223" t="s">
        <v>19</v>
      </c>
      <c r="N102" s="224" t="s">
        <v>48</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186</v>
      </c>
      <c r="AT102" s="227" t="s">
        <v>181</v>
      </c>
      <c r="AU102" s="227" t="s">
        <v>87</v>
      </c>
      <c r="AY102" s="20" t="s">
        <v>179</v>
      </c>
      <c r="BE102" s="228">
        <f>IF(N102="základní",J102,0)</f>
        <v>0</v>
      </c>
      <c r="BF102" s="228">
        <f>IF(N102="snížená",J102,0)</f>
        <v>0</v>
      </c>
      <c r="BG102" s="228">
        <f>IF(N102="zákl. přenesená",J102,0)</f>
        <v>0</v>
      </c>
      <c r="BH102" s="228">
        <f>IF(N102="sníž. přenesená",J102,0)</f>
        <v>0</v>
      </c>
      <c r="BI102" s="228">
        <f>IF(N102="nulová",J102,0)</f>
        <v>0</v>
      </c>
      <c r="BJ102" s="20" t="s">
        <v>85</v>
      </c>
      <c r="BK102" s="228">
        <f>ROUND(I102*H102,2)</f>
        <v>0</v>
      </c>
      <c r="BL102" s="20" t="s">
        <v>186</v>
      </c>
      <c r="BM102" s="227" t="s">
        <v>2217</v>
      </c>
    </row>
    <row r="103" s="2" customFormat="1">
      <c r="A103" s="41"/>
      <c r="B103" s="42"/>
      <c r="C103" s="43"/>
      <c r="D103" s="229" t="s">
        <v>188</v>
      </c>
      <c r="E103" s="43"/>
      <c r="F103" s="230" t="s">
        <v>396</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188</v>
      </c>
      <c r="AU103" s="20" t="s">
        <v>87</v>
      </c>
    </row>
    <row r="104" s="13" customFormat="1">
      <c r="A104" s="13"/>
      <c r="B104" s="234"/>
      <c r="C104" s="235"/>
      <c r="D104" s="236" t="s">
        <v>190</v>
      </c>
      <c r="E104" s="237" t="s">
        <v>19</v>
      </c>
      <c r="F104" s="238" t="s">
        <v>952</v>
      </c>
      <c r="G104" s="235"/>
      <c r="H104" s="237" t="s">
        <v>19</v>
      </c>
      <c r="I104" s="239"/>
      <c r="J104" s="235"/>
      <c r="K104" s="235"/>
      <c r="L104" s="240"/>
      <c r="M104" s="241"/>
      <c r="N104" s="242"/>
      <c r="O104" s="242"/>
      <c r="P104" s="242"/>
      <c r="Q104" s="242"/>
      <c r="R104" s="242"/>
      <c r="S104" s="242"/>
      <c r="T104" s="243"/>
      <c r="U104" s="13"/>
      <c r="V104" s="13"/>
      <c r="W104" s="13"/>
      <c r="X104" s="13"/>
      <c r="Y104" s="13"/>
      <c r="Z104" s="13"/>
      <c r="AA104" s="13"/>
      <c r="AB104" s="13"/>
      <c r="AC104" s="13"/>
      <c r="AD104" s="13"/>
      <c r="AE104" s="13"/>
      <c r="AT104" s="244" t="s">
        <v>190</v>
      </c>
      <c r="AU104" s="244" t="s">
        <v>87</v>
      </c>
      <c r="AV104" s="13" t="s">
        <v>85</v>
      </c>
      <c r="AW104" s="13" t="s">
        <v>37</v>
      </c>
      <c r="AX104" s="13" t="s">
        <v>77</v>
      </c>
      <c r="AY104" s="244" t="s">
        <v>179</v>
      </c>
    </row>
    <row r="105" s="14" customFormat="1">
      <c r="A105" s="14"/>
      <c r="B105" s="245"/>
      <c r="C105" s="246"/>
      <c r="D105" s="236" t="s">
        <v>190</v>
      </c>
      <c r="E105" s="247" t="s">
        <v>19</v>
      </c>
      <c r="F105" s="248" t="s">
        <v>2203</v>
      </c>
      <c r="G105" s="246"/>
      <c r="H105" s="249">
        <v>14.42</v>
      </c>
      <c r="I105" s="250"/>
      <c r="J105" s="246"/>
      <c r="K105" s="246"/>
      <c r="L105" s="251"/>
      <c r="M105" s="252"/>
      <c r="N105" s="253"/>
      <c r="O105" s="253"/>
      <c r="P105" s="253"/>
      <c r="Q105" s="253"/>
      <c r="R105" s="253"/>
      <c r="S105" s="253"/>
      <c r="T105" s="254"/>
      <c r="U105" s="14"/>
      <c r="V105" s="14"/>
      <c r="W105" s="14"/>
      <c r="X105" s="14"/>
      <c r="Y105" s="14"/>
      <c r="Z105" s="14"/>
      <c r="AA105" s="14"/>
      <c r="AB105" s="14"/>
      <c r="AC105" s="14"/>
      <c r="AD105" s="14"/>
      <c r="AE105" s="14"/>
      <c r="AT105" s="255" t="s">
        <v>190</v>
      </c>
      <c r="AU105" s="255" t="s">
        <v>87</v>
      </c>
      <c r="AV105" s="14" t="s">
        <v>87</v>
      </c>
      <c r="AW105" s="14" t="s">
        <v>37</v>
      </c>
      <c r="AX105" s="14" t="s">
        <v>77</v>
      </c>
      <c r="AY105" s="255" t="s">
        <v>179</v>
      </c>
    </row>
    <row r="106" s="14" customFormat="1">
      <c r="A106" s="14"/>
      <c r="B106" s="245"/>
      <c r="C106" s="246"/>
      <c r="D106" s="236" t="s">
        <v>190</v>
      </c>
      <c r="E106" s="247" t="s">
        <v>19</v>
      </c>
      <c r="F106" s="248" t="s">
        <v>2207</v>
      </c>
      <c r="G106" s="246"/>
      <c r="H106" s="249">
        <v>5</v>
      </c>
      <c r="I106" s="250"/>
      <c r="J106" s="246"/>
      <c r="K106" s="246"/>
      <c r="L106" s="251"/>
      <c r="M106" s="252"/>
      <c r="N106" s="253"/>
      <c r="O106" s="253"/>
      <c r="P106" s="253"/>
      <c r="Q106" s="253"/>
      <c r="R106" s="253"/>
      <c r="S106" s="253"/>
      <c r="T106" s="254"/>
      <c r="U106" s="14"/>
      <c r="V106" s="14"/>
      <c r="W106" s="14"/>
      <c r="X106" s="14"/>
      <c r="Y106" s="14"/>
      <c r="Z106" s="14"/>
      <c r="AA106" s="14"/>
      <c r="AB106" s="14"/>
      <c r="AC106" s="14"/>
      <c r="AD106" s="14"/>
      <c r="AE106" s="14"/>
      <c r="AT106" s="255" t="s">
        <v>190</v>
      </c>
      <c r="AU106" s="255" t="s">
        <v>87</v>
      </c>
      <c r="AV106" s="14" t="s">
        <v>87</v>
      </c>
      <c r="AW106" s="14" t="s">
        <v>37</v>
      </c>
      <c r="AX106" s="14" t="s">
        <v>77</v>
      </c>
      <c r="AY106" s="255" t="s">
        <v>179</v>
      </c>
    </row>
    <row r="107" s="16" customFormat="1">
      <c r="A107" s="16"/>
      <c r="B107" s="267"/>
      <c r="C107" s="268"/>
      <c r="D107" s="236" t="s">
        <v>190</v>
      </c>
      <c r="E107" s="269" t="s">
        <v>19</v>
      </c>
      <c r="F107" s="270" t="s">
        <v>195</v>
      </c>
      <c r="G107" s="268"/>
      <c r="H107" s="271">
        <v>19.420000000000002</v>
      </c>
      <c r="I107" s="272"/>
      <c r="J107" s="268"/>
      <c r="K107" s="268"/>
      <c r="L107" s="273"/>
      <c r="M107" s="274"/>
      <c r="N107" s="275"/>
      <c r="O107" s="275"/>
      <c r="P107" s="275"/>
      <c r="Q107" s="275"/>
      <c r="R107" s="275"/>
      <c r="S107" s="275"/>
      <c r="T107" s="276"/>
      <c r="U107" s="16"/>
      <c r="V107" s="16"/>
      <c r="W107" s="16"/>
      <c r="X107" s="16"/>
      <c r="Y107" s="16"/>
      <c r="Z107" s="16"/>
      <c r="AA107" s="16"/>
      <c r="AB107" s="16"/>
      <c r="AC107" s="16"/>
      <c r="AD107" s="16"/>
      <c r="AE107" s="16"/>
      <c r="AT107" s="277" t="s">
        <v>190</v>
      </c>
      <c r="AU107" s="277" t="s">
        <v>87</v>
      </c>
      <c r="AV107" s="16" t="s">
        <v>186</v>
      </c>
      <c r="AW107" s="16" t="s">
        <v>37</v>
      </c>
      <c r="AX107" s="16" t="s">
        <v>85</v>
      </c>
      <c r="AY107" s="277" t="s">
        <v>179</v>
      </c>
    </row>
    <row r="108" s="2" customFormat="1" ht="24.15" customHeight="1">
      <c r="A108" s="41"/>
      <c r="B108" s="42"/>
      <c r="C108" s="216" t="s">
        <v>186</v>
      </c>
      <c r="D108" s="216" t="s">
        <v>181</v>
      </c>
      <c r="E108" s="217" t="s">
        <v>401</v>
      </c>
      <c r="F108" s="218" t="s">
        <v>402</v>
      </c>
      <c r="G108" s="219" t="s">
        <v>371</v>
      </c>
      <c r="H108" s="220">
        <v>14.42</v>
      </c>
      <c r="I108" s="221"/>
      <c r="J108" s="222">
        <f>ROUND(I108*H108,2)</f>
        <v>0</v>
      </c>
      <c r="K108" s="218" t="s">
        <v>185</v>
      </c>
      <c r="L108" s="47"/>
      <c r="M108" s="223" t="s">
        <v>19</v>
      </c>
      <c r="N108" s="224" t="s">
        <v>48</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186</v>
      </c>
      <c r="AT108" s="227" t="s">
        <v>181</v>
      </c>
      <c r="AU108" s="227" t="s">
        <v>87</v>
      </c>
      <c r="AY108" s="20" t="s">
        <v>179</v>
      </c>
      <c r="BE108" s="228">
        <f>IF(N108="základní",J108,0)</f>
        <v>0</v>
      </c>
      <c r="BF108" s="228">
        <f>IF(N108="snížená",J108,0)</f>
        <v>0</v>
      </c>
      <c r="BG108" s="228">
        <f>IF(N108="zákl. přenesená",J108,0)</f>
        <v>0</v>
      </c>
      <c r="BH108" s="228">
        <f>IF(N108="sníž. přenesená",J108,0)</f>
        <v>0</v>
      </c>
      <c r="BI108" s="228">
        <f>IF(N108="nulová",J108,0)</f>
        <v>0</v>
      </c>
      <c r="BJ108" s="20" t="s">
        <v>85</v>
      </c>
      <c r="BK108" s="228">
        <f>ROUND(I108*H108,2)</f>
        <v>0</v>
      </c>
      <c r="BL108" s="20" t="s">
        <v>186</v>
      </c>
      <c r="BM108" s="227" t="s">
        <v>2218</v>
      </c>
    </row>
    <row r="109" s="2" customFormat="1">
      <c r="A109" s="41"/>
      <c r="B109" s="42"/>
      <c r="C109" s="43"/>
      <c r="D109" s="229" t="s">
        <v>188</v>
      </c>
      <c r="E109" s="43"/>
      <c r="F109" s="230" t="s">
        <v>404</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188</v>
      </c>
      <c r="AU109" s="20" t="s">
        <v>87</v>
      </c>
    </row>
    <row r="110" s="13" customFormat="1">
      <c r="A110" s="13"/>
      <c r="B110" s="234"/>
      <c r="C110" s="235"/>
      <c r="D110" s="236" t="s">
        <v>190</v>
      </c>
      <c r="E110" s="237" t="s">
        <v>19</v>
      </c>
      <c r="F110" s="238" t="s">
        <v>685</v>
      </c>
      <c r="G110" s="235"/>
      <c r="H110" s="237" t="s">
        <v>19</v>
      </c>
      <c r="I110" s="239"/>
      <c r="J110" s="235"/>
      <c r="K110" s="235"/>
      <c r="L110" s="240"/>
      <c r="M110" s="241"/>
      <c r="N110" s="242"/>
      <c r="O110" s="242"/>
      <c r="P110" s="242"/>
      <c r="Q110" s="242"/>
      <c r="R110" s="242"/>
      <c r="S110" s="242"/>
      <c r="T110" s="243"/>
      <c r="U110" s="13"/>
      <c r="V110" s="13"/>
      <c r="W110" s="13"/>
      <c r="X110" s="13"/>
      <c r="Y110" s="13"/>
      <c r="Z110" s="13"/>
      <c r="AA110" s="13"/>
      <c r="AB110" s="13"/>
      <c r="AC110" s="13"/>
      <c r="AD110" s="13"/>
      <c r="AE110" s="13"/>
      <c r="AT110" s="244" t="s">
        <v>190</v>
      </c>
      <c r="AU110" s="244" t="s">
        <v>87</v>
      </c>
      <c r="AV110" s="13" t="s">
        <v>85</v>
      </c>
      <c r="AW110" s="13" t="s">
        <v>37</v>
      </c>
      <c r="AX110" s="13" t="s">
        <v>77</v>
      </c>
      <c r="AY110" s="244" t="s">
        <v>179</v>
      </c>
    </row>
    <row r="111" s="14" customFormat="1">
      <c r="A111" s="14"/>
      <c r="B111" s="245"/>
      <c r="C111" s="246"/>
      <c r="D111" s="236" t="s">
        <v>190</v>
      </c>
      <c r="E111" s="247" t="s">
        <v>19</v>
      </c>
      <c r="F111" s="248" t="s">
        <v>2203</v>
      </c>
      <c r="G111" s="246"/>
      <c r="H111" s="249">
        <v>14.42</v>
      </c>
      <c r="I111" s="250"/>
      <c r="J111" s="246"/>
      <c r="K111" s="246"/>
      <c r="L111" s="251"/>
      <c r="M111" s="252"/>
      <c r="N111" s="253"/>
      <c r="O111" s="253"/>
      <c r="P111" s="253"/>
      <c r="Q111" s="253"/>
      <c r="R111" s="253"/>
      <c r="S111" s="253"/>
      <c r="T111" s="254"/>
      <c r="U111" s="14"/>
      <c r="V111" s="14"/>
      <c r="W111" s="14"/>
      <c r="X111" s="14"/>
      <c r="Y111" s="14"/>
      <c r="Z111" s="14"/>
      <c r="AA111" s="14"/>
      <c r="AB111" s="14"/>
      <c r="AC111" s="14"/>
      <c r="AD111" s="14"/>
      <c r="AE111" s="14"/>
      <c r="AT111" s="255" t="s">
        <v>190</v>
      </c>
      <c r="AU111" s="255" t="s">
        <v>87</v>
      </c>
      <c r="AV111" s="14" t="s">
        <v>87</v>
      </c>
      <c r="AW111" s="14" t="s">
        <v>37</v>
      </c>
      <c r="AX111" s="14" t="s">
        <v>77</v>
      </c>
      <c r="AY111" s="255" t="s">
        <v>179</v>
      </c>
    </row>
    <row r="112" s="16" customFormat="1">
      <c r="A112" s="16"/>
      <c r="B112" s="267"/>
      <c r="C112" s="268"/>
      <c r="D112" s="236" t="s">
        <v>190</v>
      </c>
      <c r="E112" s="269" t="s">
        <v>19</v>
      </c>
      <c r="F112" s="270" t="s">
        <v>195</v>
      </c>
      <c r="G112" s="268"/>
      <c r="H112" s="271">
        <v>14.42</v>
      </c>
      <c r="I112" s="272"/>
      <c r="J112" s="268"/>
      <c r="K112" s="268"/>
      <c r="L112" s="273"/>
      <c r="M112" s="274"/>
      <c r="N112" s="275"/>
      <c r="O112" s="275"/>
      <c r="P112" s="275"/>
      <c r="Q112" s="275"/>
      <c r="R112" s="275"/>
      <c r="S112" s="275"/>
      <c r="T112" s="276"/>
      <c r="U112" s="16"/>
      <c r="V112" s="16"/>
      <c r="W112" s="16"/>
      <c r="X112" s="16"/>
      <c r="Y112" s="16"/>
      <c r="Z112" s="16"/>
      <c r="AA112" s="16"/>
      <c r="AB112" s="16"/>
      <c r="AC112" s="16"/>
      <c r="AD112" s="16"/>
      <c r="AE112" s="16"/>
      <c r="AT112" s="277" t="s">
        <v>190</v>
      </c>
      <c r="AU112" s="277" t="s">
        <v>87</v>
      </c>
      <c r="AV112" s="16" t="s">
        <v>186</v>
      </c>
      <c r="AW112" s="16" t="s">
        <v>37</v>
      </c>
      <c r="AX112" s="16" t="s">
        <v>85</v>
      </c>
      <c r="AY112" s="277" t="s">
        <v>179</v>
      </c>
    </row>
    <row r="113" s="2" customFormat="1" ht="24.15" customHeight="1">
      <c r="A113" s="41"/>
      <c r="B113" s="42"/>
      <c r="C113" s="216" t="s">
        <v>215</v>
      </c>
      <c r="D113" s="216" t="s">
        <v>181</v>
      </c>
      <c r="E113" s="217" t="s">
        <v>686</v>
      </c>
      <c r="F113" s="218" t="s">
        <v>687</v>
      </c>
      <c r="G113" s="219" t="s">
        <v>371</v>
      </c>
      <c r="H113" s="220">
        <v>14.42</v>
      </c>
      <c r="I113" s="221"/>
      <c r="J113" s="222">
        <f>ROUND(I113*H113,2)</f>
        <v>0</v>
      </c>
      <c r="K113" s="218" t="s">
        <v>185</v>
      </c>
      <c r="L113" s="47"/>
      <c r="M113" s="223" t="s">
        <v>19</v>
      </c>
      <c r="N113" s="224" t="s">
        <v>48</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186</v>
      </c>
      <c r="AT113" s="227" t="s">
        <v>181</v>
      </c>
      <c r="AU113" s="227" t="s">
        <v>87</v>
      </c>
      <c r="AY113" s="20" t="s">
        <v>179</v>
      </c>
      <c r="BE113" s="228">
        <f>IF(N113="základní",J113,0)</f>
        <v>0</v>
      </c>
      <c r="BF113" s="228">
        <f>IF(N113="snížená",J113,0)</f>
        <v>0</v>
      </c>
      <c r="BG113" s="228">
        <f>IF(N113="zákl. přenesená",J113,0)</f>
        <v>0</v>
      </c>
      <c r="BH113" s="228">
        <f>IF(N113="sníž. přenesená",J113,0)</f>
        <v>0</v>
      </c>
      <c r="BI113" s="228">
        <f>IF(N113="nulová",J113,0)</f>
        <v>0</v>
      </c>
      <c r="BJ113" s="20" t="s">
        <v>85</v>
      </c>
      <c r="BK113" s="228">
        <f>ROUND(I113*H113,2)</f>
        <v>0</v>
      </c>
      <c r="BL113" s="20" t="s">
        <v>186</v>
      </c>
      <c r="BM113" s="227" t="s">
        <v>2219</v>
      </c>
    </row>
    <row r="114" s="2" customFormat="1">
      <c r="A114" s="41"/>
      <c r="B114" s="42"/>
      <c r="C114" s="43"/>
      <c r="D114" s="229" t="s">
        <v>188</v>
      </c>
      <c r="E114" s="43"/>
      <c r="F114" s="230" t="s">
        <v>689</v>
      </c>
      <c r="G114" s="43"/>
      <c r="H114" s="43"/>
      <c r="I114" s="231"/>
      <c r="J114" s="43"/>
      <c r="K114" s="43"/>
      <c r="L114" s="47"/>
      <c r="M114" s="232"/>
      <c r="N114" s="233"/>
      <c r="O114" s="87"/>
      <c r="P114" s="87"/>
      <c r="Q114" s="87"/>
      <c r="R114" s="87"/>
      <c r="S114" s="87"/>
      <c r="T114" s="88"/>
      <c r="U114" s="41"/>
      <c r="V114" s="41"/>
      <c r="W114" s="41"/>
      <c r="X114" s="41"/>
      <c r="Y114" s="41"/>
      <c r="Z114" s="41"/>
      <c r="AA114" s="41"/>
      <c r="AB114" s="41"/>
      <c r="AC114" s="41"/>
      <c r="AD114" s="41"/>
      <c r="AE114" s="41"/>
      <c r="AT114" s="20" t="s">
        <v>188</v>
      </c>
      <c r="AU114" s="20" t="s">
        <v>87</v>
      </c>
    </row>
    <row r="115" s="13" customFormat="1">
      <c r="A115" s="13"/>
      <c r="B115" s="234"/>
      <c r="C115" s="235"/>
      <c r="D115" s="236" t="s">
        <v>190</v>
      </c>
      <c r="E115" s="237" t="s">
        <v>19</v>
      </c>
      <c r="F115" s="238" t="s">
        <v>690</v>
      </c>
      <c r="G115" s="235"/>
      <c r="H115" s="237" t="s">
        <v>19</v>
      </c>
      <c r="I115" s="239"/>
      <c r="J115" s="235"/>
      <c r="K115" s="235"/>
      <c r="L115" s="240"/>
      <c r="M115" s="241"/>
      <c r="N115" s="242"/>
      <c r="O115" s="242"/>
      <c r="P115" s="242"/>
      <c r="Q115" s="242"/>
      <c r="R115" s="242"/>
      <c r="S115" s="242"/>
      <c r="T115" s="243"/>
      <c r="U115" s="13"/>
      <c r="V115" s="13"/>
      <c r="W115" s="13"/>
      <c r="X115" s="13"/>
      <c r="Y115" s="13"/>
      <c r="Z115" s="13"/>
      <c r="AA115" s="13"/>
      <c r="AB115" s="13"/>
      <c r="AC115" s="13"/>
      <c r="AD115" s="13"/>
      <c r="AE115" s="13"/>
      <c r="AT115" s="244" t="s">
        <v>190</v>
      </c>
      <c r="AU115" s="244" t="s">
        <v>87</v>
      </c>
      <c r="AV115" s="13" t="s">
        <v>85</v>
      </c>
      <c r="AW115" s="13" t="s">
        <v>37</v>
      </c>
      <c r="AX115" s="13" t="s">
        <v>77</v>
      </c>
      <c r="AY115" s="244" t="s">
        <v>179</v>
      </c>
    </row>
    <row r="116" s="14" customFormat="1">
      <c r="A116" s="14"/>
      <c r="B116" s="245"/>
      <c r="C116" s="246"/>
      <c r="D116" s="236" t="s">
        <v>190</v>
      </c>
      <c r="E116" s="247" t="s">
        <v>19</v>
      </c>
      <c r="F116" s="248" t="s">
        <v>2203</v>
      </c>
      <c r="G116" s="246"/>
      <c r="H116" s="249">
        <v>14.42</v>
      </c>
      <c r="I116" s="250"/>
      <c r="J116" s="246"/>
      <c r="K116" s="246"/>
      <c r="L116" s="251"/>
      <c r="M116" s="252"/>
      <c r="N116" s="253"/>
      <c r="O116" s="253"/>
      <c r="P116" s="253"/>
      <c r="Q116" s="253"/>
      <c r="R116" s="253"/>
      <c r="S116" s="253"/>
      <c r="T116" s="254"/>
      <c r="U116" s="14"/>
      <c r="V116" s="14"/>
      <c r="W116" s="14"/>
      <c r="X116" s="14"/>
      <c r="Y116" s="14"/>
      <c r="Z116" s="14"/>
      <c r="AA116" s="14"/>
      <c r="AB116" s="14"/>
      <c r="AC116" s="14"/>
      <c r="AD116" s="14"/>
      <c r="AE116" s="14"/>
      <c r="AT116" s="255" t="s">
        <v>190</v>
      </c>
      <c r="AU116" s="255" t="s">
        <v>87</v>
      </c>
      <c r="AV116" s="14" t="s">
        <v>87</v>
      </c>
      <c r="AW116" s="14" t="s">
        <v>37</v>
      </c>
      <c r="AX116" s="14" t="s">
        <v>77</v>
      </c>
      <c r="AY116" s="255" t="s">
        <v>179</v>
      </c>
    </row>
    <row r="117" s="16" customFormat="1">
      <c r="A117" s="16"/>
      <c r="B117" s="267"/>
      <c r="C117" s="268"/>
      <c r="D117" s="236" t="s">
        <v>190</v>
      </c>
      <c r="E117" s="269" t="s">
        <v>19</v>
      </c>
      <c r="F117" s="270" t="s">
        <v>195</v>
      </c>
      <c r="G117" s="268"/>
      <c r="H117" s="271">
        <v>14.42</v>
      </c>
      <c r="I117" s="272"/>
      <c r="J117" s="268"/>
      <c r="K117" s="268"/>
      <c r="L117" s="273"/>
      <c r="M117" s="274"/>
      <c r="N117" s="275"/>
      <c r="O117" s="275"/>
      <c r="P117" s="275"/>
      <c r="Q117" s="275"/>
      <c r="R117" s="275"/>
      <c r="S117" s="275"/>
      <c r="T117" s="276"/>
      <c r="U117" s="16"/>
      <c r="V117" s="16"/>
      <c r="W117" s="16"/>
      <c r="X117" s="16"/>
      <c r="Y117" s="16"/>
      <c r="Z117" s="16"/>
      <c r="AA117" s="16"/>
      <c r="AB117" s="16"/>
      <c r="AC117" s="16"/>
      <c r="AD117" s="16"/>
      <c r="AE117" s="16"/>
      <c r="AT117" s="277" t="s">
        <v>190</v>
      </c>
      <c r="AU117" s="277" t="s">
        <v>87</v>
      </c>
      <c r="AV117" s="16" t="s">
        <v>186</v>
      </c>
      <c r="AW117" s="16" t="s">
        <v>37</v>
      </c>
      <c r="AX117" s="16" t="s">
        <v>85</v>
      </c>
      <c r="AY117" s="277" t="s">
        <v>179</v>
      </c>
    </row>
    <row r="118" s="2" customFormat="1" ht="37.8" customHeight="1">
      <c r="A118" s="41"/>
      <c r="B118" s="42"/>
      <c r="C118" s="216" t="s">
        <v>220</v>
      </c>
      <c r="D118" s="216" t="s">
        <v>181</v>
      </c>
      <c r="E118" s="217" t="s">
        <v>421</v>
      </c>
      <c r="F118" s="218" t="s">
        <v>422</v>
      </c>
      <c r="G118" s="219" t="s">
        <v>371</v>
      </c>
      <c r="H118" s="220">
        <v>9.4199999999999999</v>
      </c>
      <c r="I118" s="221"/>
      <c r="J118" s="222">
        <f>ROUND(I118*H118,2)</f>
        <v>0</v>
      </c>
      <c r="K118" s="218" t="s">
        <v>185</v>
      </c>
      <c r="L118" s="47"/>
      <c r="M118" s="223" t="s">
        <v>19</v>
      </c>
      <c r="N118" s="224" t="s">
        <v>48</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186</v>
      </c>
      <c r="AT118" s="227" t="s">
        <v>181</v>
      </c>
      <c r="AU118" s="227" t="s">
        <v>87</v>
      </c>
      <c r="AY118" s="20" t="s">
        <v>179</v>
      </c>
      <c r="BE118" s="228">
        <f>IF(N118="základní",J118,0)</f>
        <v>0</v>
      </c>
      <c r="BF118" s="228">
        <f>IF(N118="snížená",J118,0)</f>
        <v>0</v>
      </c>
      <c r="BG118" s="228">
        <f>IF(N118="zákl. přenesená",J118,0)</f>
        <v>0</v>
      </c>
      <c r="BH118" s="228">
        <f>IF(N118="sníž. přenesená",J118,0)</f>
        <v>0</v>
      </c>
      <c r="BI118" s="228">
        <f>IF(N118="nulová",J118,0)</f>
        <v>0</v>
      </c>
      <c r="BJ118" s="20" t="s">
        <v>85</v>
      </c>
      <c r="BK118" s="228">
        <f>ROUND(I118*H118,2)</f>
        <v>0</v>
      </c>
      <c r="BL118" s="20" t="s">
        <v>186</v>
      </c>
      <c r="BM118" s="227" t="s">
        <v>2220</v>
      </c>
    </row>
    <row r="119" s="2" customFormat="1">
      <c r="A119" s="41"/>
      <c r="B119" s="42"/>
      <c r="C119" s="43"/>
      <c r="D119" s="229" t="s">
        <v>188</v>
      </c>
      <c r="E119" s="43"/>
      <c r="F119" s="230" t="s">
        <v>424</v>
      </c>
      <c r="G119" s="43"/>
      <c r="H119" s="43"/>
      <c r="I119" s="231"/>
      <c r="J119" s="43"/>
      <c r="K119" s="43"/>
      <c r="L119" s="47"/>
      <c r="M119" s="232"/>
      <c r="N119" s="233"/>
      <c r="O119" s="87"/>
      <c r="P119" s="87"/>
      <c r="Q119" s="87"/>
      <c r="R119" s="87"/>
      <c r="S119" s="87"/>
      <c r="T119" s="88"/>
      <c r="U119" s="41"/>
      <c r="V119" s="41"/>
      <c r="W119" s="41"/>
      <c r="X119" s="41"/>
      <c r="Y119" s="41"/>
      <c r="Z119" s="41"/>
      <c r="AA119" s="41"/>
      <c r="AB119" s="41"/>
      <c r="AC119" s="41"/>
      <c r="AD119" s="41"/>
      <c r="AE119" s="41"/>
      <c r="AT119" s="20" t="s">
        <v>188</v>
      </c>
      <c r="AU119" s="20" t="s">
        <v>87</v>
      </c>
    </row>
    <row r="120" s="13" customFormat="1">
      <c r="A120" s="13"/>
      <c r="B120" s="234"/>
      <c r="C120" s="235"/>
      <c r="D120" s="236" t="s">
        <v>190</v>
      </c>
      <c r="E120" s="237" t="s">
        <v>19</v>
      </c>
      <c r="F120" s="238" t="s">
        <v>692</v>
      </c>
      <c r="G120" s="235"/>
      <c r="H120" s="237" t="s">
        <v>19</v>
      </c>
      <c r="I120" s="239"/>
      <c r="J120" s="235"/>
      <c r="K120" s="235"/>
      <c r="L120" s="240"/>
      <c r="M120" s="241"/>
      <c r="N120" s="242"/>
      <c r="O120" s="242"/>
      <c r="P120" s="242"/>
      <c r="Q120" s="242"/>
      <c r="R120" s="242"/>
      <c r="S120" s="242"/>
      <c r="T120" s="243"/>
      <c r="U120" s="13"/>
      <c r="V120" s="13"/>
      <c r="W120" s="13"/>
      <c r="X120" s="13"/>
      <c r="Y120" s="13"/>
      <c r="Z120" s="13"/>
      <c r="AA120" s="13"/>
      <c r="AB120" s="13"/>
      <c r="AC120" s="13"/>
      <c r="AD120" s="13"/>
      <c r="AE120" s="13"/>
      <c r="AT120" s="244" t="s">
        <v>190</v>
      </c>
      <c r="AU120" s="244" t="s">
        <v>87</v>
      </c>
      <c r="AV120" s="13" t="s">
        <v>85</v>
      </c>
      <c r="AW120" s="13" t="s">
        <v>37</v>
      </c>
      <c r="AX120" s="13" t="s">
        <v>77</v>
      </c>
      <c r="AY120" s="244" t="s">
        <v>179</v>
      </c>
    </row>
    <row r="121" s="14" customFormat="1">
      <c r="A121" s="14"/>
      <c r="B121" s="245"/>
      <c r="C121" s="246"/>
      <c r="D121" s="236" t="s">
        <v>190</v>
      </c>
      <c r="E121" s="247" t="s">
        <v>19</v>
      </c>
      <c r="F121" s="248" t="s">
        <v>2203</v>
      </c>
      <c r="G121" s="246"/>
      <c r="H121" s="249">
        <v>14.42</v>
      </c>
      <c r="I121" s="250"/>
      <c r="J121" s="246"/>
      <c r="K121" s="246"/>
      <c r="L121" s="251"/>
      <c r="M121" s="252"/>
      <c r="N121" s="253"/>
      <c r="O121" s="253"/>
      <c r="P121" s="253"/>
      <c r="Q121" s="253"/>
      <c r="R121" s="253"/>
      <c r="S121" s="253"/>
      <c r="T121" s="254"/>
      <c r="U121" s="14"/>
      <c r="V121" s="14"/>
      <c r="W121" s="14"/>
      <c r="X121" s="14"/>
      <c r="Y121" s="14"/>
      <c r="Z121" s="14"/>
      <c r="AA121" s="14"/>
      <c r="AB121" s="14"/>
      <c r="AC121" s="14"/>
      <c r="AD121" s="14"/>
      <c r="AE121" s="14"/>
      <c r="AT121" s="255" t="s">
        <v>190</v>
      </c>
      <c r="AU121" s="255" t="s">
        <v>87</v>
      </c>
      <c r="AV121" s="14" t="s">
        <v>87</v>
      </c>
      <c r="AW121" s="14" t="s">
        <v>37</v>
      </c>
      <c r="AX121" s="14" t="s">
        <v>77</v>
      </c>
      <c r="AY121" s="255" t="s">
        <v>179</v>
      </c>
    </row>
    <row r="122" s="14" customFormat="1">
      <c r="A122" s="14"/>
      <c r="B122" s="245"/>
      <c r="C122" s="246"/>
      <c r="D122" s="236" t="s">
        <v>190</v>
      </c>
      <c r="E122" s="247" t="s">
        <v>19</v>
      </c>
      <c r="F122" s="248" t="s">
        <v>2221</v>
      </c>
      <c r="G122" s="246"/>
      <c r="H122" s="249">
        <v>-5</v>
      </c>
      <c r="I122" s="250"/>
      <c r="J122" s="246"/>
      <c r="K122" s="246"/>
      <c r="L122" s="251"/>
      <c r="M122" s="252"/>
      <c r="N122" s="253"/>
      <c r="O122" s="253"/>
      <c r="P122" s="253"/>
      <c r="Q122" s="253"/>
      <c r="R122" s="253"/>
      <c r="S122" s="253"/>
      <c r="T122" s="254"/>
      <c r="U122" s="14"/>
      <c r="V122" s="14"/>
      <c r="W122" s="14"/>
      <c r="X122" s="14"/>
      <c r="Y122" s="14"/>
      <c r="Z122" s="14"/>
      <c r="AA122" s="14"/>
      <c r="AB122" s="14"/>
      <c r="AC122" s="14"/>
      <c r="AD122" s="14"/>
      <c r="AE122" s="14"/>
      <c r="AT122" s="255" t="s">
        <v>190</v>
      </c>
      <c r="AU122" s="255" t="s">
        <v>87</v>
      </c>
      <c r="AV122" s="14" t="s">
        <v>87</v>
      </c>
      <c r="AW122" s="14" t="s">
        <v>37</v>
      </c>
      <c r="AX122" s="14" t="s">
        <v>77</v>
      </c>
      <c r="AY122" s="255" t="s">
        <v>179</v>
      </c>
    </row>
    <row r="123" s="16" customFormat="1">
      <c r="A123" s="16"/>
      <c r="B123" s="267"/>
      <c r="C123" s="268"/>
      <c r="D123" s="236" t="s">
        <v>190</v>
      </c>
      <c r="E123" s="269" t="s">
        <v>19</v>
      </c>
      <c r="F123" s="270" t="s">
        <v>195</v>
      </c>
      <c r="G123" s="268"/>
      <c r="H123" s="271">
        <v>9.4199999999999999</v>
      </c>
      <c r="I123" s="272"/>
      <c r="J123" s="268"/>
      <c r="K123" s="268"/>
      <c r="L123" s="273"/>
      <c r="M123" s="274"/>
      <c r="N123" s="275"/>
      <c r="O123" s="275"/>
      <c r="P123" s="275"/>
      <c r="Q123" s="275"/>
      <c r="R123" s="275"/>
      <c r="S123" s="275"/>
      <c r="T123" s="276"/>
      <c r="U123" s="16"/>
      <c r="V123" s="16"/>
      <c r="W123" s="16"/>
      <c r="X123" s="16"/>
      <c r="Y123" s="16"/>
      <c r="Z123" s="16"/>
      <c r="AA123" s="16"/>
      <c r="AB123" s="16"/>
      <c r="AC123" s="16"/>
      <c r="AD123" s="16"/>
      <c r="AE123" s="16"/>
      <c r="AT123" s="277" t="s">
        <v>190</v>
      </c>
      <c r="AU123" s="277" t="s">
        <v>87</v>
      </c>
      <c r="AV123" s="16" t="s">
        <v>186</v>
      </c>
      <c r="AW123" s="16" t="s">
        <v>37</v>
      </c>
      <c r="AX123" s="16" t="s">
        <v>85</v>
      </c>
      <c r="AY123" s="277" t="s">
        <v>179</v>
      </c>
    </row>
    <row r="124" s="2" customFormat="1" ht="24.15" customHeight="1">
      <c r="A124" s="41"/>
      <c r="B124" s="42"/>
      <c r="C124" s="216" t="s">
        <v>228</v>
      </c>
      <c r="D124" s="216" t="s">
        <v>181</v>
      </c>
      <c r="E124" s="217" t="s">
        <v>428</v>
      </c>
      <c r="F124" s="218" t="s">
        <v>429</v>
      </c>
      <c r="G124" s="219" t="s">
        <v>333</v>
      </c>
      <c r="H124" s="220">
        <v>18.84</v>
      </c>
      <c r="I124" s="221"/>
      <c r="J124" s="222">
        <f>ROUND(I124*H124,2)</f>
        <v>0</v>
      </c>
      <c r="K124" s="218" t="s">
        <v>185</v>
      </c>
      <c r="L124" s="47"/>
      <c r="M124" s="223" t="s">
        <v>19</v>
      </c>
      <c r="N124" s="224" t="s">
        <v>48</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186</v>
      </c>
      <c r="AT124" s="227" t="s">
        <v>181</v>
      </c>
      <c r="AU124" s="227" t="s">
        <v>87</v>
      </c>
      <c r="AY124" s="20" t="s">
        <v>179</v>
      </c>
      <c r="BE124" s="228">
        <f>IF(N124="základní",J124,0)</f>
        <v>0</v>
      </c>
      <c r="BF124" s="228">
        <f>IF(N124="snížená",J124,0)</f>
        <v>0</v>
      </c>
      <c r="BG124" s="228">
        <f>IF(N124="zákl. přenesená",J124,0)</f>
        <v>0</v>
      </c>
      <c r="BH124" s="228">
        <f>IF(N124="sníž. přenesená",J124,0)</f>
        <v>0</v>
      </c>
      <c r="BI124" s="228">
        <f>IF(N124="nulová",J124,0)</f>
        <v>0</v>
      </c>
      <c r="BJ124" s="20" t="s">
        <v>85</v>
      </c>
      <c r="BK124" s="228">
        <f>ROUND(I124*H124,2)</f>
        <v>0</v>
      </c>
      <c r="BL124" s="20" t="s">
        <v>186</v>
      </c>
      <c r="BM124" s="227" t="s">
        <v>2222</v>
      </c>
    </row>
    <row r="125" s="2" customFormat="1">
      <c r="A125" s="41"/>
      <c r="B125" s="42"/>
      <c r="C125" s="43"/>
      <c r="D125" s="229" t="s">
        <v>188</v>
      </c>
      <c r="E125" s="43"/>
      <c r="F125" s="230" t="s">
        <v>431</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188</v>
      </c>
      <c r="AU125" s="20" t="s">
        <v>87</v>
      </c>
    </row>
    <row r="126" s="14" customFormat="1">
      <c r="A126" s="14"/>
      <c r="B126" s="245"/>
      <c r="C126" s="246"/>
      <c r="D126" s="236" t="s">
        <v>190</v>
      </c>
      <c r="E126" s="246"/>
      <c r="F126" s="248" t="s">
        <v>2223</v>
      </c>
      <c r="G126" s="246"/>
      <c r="H126" s="249">
        <v>18.84</v>
      </c>
      <c r="I126" s="250"/>
      <c r="J126" s="246"/>
      <c r="K126" s="246"/>
      <c r="L126" s="251"/>
      <c r="M126" s="252"/>
      <c r="N126" s="253"/>
      <c r="O126" s="253"/>
      <c r="P126" s="253"/>
      <c r="Q126" s="253"/>
      <c r="R126" s="253"/>
      <c r="S126" s="253"/>
      <c r="T126" s="254"/>
      <c r="U126" s="14"/>
      <c r="V126" s="14"/>
      <c r="W126" s="14"/>
      <c r="X126" s="14"/>
      <c r="Y126" s="14"/>
      <c r="Z126" s="14"/>
      <c r="AA126" s="14"/>
      <c r="AB126" s="14"/>
      <c r="AC126" s="14"/>
      <c r="AD126" s="14"/>
      <c r="AE126" s="14"/>
      <c r="AT126" s="255" t="s">
        <v>190</v>
      </c>
      <c r="AU126" s="255" t="s">
        <v>87</v>
      </c>
      <c r="AV126" s="14" t="s">
        <v>87</v>
      </c>
      <c r="AW126" s="14" t="s">
        <v>4</v>
      </c>
      <c r="AX126" s="14" t="s">
        <v>85</v>
      </c>
      <c r="AY126" s="255" t="s">
        <v>179</v>
      </c>
    </row>
    <row r="127" s="2" customFormat="1" ht="21.75" customHeight="1">
      <c r="A127" s="41"/>
      <c r="B127" s="42"/>
      <c r="C127" s="216" t="s">
        <v>235</v>
      </c>
      <c r="D127" s="216" t="s">
        <v>181</v>
      </c>
      <c r="E127" s="217" t="s">
        <v>2224</v>
      </c>
      <c r="F127" s="218" t="s">
        <v>2225</v>
      </c>
      <c r="G127" s="219" t="s">
        <v>184</v>
      </c>
      <c r="H127" s="220">
        <v>49</v>
      </c>
      <c r="I127" s="221"/>
      <c r="J127" s="222">
        <f>ROUND(I127*H127,2)</f>
        <v>0</v>
      </c>
      <c r="K127" s="218" t="s">
        <v>185</v>
      </c>
      <c r="L127" s="47"/>
      <c r="M127" s="223" t="s">
        <v>19</v>
      </c>
      <c r="N127" s="224" t="s">
        <v>48</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186</v>
      </c>
      <c r="AT127" s="227" t="s">
        <v>181</v>
      </c>
      <c r="AU127" s="227" t="s">
        <v>87</v>
      </c>
      <c r="AY127" s="20" t="s">
        <v>179</v>
      </c>
      <c r="BE127" s="228">
        <f>IF(N127="základní",J127,0)</f>
        <v>0</v>
      </c>
      <c r="BF127" s="228">
        <f>IF(N127="snížená",J127,0)</f>
        <v>0</v>
      </c>
      <c r="BG127" s="228">
        <f>IF(N127="zákl. přenesená",J127,0)</f>
        <v>0</v>
      </c>
      <c r="BH127" s="228">
        <f>IF(N127="sníž. přenesená",J127,0)</f>
        <v>0</v>
      </c>
      <c r="BI127" s="228">
        <f>IF(N127="nulová",J127,0)</f>
        <v>0</v>
      </c>
      <c r="BJ127" s="20" t="s">
        <v>85</v>
      </c>
      <c r="BK127" s="228">
        <f>ROUND(I127*H127,2)</f>
        <v>0</v>
      </c>
      <c r="BL127" s="20" t="s">
        <v>186</v>
      </c>
      <c r="BM127" s="227" t="s">
        <v>2226</v>
      </c>
    </row>
    <row r="128" s="2" customFormat="1">
      <c r="A128" s="41"/>
      <c r="B128" s="42"/>
      <c r="C128" s="43"/>
      <c r="D128" s="229" t="s">
        <v>188</v>
      </c>
      <c r="E128" s="43"/>
      <c r="F128" s="230" t="s">
        <v>2227</v>
      </c>
      <c r="G128" s="43"/>
      <c r="H128" s="43"/>
      <c r="I128" s="231"/>
      <c r="J128" s="43"/>
      <c r="K128" s="43"/>
      <c r="L128" s="47"/>
      <c r="M128" s="232"/>
      <c r="N128" s="233"/>
      <c r="O128" s="87"/>
      <c r="P128" s="87"/>
      <c r="Q128" s="87"/>
      <c r="R128" s="87"/>
      <c r="S128" s="87"/>
      <c r="T128" s="88"/>
      <c r="U128" s="41"/>
      <c r="V128" s="41"/>
      <c r="W128" s="41"/>
      <c r="X128" s="41"/>
      <c r="Y128" s="41"/>
      <c r="Z128" s="41"/>
      <c r="AA128" s="41"/>
      <c r="AB128" s="41"/>
      <c r="AC128" s="41"/>
      <c r="AD128" s="41"/>
      <c r="AE128" s="41"/>
      <c r="AT128" s="20" t="s">
        <v>188</v>
      </c>
      <c r="AU128" s="20" t="s">
        <v>87</v>
      </c>
    </row>
    <row r="129" s="13" customFormat="1">
      <c r="A129" s="13"/>
      <c r="B129" s="234"/>
      <c r="C129" s="235"/>
      <c r="D129" s="236" t="s">
        <v>190</v>
      </c>
      <c r="E129" s="237" t="s">
        <v>19</v>
      </c>
      <c r="F129" s="238" t="s">
        <v>2228</v>
      </c>
      <c r="G129" s="235"/>
      <c r="H129" s="237" t="s">
        <v>19</v>
      </c>
      <c r="I129" s="239"/>
      <c r="J129" s="235"/>
      <c r="K129" s="235"/>
      <c r="L129" s="240"/>
      <c r="M129" s="241"/>
      <c r="N129" s="242"/>
      <c r="O129" s="242"/>
      <c r="P129" s="242"/>
      <c r="Q129" s="242"/>
      <c r="R129" s="242"/>
      <c r="S129" s="242"/>
      <c r="T129" s="243"/>
      <c r="U129" s="13"/>
      <c r="V129" s="13"/>
      <c r="W129" s="13"/>
      <c r="X129" s="13"/>
      <c r="Y129" s="13"/>
      <c r="Z129" s="13"/>
      <c r="AA129" s="13"/>
      <c r="AB129" s="13"/>
      <c r="AC129" s="13"/>
      <c r="AD129" s="13"/>
      <c r="AE129" s="13"/>
      <c r="AT129" s="244" t="s">
        <v>190</v>
      </c>
      <c r="AU129" s="244" t="s">
        <v>87</v>
      </c>
      <c r="AV129" s="13" t="s">
        <v>85</v>
      </c>
      <c r="AW129" s="13" t="s">
        <v>37</v>
      </c>
      <c r="AX129" s="13" t="s">
        <v>77</v>
      </c>
      <c r="AY129" s="244" t="s">
        <v>179</v>
      </c>
    </row>
    <row r="130" s="14" customFormat="1">
      <c r="A130" s="14"/>
      <c r="B130" s="245"/>
      <c r="C130" s="246"/>
      <c r="D130" s="236" t="s">
        <v>190</v>
      </c>
      <c r="E130" s="247" t="s">
        <v>19</v>
      </c>
      <c r="F130" s="248" t="s">
        <v>2229</v>
      </c>
      <c r="G130" s="246"/>
      <c r="H130" s="249">
        <v>49</v>
      </c>
      <c r="I130" s="250"/>
      <c r="J130" s="246"/>
      <c r="K130" s="246"/>
      <c r="L130" s="251"/>
      <c r="M130" s="252"/>
      <c r="N130" s="253"/>
      <c r="O130" s="253"/>
      <c r="P130" s="253"/>
      <c r="Q130" s="253"/>
      <c r="R130" s="253"/>
      <c r="S130" s="253"/>
      <c r="T130" s="254"/>
      <c r="U130" s="14"/>
      <c r="V130" s="14"/>
      <c r="W130" s="14"/>
      <c r="X130" s="14"/>
      <c r="Y130" s="14"/>
      <c r="Z130" s="14"/>
      <c r="AA130" s="14"/>
      <c r="AB130" s="14"/>
      <c r="AC130" s="14"/>
      <c r="AD130" s="14"/>
      <c r="AE130" s="14"/>
      <c r="AT130" s="255" t="s">
        <v>190</v>
      </c>
      <c r="AU130" s="255" t="s">
        <v>87</v>
      </c>
      <c r="AV130" s="14" t="s">
        <v>87</v>
      </c>
      <c r="AW130" s="14" t="s">
        <v>37</v>
      </c>
      <c r="AX130" s="14" t="s">
        <v>77</v>
      </c>
      <c r="AY130" s="255" t="s">
        <v>179</v>
      </c>
    </row>
    <row r="131" s="16" customFormat="1">
      <c r="A131" s="16"/>
      <c r="B131" s="267"/>
      <c r="C131" s="268"/>
      <c r="D131" s="236" t="s">
        <v>190</v>
      </c>
      <c r="E131" s="269" t="s">
        <v>19</v>
      </c>
      <c r="F131" s="270" t="s">
        <v>195</v>
      </c>
      <c r="G131" s="268"/>
      <c r="H131" s="271">
        <v>49</v>
      </c>
      <c r="I131" s="272"/>
      <c r="J131" s="268"/>
      <c r="K131" s="268"/>
      <c r="L131" s="273"/>
      <c r="M131" s="274"/>
      <c r="N131" s="275"/>
      <c r="O131" s="275"/>
      <c r="P131" s="275"/>
      <c r="Q131" s="275"/>
      <c r="R131" s="275"/>
      <c r="S131" s="275"/>
      <c r="T131" s="276"/>
      <c r="U131" s="16"/>
      <c r="V131" s="16"/>
      <c r="W131" s="16"/>
      <c r="X131" s="16"/>
      <c r="Y131" s="16"/>
      <c r="Z131" s="16"/>
      <c r="AA131" s="16"/>
      <c r="AB131" s="16"/>
      <c r="AC131" s="16"/>
      <c r="AD131" s="16"/>
      <c r="AE131" s="16"/>
      <c r="AT131" s="277" t="s">
        <v>190</v>
      </c>
      <c r="AU131" s="277" t="s">
        <v>87</v>
      </c>
      <c r="AV131" s="16" t="s">
        <v>186</v>
      </c>
      <c r="AW131" s="16" t="s">
        <v>37</v>
      </c>
      <c r="AX131" s="16" t="s">
        <v>85</v>
      </c>
      <c r="AY131" s="277" t="s">
        <v>179</v>
      </c>
    </row>
    <row r="132" s="12" customFormat="1" ht="22.8" customHeight="1">
      <c r="A132" s="12"/>
      <c r="B132" s="200"/>
      <c r="C132" s="201"/>
      <c r="D132" s="202" t="s">
        <v>76</v>
      </c>
      <c r="E132" s="214" t="s">
        <v>87</v>
      </c>
      <c r="F132" s="214" t="s">
        <v>873</v>
      </c>
      <c r="G132" s="201"/>
      <c r="H132" s="201"/>
      <c r="I132" s="204"/>
      <c r="J132" s="215">
        <f>BK132</f>
        <v>0</v>
      </c>
      <c r="K132" s="201"/>
      <c r="L132" s="206"/>
      <c r="M132" s="207"/>
      <c r="N132" s="208"/>
      <c r="O132" s="208"/>
      <c r="P132" s="209">
        <f>SUM(P133:P155)</f>
        <v>0</v>
      </c>
      <c r="Q132" s="208"/>
      <c r="R132" s="209">
        <f>SUM(R133:R155)</f>
        <v>36.185522200000001</v>
      </c>
      <c r="S132" s="208"/>
      <c r="T132" s="210">
        <f>SUM(T133:T155)</f>
        <v>0</v>
      </c>
      <c r="U132" s="12"/>
      <c r="V132" s="12"/>
      <c r="W132" s="12"/>
      <c r="X132" s="12"/>
      <c r="Y132" s="12"/>
      <c r="Z132" s="12"/>
      <c r="AA132" s="12"/>
      <c r="AB132" s="12"/>
      <c r="AC132" s="12"/>
      <c r="AD132" s="12"/>
      <c r="AE132" s="12"/>
      <c r="AR132" s="211" t="s">
        <v>85</v>
      </c>
      <c r="AT132" s="212" t="s">
        <v>76</v>
      </c>
      <c r="AU132" s="212" t="s">
        <v>85</v>
      </c>
      <c r="AY132" s="211" t="s">
        <v>179</v>
      </c>
      <c r="BK132" s="213">
        <f>SUM(BK133:BK155)</f>
        <v>0</v>
      </c>
    </row>
    <row r="133" s="2" customFormat="1" ht="16.5" customHeight="1">
      <c r="A133" s="41"/>
      <c r="B133" s="42"/>
      <c r="C133" s="216" t="s">
        <v>242</v>
      </c>
      <c r="D133" s="216" t="s">
        <v>181</v>
      </c>
      <c r="E133" s="217" t="s">
        <v>2230</v>
      </c>
      <c r="F133" s="218" t="s">
        <v>2231</v>
      </c>
      <c r="G133" s="219" t="s">
        <v>371</v>
      </c>
      <c r="H133" s="220">
        <v>14.42</v>
      </c>
      <c r="I133" s="221"/>
      <c r="J133" s="222">
        <f>ROUND(I133*H133,2)</f>
        <v>0</v>
      </c>
      <c r="K133" s="218" t="s">
        <v>185</v>
      </c>
      <c r="L133" s="47"/>
      <c r="M133" s="223" t="s">
        <v>19</v>
      </c>
      <c r="N133" s="224" t="s">
        <v>48</v>
      </c>
      <c r="O133" s="87"/>
      <c r="P133" s="225">
        <f>O133*H133</f>
        <v>0</v>
      </c>
      <c r="Q133" s="225">
        <v>2.5018699999999998</v>
      </c>
      <c r="R133" s="225">
        <f>Q133*H133</f>
        <v>36.076965399999999</v>
      </c>
      <c r="S133" s="225">
        <v>0</v>
      </c>
      <c r="T133" s="226">
        <f>S133*H133</f>
        <v>0</v>
      </c>
      <c r="U133" s="41"/>
      <c r="V133" s="41"/>
      <c r="W133" s="41"/>
      <c r="X133" s="41"/>
      <c r="Y133" s="41"/>
      <c r="Z133" s="41"/>
      <c r="AA133" s="41"/>
      <c r="AB133" s="41"/>
      <c r="AC133" s="41"/>
      <c r="AD133" s="41"/>
      <c r="AE133" s="41"/>
      <c r="AR133" s="227" t="s">
        <v>186</v>
      </c>
      <c r="AT133" s="227" t="s">
        <v>181</v>
      </c>
      <c r="AU133" s="227" t="s">
        <v>87</v>
      </c>
      <c r="AY133" s="20" t="s">
        <v>179</v>
      </c>
      <c r="BE133" s="228">
        <f>IF(N133="základní",J133,0)</f>
        <v>0</v>
      </c>
      <c r="BF133" s="228">
        <f>IF(N133="snížená",J133,0)</f>
        <v>0</v>
      </c>
      <c r="BG133" s="228">
        <f>IF(N133="zákl. přenesená",J133,0)</f>
        <v>0</v>
      </c>
      <c r="BH133" s="228">
        <f>IF(N133="sníž. přenesená",J133,0)</f>
        <v>0</v>
      </c>
      <c r="BI133" s="228">
        <f>IF(N133="nulová",J133,0)</f>
        <v>0</v>
      </c>
      <c r="BJ133" s="20" t="s">
        <v>85</v>
      </c>
      <c r="BK133" s="228">
        <f>ROUND(I133*H133,2)</f>
        <v>0</v>
      </c>
      <c r="BL133" s="20" t="s">
        <v>186</v>
      </c>
      <c r="BM133" s="227" t="s">
        <v>2232</v>
      </c>
    </row>
    <row r="134" s="2" customFormat="1">
      <c r="A134" s="41"/>
      <c r="B134" s="42"/>
      <c r="C134" s="43"/>
      <c r="D134" s="229" t="s">
        <v>188</v>
      </c>
      <c r="E134" s="43"/>
      <c r="F134" s="230" t="s">
        <v>2233</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188</v>
      </c>
      <c r="AU134" s="20" t="s">
        <v>87</v>
      </c>
    </row>
    <row r="135" s="13" customFormat="1">
      <c r="A135" s="13"/>
      <c r="B135" s="234"/>
      <c r="C135" s="235"/>
      <c r="D135" s="236" t="s">
        <v>190</v>
      </c>
      <c r="E135" s="237" t="s">
        <v>19</v>
      </c>
      <c r="F135" s="238" t="s">
        <v>2234</v>
      </c>
      <c r="G135" s="235"/>
      <c r="H135" s="237" t="s">
        <v>19</v>
      </c>
      <c r="I135" s="239"/>
      <c r="J135" s="235"/>
      <c r="K135" s="235"/>
      <c r="L135" s="240"/>
      <c r="M135" s="241"/>
      <c r="N135" s="242"/>
      <c r="O135" s="242"/>
      <c r="P135" s="242"/>
      <c r="Q135" s="242"/>
      <c r="R135" s="242"/>
      <c r="S135" s="242"/>
      <c r="T135" s="243"/>
      <c r="U135" s="13"/>
      <c r="V135" s="13"/>
      <c r="W135" s="13"/>
      <c r="X135" s="13"/>
      <c r="Y135" s="13"/>
      <c r="Z135" s="13"/>
      <c r="AA135" s="13"/>
      <c r="AB135" s="13"/>
      <c r="AC135" s="13"/>
      <c r="AD135" s="13"/>
      <c r="AE135" s="13"/>
      <c r="AT135" s="244" t="s">
        <v>190</v>
      </c>
      <c r="AU135" s="244" t="s">
        <v>87</v>
      </c>
      <c r="AV135" s="13" t="s">
        <v>85</v>
      </c>
      <c r="AW135" s="13" t="s">
        <v>37</v>
      </c>
      <c r="AX135" s="13" t="s">
        <v>77</v>
      </c>
      <c r="AY135" s="244" t="s">
        <v>179</v>
      </c>
    </row>
    <row r="136" s="13" customFormat="1">
      <c r="A136" s="13"/>
      <c r="B136" s="234"/>
      <c r="C136" s="235"/>
      <c r="D136" s="236" t="s">
        <v>190</v>
      </c>
      <c r="E136" s="237" t="s">
        <v>19</v>
      </c>
      <c r="F136" s="238" t="s">
        <v>2235</v>
      </c>
      <c r="G136" s="235"/>
      <c r="H136" s="237" t="s">
        <v>19</v>
      </c>
      <c r="I136" s="239"/>
      <c r="J136" s="235"/>
      <c r="K136" s="235"/>
      <c r="L136" s="240"/>
      <c r="M136" s="241"/>
      <c r="N136" s="242"/>
      <c r="O136" s="242"/>
      <c r="P136" s="242"/>
      <c r="Q136" s="242"/>
      <c r="R136" s="242"/>
      <c r="S136" s="242"/>
      <c r="T136" s="243"/>
      <c r="U136" s="13"/>
      <c r="V136" s="13"/>
      <c r="W136" s="13"/>
      <c r="X136" s="13"/>
      <c r="Y136" s="13"/>
      <c r="Z136" s="13"/>
      <c r="AA136" s="13"/>
      <c r="AB136" s="13"/>
      <c r="AC136" s="13"/>
      <c r="AD136" s="13"/>
      <c r="AE136" s="13"/>
      <c r="AT136" s="244" t="s">
        <v>190</v>
      </c>
      <c r="AU136" s="244" t="s">
        <v>87</v>
      </c>
      <c r="AV136" s="13" t="s">
        <v>85</v>
      </c>
      <c r="AW136" s="13" t="s">
        <v>37</v>
      </c>
      <c r="AX136" s="13" t="s">
        <v>77</v>
      </c>
      <c r="AY136" s="244" t="s">
        <v>179</v>
      </c>
    </row>
    <row r="137" s="14" customFormat="1">
      <c r="A137" s="14"/>
      <c r="B137" s="245"/>
      <c r="C137" s="246"/>
      <c r="D137" s="236" t="s">
        <v>190</v>
      </c>
      <c r="E137" s="247" t="s">
        <v>19</v>
      </c>
      <c r="F137" s="248" t="s">
        <v>2236</v>
      </c>
      <c r="G137" s="246"/>
      <c r="H137" s="249">
        <v>2</v>
      </c>
      <c r="I137" s="250"/>
      <c r="J137" s="246"/>
      <c r="K137" s="246"/>
      <c r="L137" s="251"/>
      <c r="M137" s="252"/>
      <c r="N137" s="253"/>
      <c r="O137" s="253"/>
      <c r="P137" s="253"/>
      <c r="Q137" s="253"/>
      <c r="R137" s="253"/>
      <c r="S137" s="253"/>
      <c r="T137" s="254"/>
      <c r="U137" s="14"/>
      <c r="V137" s="14"/>
      <c r="W137" s="14"/>
      <c r="X137" s="14"/>
      <c r="Y137" s="14"/>
      <c r="Z137" s="14"/>
      <c r="AA137" s="14"/>
      <c r="AB137" s="14"/>
      <c r="AC137" s="14"/>
      <c r="AD137" s="14"/>
      <c r="AE137" s="14"/>
      <c r="AT137" s="255" t="s">
        <v>190</v>
      </c>
      <c r="AU137" s="255" t="s">
        <v>87</v>
      </c>
      <c r="AV137" s="14" t="s">
        <v>87</v>
      </c>
      <c r="AW137" s="14" t="s">
        <v>37</v>
      </c>
      <c r="AX137" s="14" t="s">
        <v>77</v>
      </c>
      <c r="AY137" s="255" t="s">
        <v>179</v>
      </c>
    </row>
    <row r="138" s="13" customFormat="1">
      <c r="A138" s="13"/>
      <c r="B138" s="234"/>
      <c r="C138" s="235"/>
      <c r="D138" s="236" t="s">
        <v>190</v>
      </c>
      <c r="E138" s="237" t="s">
        <v>19</v>
      </c>
      <c r="F138" s="238" t="s">
        <v>2237</v>
      </c>
      <c r="G138" s="235"/>
      <c r="H138" s="237" t="s">
        <v>19</v>
      </c>
      <c r="I138" s="239"/>
      <c r="J138" s="235"/>
      <c r="K138" s="235"/>
      <c r="L138" s="240"/>
      <c r="M138" s="241"/>
      <c r="N138" s="242"/>
      <c r="O138" s="242"/>
      <c r="P138" s="242"/>
      <c r="Q138" s="242"/>
      <c r="R138" s="242"/>
      <c r="S138" s="242"/>
      <c r="T138" s="243"/>
      <c r="U138" s="13"/>
      <c r="V138" s="13"/>
      <c r="W138" s="13"/>
      <c r="X138" s="13"/>
      <c r="Y138" s="13"/>
      <c r="Z138" s="13"/>
      <c r="AA138" s="13"/>
      <c r="AB138" s="13"/>
      <c r="AC138" s="13"/>
      <c r="AD138" s="13"/>
      <c r="AE138" s="13"/>
      <c r="AT138" s="244" t="s">
        <v>190</v>
      </c>
      <c r="AU138" s="244" t="s">
        <v>87</v>
      </c>
      <c r="AV138" s="13" t="s">
        <v>85</v>
      </c>
      <c r="AW138" s="13" t="s">
        <v>37</v>
      </c>
      <c r="AX138" s="13" t="s">
        <v>77</v>
      </c>
      <c r="AY138" s="244" t="s">
        <v>179</v>
      </c>
    </row>
    <row r="139" s="14" customFormat="1">
      <c r="A139" s="14"/>
      <c r="B139" s="245"/>
      <c r="C139" s="246"/>
      <c r="D139" s="236" t="s">
        <v>190</v>
      </c>
      <c r="E139" s="247" t="s">
        <v>19</v>
      </c>
      <c r="F139" s="248" t="s">
        <v>2238</v>
      </c>
      <c r="G139" s="246"/>
      <c r="H139" s="249">
        <v>8.6400000000000006</v>
      </c>
      <c r="I139" s="250"/>
      <c r="J139" s="246"/>
      <c r="K139" s="246"/>
      <c r="L139" s="251"/>
      <c r="M139" s="252"/>
      <c r="N139" s="253"/>
      <c r="O139" s="253"/>
      <c r="P139" s="253"/>
      <c r="Q139" s="253"/>
      <c r="R139" s="253"/>
      <c r="S139" s="253"/>
      <c r="T139" s="254"/>
      <c r="U139" s="14"/>
      <c r="V139" s="14"/>
      <c r="W139" s="14"/>
      <c r="X139" s="14"/>
      <c r="Y139" s="14"/>
      <c r="Z139" s="14"/>
      <c r="AA139" s="14"/>
      <c r="AB139" s="14"/>
      <c r="AC139" s="14"/>
      <c r="AD139" s="14"/>
      <c r="AE139" s="14"/>
      <c r="AT139" s="255" t="s">
        <v>190</v>
      </c>
      <c r="AU139" s="255" t="s">
        <v>87</v>
      </c>
      <c r="AV139" s="14" t="s">
        <v>87</v>
      </c>
      <c r="AW139" s="14" t="s">
        <v>37</v>
      </c>
      <c r="AX139" s="14" t="s">
        <v>77</v>
      </c>
      <c r="AY139" s="255" t="s">
        <v>179</v>
      </c>
    </row>
    <row r="140" s="13" customFormat="1">
      <c r="A140" s="13"/>
      <c r="B140" s="234"/>
      <c r="C140" s="235"/>
      <c r="D140" s="236" t="s">
        <v>190</v>
      </c>
      <c r="E140" s="237" t="s">
        <v>19</v>
      </c>
      <c r="F140" s="238" t="s">
        <v>2239</v>
      </c>
      <c r="G140" s="235"/>
      <c r="H140" s="237" t="s">
        <v>19</v>
      </c>
      <c r="I140" s="239"/>
      <c r="J140" s="235"/>
      <c r="K140" s="235"/>
      <c r="L140" s="240"/>
      <c r="M140" s="241"/>
      <c r="N140" s="242"/>
      <c r="O140" s="242"/>
      <c r="P140" s="242"/>
      <c r="Q140" s="242"/>
      <c r="R140" s="242"/>
      <c r="S140" s="242"/>
      <c r="T140" s="243"/>
      <c r="U140" s="13"/>
      <c r="V140" s="13"/>
      <c r="W140" s="13"/>
      <c r="X140" s="13"/>
      <c r="Y140" s="13"/>
      <c r="Z140" s="13"/>
      <c r="AA140" s="13"/>
      <c r="AB140" s="13"/>
      <c r="AC140" s="13"/>
      <c r="AD140" s="13"/>
      <c r="AE140" s="13"/>
      <c r="AT140" s="244" t="s">
        <v>190</v>
      </c>
      <c r="AU140" s="244" t="s">
        <v>87</v>
      </c>
      <c r="AV140" s="13" t="s">
        <v>85</v>
      </c>
      <c r="AW140" s="13" t="s">
        <v>37</v>
      </c>
      <c r="AX140" s="13" t="s">
        <v>77</v>
      </c>
      <c r="AY140" s="244" t="s">
        <v>179</v>
      </c>
    </row>
    <row r="141" s="14" customFormat="1">
      <c r="A141" s="14"/>
      <c r="B141" s="245"/>
      <c r="C141" s="246"/>
      <c r="D141" s="236" t="s">
        <v>190</v>
      </c>
      <c r="E141" s="247" t="s">
        <v>19</v>
      </c>
      <c r="F141" s="248" t="s">
        <v>2240</v>
      </c>
      <c r="G141" s="246"/>
      <c r="H141" s="249">
        <v>3.7799999999999998</v>
      </c>
      <c r="I141" s="250"/>
      <c r="J141" s="246"/>
      <c r="K141" s="246"/>
      <c r="L141" s="251"/>
      <c r="M141" s="252"/>
      <c r="N141" s="253"/>
      <c r="O141" s="253"/>
      <c r="P141" s="253"/>
      <c r="Q141" s="253"/>
      <c r="R141" s="253"/>
      <c r="S141" s="253"/>
      <c r="T141" s="254"/>
      <c r="U141" s="14"/>
      <c r="V141" s="14"/>
      <c r="W141" s="14"/>
      <c r="X141" s="14"/>
      <c r="Y141" s="14"/>
      <c r="Z141" s="14"/>
      <c r="AA141" s="14"/>
      <c r="AB141" s="14"/>
      <c r="AC141" s="14"/>
      <c r="AD141" s="14"/>
      <c r="AE141" s="14"/>
      <c r="AT141" s="255" t="s">
        <v>190</v>
      </c>
      <c r="AU141" s="255" t="s">
        <v>87</v>
      </c>
      <c r="AV141" s="14" t="s">
        <v>87</v>
      </c>
      <c r="AW141" s="14" t="s">
        <v>37</v>
      </c>
      <c r="AX141" s="14" t="s">
        <v>77</v>
      </c>
      <c r="AY141" s="255" t="s">
        <v>179</v>
      </c>
    </row>
    <row r="142" s="15" customFormat="1">
      <c r="A142" s="15"/>
      <c r="B142" s="256"/>
      <c r="C142" s="257"/>
      <c r="D142" s="236" t="s">
        <v>190</v>
      </c>
      <c r="E142" s="258" t="s">
        <v>2203</v>
      </c>
      <c r="F142" s="259" t="s">
        <v>193</v>
      </c>
      <c r="G142" s="257"/>
      <c r="H142" s="260">
        <v>14.42</v>
      </c>
      <c r="I142" s="261"/>
      <c r="J142" s="257"/>
      <c r="K142" s="257"/>
      <c r="L142" s="262"/>
      <c r="M142" s="263"/>
      <c r="N142" s="264"/>
      <c r="O142" s="264"/>
      <c r="P142" s="264"/>
      <c r="Q142" s="264"/>
      <c r="R142" s="264"/>
      <c r="S142" s="264"/>
      <c r="T142" s="265"/>
      <c r="U142" s="15"/>
      <c r="V142" s="15"/>
      <c r="W142" s="15"/>
      <c r="X142" s="15"/>
      <c r="Y142" s="15"/>
      <c r="Z142" s="15"/>
      <c r="AA142" s="15"/>
      <c r="AB142" s="15"/>
      <c r="AC142" s="15"/>
      <c r="AD142" s="15"/>
      <c r="AE142" s="15"/>
      <c r="AT142" s="266" t="s">
        <v>190</v>
      </c>
      <c r="AU142" s="266" t="s">
        <v>87</v>
      </c>
      <c r="AV142" s="15" t="s">
        <v>194</v>
      </c>
      <c r="AW142" s="15" t="s">
        <v>37</v>
      </c>
      <c r="AX142" s="15" t="s">
        <v>77</v>
      </c>
      <c r="AY142" s="266" t="s">
        <v>179</v>
      </c>
    </row>
    <row r="143" s="16" customFormat="1">
      <c r="A143" s="16"/>
      <c r="B143" s="267"/>
      <c r="C143" s="268"/>
      <c r="D143" s="236" t="s">
        <v>190</v>
      </c>
      <c r="E143" s="269" t="s">
        <v>19</v>
      </c>
      <c r="F143" s="270" t="s">
        <v>195</v>
      </c>
      <c r="G143" s="268"/>
      <c r="H143" s="271">
        <v>14.42</v>
      </c>
      <c r="I143" s="272"/>
      <c r="J143" s="268"/>
      <c r="K143" s="268"/>
      <c r="L143" s="273"/>
      <c r="M143" s="274"/>
      <c r="N143" s="275"/>
      <c r="O143" s="275"/>
      <c r="P143" s="275"/>
      <c r="Q143" s="275"/>
      <c r="R143" s="275"/>
      <c r="S143" s="275"/>
      <c r="T143" s="276"/>
      <c r="U143" s="16"/>
      <c r="V143" s="16"/>
      <c r="W143" s="16"/>
      <c r="X143" s="16"/>
      <c r="Y143" s="16"/>
      <c r="Z143" s="16"/>
      <c r="AA143" s="16"/>
      <c r="AB143" s="16"/>
      <c r="AC143" s="16"/>
      <c r="AD143" s="16"/>
      <c r="AE143" s="16"/>
      <c r="AT143" s="277" t="s">
        <v>190</v>
      </c>
      <c r="AU143" s="277" t="s">
        <v>87</v>
      </c>
      <c r="AV143" s="16" t="s">
        <v>186</v>
      </c>
      <c r="AW143" s="16" t="s">
        <v>37</v>
      </c>
      <c r="AX143" s="16" t="s">
        <v>85</v>
      </c>
      <c r="AY143" s="277" t="s">
        <v>179</v>
      </c>
    </row>
    <row r="144" s="2" customFormat="1" ht="16.5" customHeight="1">
      <c r="A144" s="41"/>
      <c r="B144" s="42"/>
      <c r="C144" s="216" t="s">
        <v>248</v>
      </c>
      <c r="D144" s="216" t="s">
        <v>181</v>
      </c>
      <c r="E144" s="217" t="s">
        <v>2241</v>
      </c>
      <c r="F144" s="218" t="s">
        <v>2242</v>
      </c>
      <c r="G144" s="219" t="s">
        <v>184</v>
      </c>
      <c r="H144" s="220">
        <v>41.119999999999997</v>
      </c>
      <c r="I144" s="221"/>
      <c r="J144" s="222">
        <f>ROUND(I144*H144,2)</f>
        <v>0</v>
      </c>
      <c r="K144" s="218" t="s">
        <v>185</v>
      </c>
      <c r="L144" s="47"/>
      <c r="M144" s="223" t="s">
        <v>19</v>
      </c>
      <c r="N144" s="224" t="s">
        <v>48</v>
      </c>
      <c r="O144" s="87"/>
      <c r="P144" s="225">
        <f>O144*H144</f>
        <v>0</v>
      </c>
      <c r="Q144" s="225">
        <v>0.00264</v>
      </c>
      <c r="R144" s="225">
        <f>Q144*H144</f>
        <v>0.1085568</v>
      </c>
      <c r="S144" s="225">
        <v>0</v>
      </c>
      <c r="T144" s="226">
        <f>S144*H144</f>
        <v>0</v>
      </c>
      <c r="U144" s="41"/>
      <c r="V144" s="41"/>
      <c r="W144" s="41"/>
      <c r="X144" s="41"/>
      <c r="Y144" s="41"/>
      <c r="Z144" s="41"/>
      <c r="AA144" s="41"/>
      <c r="AB144" s="41"/>
      <c r="AC144" s="41"/>
      <c r="AD144" s="41"/>
      <c r="AE144" s="41"/>
      <c r="AR144" s="227" t="s">
        <v>186</v>
      </c>
      <c r="AT144" s="227" t="s">
        <v>181</v>
      </c>
      <c r="AU144" s="227" t="s">
        <v>87</v>
      </c>
      <c r="AY144" s="20" t="s">
        <v>179</v>
      </c>
      <c r="BE144" s="228">
        <f>IF(N144="základní",J144,0)</f>
        <v>0</v>
      </c>
      <c r="BF144" s="228">
        <f>IF(N144="snížená",J144,0)</f>
        <v>0</v>
      </c>
      <c r="BG144" s="228">
        <f>IF(N144="zákl. přenesená",J144,0)</f>
        <v>0</v>
      </c>
      <c r="BH144" s="228">
        <f>IF(N144="sníž. přenesená",J144,0)</f>
        <v>0</v>
      </c>
      <c r="BI144" s="228">
        <f>IF(N144="nulová",J144,0)</f>
        <v>0</v>
      </c>
      <c r="BJ144" s="20" t="s">
        <v>85</v>
      </c>
      <c r="BK144" s="228">
        <f>ROUND(I144*H144,2)</f>
        <v>0</v>
      </c>
      <c r="BL144" s="20" t="s">
        <v>186</v>
      </c>
      <c r="BM144" s="227" t="s">
        <v>2243</v>
      </c>
    </row>
    <row r="145" s="2" customFormat="1">
      <c r="A145" s="41"/>
      <c r="B145" s="42"/>
      <c r="C145" s="43"/>
      <c r="D145" s="229" t="s">
        <v>188</v>
      </c>
      <c r="E145" s="43"/>
      <c r="F145" s="230" t="s">
        <v>2244</v>
      </c>
      <c r="G145" s="43"/>
      <c r="H145" s="43"/>
      <c r="I145" s="231"/>
      <c r="J145" s="43"/>
      <c r="K145" s="43"/>
      <c r="L145" s="47"/>
      <c r="M145" s="232"/>
      <c r="N145" s="233"/>
      <c r="O145" s="87"/>
      <c r="P145" s="87"/>
      <c r="Q145" s="87"/>
      <c r="R145" s="87"/>
      <c r="S145" s="87"/>
      <c r="T145" s="88"/>
      <c r="U145" s="41"/>
      <c r="V145" s="41"/>
      <c r="W145" s="41"/>
      <c r="X145" s="41"/>
      <c r="Y145" s="41"/>
      <c r="Z145" s="41"/>
      <c r="AA145" s="41"/>
      <c r="AB145" s="41"/>
      <c r="AC145" s="41"/>
      <c r="AD145" s="41"/>
      <c r="AE145" s="41"/>
      <c r="AT145" s="20" t="s">
        <v>188</v>
      </c>
      <c r="AU145" s="20" t="s">
        <v>87</v>
      </c>
    </row>
    <row r="146" s="13" customFormat="1">
      <c r="A146" s="13"/>
      <c r="B146" s="234"/>
      <c r="C146" s="235"/>
      <c r="D146" s="236" t="s">
        <v>190</v>
      </c>
      <c r="E146" s="237" t="s">
        <v>19</v>
      </c>
      <c r="F146" s="238" t="s">
        <v>2245</v>
      </c>
      <c r="G146" s="235"/>
      <c r="H146" s="237" t="s">
        <v>19</v>
      </c>
      <c r="I146" s="239"/>
      <c r="J146" s="235"/>
      <c r="K146" s="235"/>
      <c r="L146" s="240"/>
      <c r="M146" s="241"/>
      <c r="N146" s="242"/>
      <c r="O146" s="242"/>
      <c r="P146" s="242"/>
      <c r="Q146" s="242"/>
      <c r="R146" s="242"/>
      <c r="S146" s="242"/>
      <c r="T146" s="243"/>
      <c r="U146" s="13"/>
      <c r="V146" s="13"/>
      <c r="W146" s="13"/>
      <c r="X146" s="13"/>
      <c r="Y146" s="13"/>
      <c r="Z146" s="13"/>
      <c r="AA146" s="13"/>
      <c r="AB146" s="13"/>
      <c r="AC146" s="13"/>
      <c r="AD146" s="13"/>
      <c r="AE146" s="13"/>
      <c r="AT146" s="244" t="s">
        <v>190</v>
      </c>
      <c r="AU146" s="244" t="s">
        <v>87</v>
      </c>
      <c r="AV146" s="13" t="s">
        <v>85</v>
      </c>
      <c r="AW146" s="13" t="s">
        <v>37</v>
      </c>
      <c r="AX146" s="13" t="s">
        <v>77</v>
      </c>
      <c r="AY146" s="244" t="s">
        <v>179</v>
      </c>
    </row>
    <row r="147" s="13" customFormat="1">
      <c r="A147" s="13"/>
      <c r="B147" s="234"/>
      <c r="C147" s="235"/>
      <c r="D147" s="236" t="s">
        <v>190</v>
      </c>
      <c r="E147" s="237" t="s">
        <v>19</v>
      </c>
      <c r="F147" s="238" t="s">
        <v>2235</v>
      </c>
      <c r="G147" s="235"/>
      <c r="H147" s="237" t="s">
        <v>19</v>
      </c>
      <c r="I147" s="239"/>
      <c r="J147" s="235"/>
      <c r="K147" s="235"/>
      <c r="L147" s="240"/>
      <c r="M147" s="241"/>
      <c r="N147" s="242"/>
      <c r="O147" s="242"/>
      <c r="P147" s="242"/>
      <c r="Q147" s="242"/>
      <c r="R147" s="242"/>
      <c r="S147" s="242"/>
      <c r="T147" s="243"/>
      <c r="U147" s="13"/>
      <c r="V147" s="13"/>
      <c r="W147" s="13"/>
      <c r="X147" s="13"/>
      <c r="Y147" s="13"/>
      <c r="Z147" s="13"/>
      <c r="AA147" s="13"/>
      <c r="AB147" s="13"/>
      <c r="AC147" s="13"/>
      <c r="AD147" s="13"/>
      <c r="AE147" s="13"/>
      <c r="AT147" s="244" t="s">
        <v>190</v>
      </c>
      <c r="AU147" s="244" t="s">
        <v>87</v>
      </c>
      <c r="AV147" s="13" t="s">
        <v>85</v>
      </c>
      <c r="AW147" s="13" t="s">
        <v>37</v>
      </c>
      <c r="AX147" s="13" t="s">
        <v>77</v>
      </c>
      <c r="AY147" s="244" t="s">
        <v>179</v>
      </c>
    </row>
    <row r="148" s="14" customFormat="1">
      <c r="A148" s="14"/>
      <c r="B148" s="245"/>
      <c r="C148" s="246"/>
      <c r="D148" s="236" t="s">
        <v>190</v>
      </c>
      <c r="E148" s="247" t="s">
        <v>19</v>
      </c>
      <c r="F148" s="248" t="s">
        <v>2246</v>
      </c>
      <c r="G148" s="246"/>
      <c r="H148" s="249">
        <v>8</v>
      </c>
      <c r="I148" s="250"/>
      <c r="J148" s="246"/>
      <c r="K148" s="246"/>
      <c r="L148" s="251"/>
      <c r="M148" s="252"/>
      <c r="N148" s="253"/>
      <c r="O148" s="253"/>
      <c r="P148" s="253"/>
      <c r="Q148" s="253"/>
      <c r="R148" s="253"/>
      <c r="S148" s="253"/>
      <c r="T148" s="254"/>
      <c r="U148" s="14"/>
      <c r="V148" s="14"/>
      <c r="W148" s="14"/>
      <c r="X148" s="14"/>
      <c r="Y148" s="14"/>
      <c r="Z148" s="14"/>
      <c r="AA148" s="14"/>
      <c r="AB148" s="14"/>
      <c r="AC148" s="14"/>
      <c r="AD148" s="14"/>
      <c r="AE148" s="14"/>
      <c r="AT148" s="255" t="s">
        <v>190</v>
      </c>
      <c r="AU148" s="255" t="s">
        <v>87</v>
      </c>
      <c r="AV148" s="14" t="s">
        <v>87</v>
      </c>
      <c r="AW148" s="14" t="s">
        <v>37</v>
      </c>
      <c r="AX148" s="14" t="s">
        <v>77</v>
      </c>
      <c r="AY148" s="255" t="s">
        <v>179</v>
      </c>
    </row>
    <row r="149" s="13" customFormat="1">
      <c r="A149" s="13"/>
      <c r="B149" s="234"/>
      <c r="C149" s="235"/>
      <c r="D149" s="236" t="s">
        <v>190</v>
      </c>
      <c r="E149" s="237" t="s">
        <v>19</v>
      </c>
      <c r="F149" s="238" t="s">
        <v>2237</v>
      </c>
      <c r="G149" s="235"/>
      <c r="H149" s="237" t="s">
        <v>19</v>
      </c>
      <c r="I149" s="239"/>
      <c r="J149" s="235"/>
      <c r="K149" s="235"/>
      <c r="L149" s="240"/>
      <c r="M149" s="241"/>
      <c r="N149" s="242"/>
      <c r="O149" s="242"/>
      <c r="P149" s="242"/>
      <c r="Q149" s="242"/>
      <c r="R149" s="242"/>
      <c r="S149" s="242"/>
      <c r="T149" s="243"/>
      <c r="U149" s="13"/>
      <c r="V149" s="13"/>
      <c r="W149" s="13"/>
      <c r="X149" s="13"/>
      <c r="Y149" s="13"/>
      <c r="Z149" s="13"/>
      <c r="AA149" s="13"/>
      <c r="AB149" s="13"/>
      <c r="AC149" s="13"/>
      <c r="AD149" s="13"/>
      <c r="AE149" s="13"/>
      <c r="AT149" s="244" t="s">
        <v>190</v>
      </c>
      <c r="AU149" s="244" t="s">
        <v>87</v>
      </c>
      <c r="AV149" s="13" t="s">
        <v>85</v>
      </c>
      <c r="AW149" s="13" t="s">
        <v>37</v>
      </c>
      <c r="AX149" s="13" t="s">
        <v>77</v>
      </c>
      <c r="AY149" s="244" t="s">
        <v>179</v>
      </c>
    </row>
    <row r="150" s="14" customFormat="1">
      <c r="A150" s="14"/>
      <c r="B150" s="245"/>
      <c r="C150" s="246"/>
      <c r="D150" s="236" t="s">
        <v>190</v>
      </c>
      <c r="E150" s="247" t="s">
        <v>19</v>
      </c>
      <c r="F150" s="248" t="s">
        <v>2247</v>
      </c>
      <c r="G150" s="246"/>
      <c r="H150" s="249">
        <v>23.039999999999999</v>
      </c>
      <c r="I150" s="250"/>
      <c r="J150" s="246"/>
      <c r="K150" s="246"/>
      <c r="L150" s="251"/>
      <c r="M150" s="252"/>
      <c r="N150" s="253"/>
      <c r="O150" s="253"/>
      <c r="P150" s="253"/>
      <c r="Q150" s="253"/>
      <c r="R150" s="253"/>
      <c r="S150" s="253"/>
      <c r="T150" s="254"/>
      <c r="U150" s="14"/>
      <c r="V150" s="14"/>
      <c r="W150" s="14"/>
      <c r="X150" s="14"/>
      <c r="Y150" s="14"/>
      <c r="Z150" s="14"/>
      <c r="AA150" s="14"/>
      <c r="AB150" s="14"/>
      <c r="AC150" s="14"/>
      <c r="AD150" s="14"/>
      <c r="AE150" s="14"/>
      <c r="AT150" s="255" t="s">
        <v>190</v>
      </c>
      <c r="AU150" s="255" t="s">
        <v>87</v>
      </c>
      <c r="AV150" s="14" t="s">
        <v>87</v>
      </c>
      <c r="AW150" s="14" t="s">
        <v>37</v>
      </c>
      <c r="AX150" s="14" t="s">
        <v>77</v>
      </c>
      <c r="AY150" s="255" t="s">
        <v>179</v>
      </c>
    </row>
    <row r="151" s="13" customFormat="1">
      <c r="A151" s="13"/>
      <c r="B151" s="234"/>
      <c r="C151" s="235"/>
      <c r="D151" s="236" t="s">
        <v>190</v>
      </c>
      <c r="E151" s="237" t="s">
        <v>19</v>
      </c>
      <c r="F151" s="238" t="s">
        <v>2239</v>
      </c>
      <c r="G151" s="235"/>
      <c r="H151" s="237" t="s">
        <v>19</v>
      </c>
      <c r="I151" s="239"/>
      <c r="J151" s="235"/>
      <c r="K151" s="235"/>
      <c r="L151" s="240"/>
      <c r="M151" s="241"/>
      <c r="N151" s="242"/>
      <c r="O151" s="242"/>
      <c r="P151" s="242"/>
      <c r="Q151" s="242"/>
      <c r="R151" s="242"/>
      <c r="S151" s="242"/>
      <c r="T151" s="243"/>
      <c r="U151" s="13"/>
      <c r="V151" s="13"/>
      <c r="W151" s="13"/>
      <c r="X151" s="13"/>
      <c r="Y151" s="13"/>
      <c r="Z151" s="13"/>
      <c r="AA151" s="13"/>
      <c r="AB151" s="13"/>
      <c r="AC151" s="13"/>
      <c r="AD151" s="13"/>
      <c r="AE151" s="13"/>
      <c r="AT151" s="244" t="s">
        <v>190</v>
      </c>
      <c r="AU151" s="244" t="s">
        <v>87</v>
      </c>
      <c r="AV151" s="13" t="s">
        <v>85</v>
      </c>
      <c r="AW151" s="13" t="s">
        <v>37</v>
      </c>
      <c r="AX151" s="13" t="s">
        <v>77</v>
      </c>
      <c r="AY151" s="244" t="s">
        <v>179</v>
      </c>
    </row>
    <row r="152" s="14" customFormat="1">
      <c r="A152" s="14"/>
      <c r="B152" s="245"/>
      <c r="C152" s="246"/>
      <c r="D152" s="236" t="s">
        <v>190</v>
      </c>
      <c r="E152" s="247" t="s">
        <v>19</v>
      </c>
      <c r="F152" s="248" t="s">
        <v>2248</v>
      </c>
      <c r="G152" s="246"/>
      <c r="H152" s="249">
        <v>10.08</v>
      </c>
      <c r="I152" s="250"/>
      <c r="J152" s="246"/>
      <c r="K152" s="246"/>
      <c r="L152" s="251"/>
      <c r="M152" s="252"/>
      <c r="N152" s="253"/>
      <c r="O152" s="253"/>
      <c r="P152" s="253"/>
      <c r="Q152" s="253"/>
      <c r="R152" s="253"/>
      <c r="S152" s="253"/>
      <c r="T152" s="254"/>
      <c r="U152" s="14"/>
      <c r="V152" s="14"/>
      <c r="W152" s="14"/>
      <c r="X152" s="14"/>
      <c r="Y152" s="14"/>
      <c r="Z152" s="14"/>
      <c r="AA152" s="14"/>
      <c r="AB152" s="14"/>
      <c r="AC152" s="14"/>
      <c r="AD152" s="14"/>
      <c r="AE152" s="14"/>
      <c r="AT152" s="255" t="s">
        <v>190</v>
      </c>
      <c r="AU152" s="255" t="s">
        <v>87</v>
      </c>
      <c r="AV152" s="14" t="s">
        <v>87</v>
      </c>
      <c r="AW152" s="14" t="s">
        <v>37</v>
      </c>
      <c r="AX152" s="14" t="s">
        <v>77</v>
      </c>
      <c r="AY152" s="255" t="s">
        <v>179</v>
      </c>
    </row>
    <row r="153" s="16" customFormat="1">
      <c r="A153" s="16"/>
      <c r="B153" s="267"/>
      <c r="C153" s="268"/>
      <c r="D153" s="236" t="s">
        <v>190</v>
      </c>
      <c r="E153" s="269" t="s">
        <v>19</v>
      </c>
      <c r="F153" s="270" t="s">
        <v>195</v>
      </c>
      <c r="G153" s="268"/>
      <c r="H153" s="271">
        <v>41.119999999999997</v>
      </c>
      <c r="I153" s="272"/>
      <c r="J153" s="268"/>
      <c r="K153" s="268"/>
      <c r="L153" s="273"/>
      <c r="M153" s="274"/>
      <c r="N153" s="275"/>
      <c r="O153" s="275"/>
      <c r="P153" s="275"/>
      <c r="Q153" s="275"/>
      <c r="R153" s="275"/>
      <c r="S153" s="275"/>
      <c r="T153" s="276"/>
      <c r="U153" s="16"/>
      <c r="V153" s="16"/>
      <c r="W153" s="16"/>
      <c r="X153" s="16"/>
      <c r="Y153" s="16"/>
      <c r="Z153" s="16"/>
      <c r="AA153" s="16"/>
      <c r="AB153" s="16"/>
      <c r="AC153" s="16"/>
      <c r="AD153" s="16"/>
      <c r="AE153" s="16"/>
      <c r="AT153" s="277" t="s">
        <v>190</v>
      </c>
      <c r="AU153" s="277" t="s">
        <v>87</v>
      </c>
      <c r="AV153" s="16" t="s">
        <v>186</v>
      </c>
      <c r="AW153" s="16" t="s">
        <v>37</v>
      </c>
      <c r="AX153" s="16" t="s">
        <v>85</v>
      </c>
      <c r="AY153" s="277" t="s">
        <v>179</v>
      </c>
    </row>
    <row r="154" s="2" customFormat="1" ht="16.5" customHeight="1">
      <c r="A154" s="41"/>
      <c r="B154" s="42"/>
      <c r="C154" s="216" t="s">
        <v>256</v>
      </c>
      <c r="D154" s="216" t="s">
        <v>181</v>
      </c>
      <c r="E154" s="217" t="s">
        <v>2249</v>
      </c>
      <c r="F154" s="218" t="s">
        <v>2250</v>
      </c>
      <c r="G154" s="219" t="s">
        <v>184</v>
      </c>
      <c r="H154" s="220">
        <v>41.119999999999997</v>
      </c>
      <c r="I154" s="221"/>
      <c r="J154" s="222">
        <f>ROUND(I154*H154,2)</f>
        <v>0</v>
      </c>
      <c r="K154" s="218" t="s">
        <v>185</v>
      </c>
      <c r="L154" s="47"/>
      <c r="M154" s="223" t="s">
        <v>19</v>
      </c>
      <c r="N154" s="224" t="s">
        <v>48</v>
      </c>
      <c r="O154" s="87"/>
      <c r="P154" s="225">
        <f>O154*H154</f>
        <v>0</v>
      </c>
      <c r="Q154" s="225">
        <v>0</v>
      </c>
      <c r="R154" s="225">
        <f>Q154*H154</f>
        <v>0</v>
      </c>
      <c r="S154" s="225">
        <v>0</v>
      </c>
      <c r="T154" s="226">
        <f>S154*H154</f>
        <v>0</v>
      </c>
      <c r="U154" s="41"/>
      <c r="V154" s="41"/>
      <c r="W154" s="41"/>
      <c r="X154" s="41"/>
      <c r="Y154" s="41"/>
      <c r="Z154" s="41"/>
      <c r="AA154" s="41"/>
      <c r="AB154" s="41"/>
      <c r="AC154" s="41"/>
      <c r="AD154" s="41"/>
      <c r="AE154" s="41"/>
      <c r="AR154" s="227" t="s">
        <v>186</v>
      </c>
      <c r="AT154" s="227" t="s">
        <v>181</v>
      </c>
      <c r="AU154" s="227" t="s">
        <v>87</v>
      </c>
      <c r="AY154" s="20" t="s">
        <v>179</v>
      </c>
      <c r="BE154" s="228">
        <f>IF(N154="základní",J154,0)</f>
        <v>0</v>
      </c>
      <c r="BF154" s="228">
        <f>IF(N154="snížená",J154,0)</f>
        <v>0</v>
      </c>
      <c r="BG154" s="228">
        <f>IF(N154="zákl. přenesená",J154,0)</f>
        <v>0</v>
      </c>
      <c r="BH154" s="228">
        <f>IF(N154="sníž. přenesená",J154,0)</f>
        <v>0</v>
      </c>
      <c r="BI154" s="228">
        <f>IF(N154="nulová",J154,0)</f>
        <v>0</v>
      </c>
      <c r="BJ154" s="20" t="s">
        <v>85</v>
      </c>
      <c r="BK154" s="228">
        <f>ROUND(I154*H154,2)</f>
        <v>0</v>
      </c>
      <c r="BL154" s="20" t="s">
        <v>186</v>
      </c>
      <c r="BM154" s="227" t="s">
        <v>2251</v>
      </c>
    </row>
    <row r="155" s="2" customFormat="1">
      <c r="A155" s="41"/>
      <c r="B155" s="42"/>
      <c r="C155" s="43"/>
      <c r="D155" s="229" t="s">
        <v>188</v>
      </c>
      <c r="E155" s="43"/>
      <c r="F155" s="230" t="s">
        <v>2252</v>
      </c>
      <c r="G155" s="43"/>
      <c r="H155" s="43"/>
      <c r="I155" s="231"/>
      <c r="J155" s="43"/>
      <c r="K155" s="43"/>
      <c r="L155" s="47"/>
      <c r="M155" s="232"/>
      <c r="N155" s="233"/>
      <c r="O155" s="87"/>
      <c r="P155" s="87"/>
      <c r="Q155" s="87"/>
      <c r="R155" s="87"/>
      <c r="S155" s="87"/>
      <c r="T155" s="88"/>
      <c r="U155" s="41"/>
      <c r="V155" s="41"/>
      <c r="W155" s="41"/>
      <c r="X155" s="41"/>
      <c r="Y155" s="41"/>
      <c r="Z155" s="41"/>
      <c r="AA155" s="41"/>
      <c r="AB155" s="41"/>
      <c r="AC155" s="41"/>
      <c r="AD155" s="41"/>
      <c r="AE155" s="41"/>
      <c r="AT155" s="20" t="s">
        <v>188</v>
      </c>
      <c r="AU155" s="20" t="s">
        <v>87</v>
      </c>
    </row>
    <row r="156" s="12" customFormat="1" ht="22.8" customHeight="1">
      <c r="A156" s="12"/>
      <c r="B156" s="200"/>
      <c r="C156" s="201"/>
      <c r="D156" s="202" t="s">
        <v>76</v>
      </c>
      <c r="E156" s="214" t="s">
        <v>194</v>
      </c>
      <c r="F156" s="214" t="s">
        <v>893</v>
      </c>
      <c r="G156" s="201"/>
      <c r="H156" s="201"/>
      <c r="I156" s="204"/>
      <c r="J156" s="215">
        <f>BK156</f>
        <v>0</v>
      </c>
      <c r="K156" s="201"/>
      <c r="L156" s="206"/>
      <c r="M156" s="207"/>
      <c r="N156" s="208"/>
      <c r="O156" s="208"/>
      <c r="P156" s="209">
        <f>SUM(P157:P175)</f>
        <v>0</v>
      </c>
      <c r="Q156" s="208"/>
      <c r="R156" s="209">
        <f>SUM(R157:R175)</f>
        <v>1.1752563599999999</v>
      </c>
      <c r="S156" s="208"/>
      <c r="T156" s="210">
        <f>SUM(T157:T175)</f>
        <v>0</v>
      </c>
      <c r="U156" s="12"/>
      <c r="V156" s="12"/>
      <c r="W156" s="12"/>
      <c r="X156" s="12"/>
      <c r="Y156" s="12"/>
      <c r="Z156" s="12"/>
      <c r="AA156" s="12"/>
      <c r="AB156" s="12"/>
      <c r="AC156" s="12"/>
      <c r="AD156" s="12"/>
      <c r="AE156" s="12"/>
      <c r="AR156" s="211" t="s">
        <v>85</v>
      </c>
      <c r="AT156" s="212" t="s">
        <v>76</v>
      </c>
      <c r="AU156" s="212" t="s">
        <v>85</v>
      </c>
      <c r="AY156" s="211" t="s">
        <v>179</v>
      </c>
      <c r="BK156" s="213">
        <f>SUM(BK157:BK175)</f>
        <v>0</v>
      </c>
    </row>
    <row r="157" s="2" customFormat="1" ht="24.15" customHeight="1">
      <c r="A157" s="41"/>
      <c r="B157" s="42"/>
      <c r="C157" s="216" t="s">
        <v>8</v>
      </c>
      <c r="D157" s="216" t="s">
        <v>181</v>
      </c>
      <c r="E157" s="217" t="s">
        <v>2253</v>
      </c>
      <c r="F157" s="218" t="s">
        <v>2254</v>
      </c>
      <c r="G157" s="219" t="s">
        <v>371</v>
      </c>
      <c r="H157" s="220">
        <v>0.432</v>
      </c>
      <c r="I157" s="221"/>
      <c r="J157" s="222">
        <f>ROUND(I157*H157,2)</f>
        <v>0</v>
      </c>
      <c r="K157" s="218" t="s">
        <v>274</v>
      </c>
      <c r="L157" s="47"/>
      <c r="M157" s="223" t="s">
        <v>19</v>
      </c>
      <c r="N157" s="224" t="s">
        <v>48</v>
      </c>
      <c r="O157" s="87"/>
      <c r="P157" s="225">
        <f>O157*H157</f>
        <v>0</v>
      </c>
      <c r="Q157" s="225">
        <v>2.5018699999999998</v>
      </c>
      <c r="R157" s="225">
        <f>Q157*H157</f>
        <v>1.0808078399999999</v>
      </c>
      <c r="S157" s="225">
        <v>0</v>
      </c>
      <c r="T157" s="226">
        <f>S157*H157</f>
        <v>0</v>
      </c>
      <c r="U157" s="41"/>
      <c r="V157" s="41"/>
      <c r="W157" s="41"/>
      <c r="X157" s="41"/>
      <c r="Y157" s="41"/>
      <c r="Z157" s="41"/>
      <c r="AA157" s="41"/>
      <c r="AB157" s="41"/>
      <c r="AC157" s="41"/>
      <c r="AD157" s="41"/>
      <c r="AE157" s="41"/>
      <c r="AR157" s="227" t="s">
        <v>186</v>
      </c>
      <c r="AT157" s="227" t="s">
        <v>181</v>
      </c>
      <c r="AU157" s="227" t="s">
        <v>87</v>
      </c>
      <c r="AY157" s="20" t="s">
        <v>179</v>
      </c>
      <c r="BE157" s="228">
        <f>IF(N157="základní",J157,0)</f>
        <v>0</v>
      </c>
      <c r="BF157" s="228">
        <f>IF(N157="snížená",J157,0)</f>
        <v>0</v>
      </c>
      <c r="BG157" s="228">
        <f>IF(N157="zákl. přenesená",J157,0)</f>
        <v>0</v>
      </c>
      <c r="BH157" s="228">
        <f>IF(N157="sníž. přenesená",J157,0)</f>
        <v>0</v>
      </c>
      <c r="BI157" s="228">
        <f>IF(N157="nulová",J157,0)</f>
        <v>0</v>
      </c>
      <c r="BJ157" s="20" t="s">
        <v>85</v>
      </c>
      <c r="BK157" s="228">
        <f>ROUND(I157*H157,2)</f>
        <v>0</v>
      </c>
      <c r="BL157" s="20" t="s">
        <v>186</v>
      </c>
      <c r="BM157" s="227" t="s">
        <v>2255</v>
      </c>
    </row>
    <row r="158" s="13" customFormat="1">
      <c r="A158" s="13"/>
      <c r="B158" s="234"/>
      <c r="C158" s="235"/>
      <c r="D158" s="236" t="s">
        <v>190</v>
      </c>
      <c r="E158" s="237" t="s">
        <v>19</v>
      </c>
      <c r="F158" s="238" t="s">
        <v>897</v>
      </c>
      <c r="G158" s="235"/>
      <c r="H158" s="237" t="s">
        <v>19</v>
      </c>
      <c r="I158" s="239"/>
      <c r="J158" s="235"/>
      <c r="K158" s="235"/>
      <c r="L158" s="240"/>
      <c r="M158" s="241"/>
      <c r="N158" s="242"/>
      <c r="O158" s="242"/>
      <c r="P158" s="242"/>
      <c r="Q158" s="242"/>
      <c r="R158" s="242"/>
      <c r="S158" s="242"/>
      <c r="T158" s="243"/>
      <c r="U158" s="13"/>
      <c r="V158" s="13"/>
      <c r="W158" s="13"/>
      <c r="X158" s="13"/>
      <c r="Y158" s="13"/>
      <c r="Z158" s="13"/>
      <c r="AA158" s="13"/>
      <c r="AB158" s="13"/>
      <c r="AC158" s="13"/>
      <c r="AD158" s="13"/>
      <c r="AE158" s="13"/>
      <c r="AT158" s="244" t="s">
        <v>190</v>
      </c>
      <c r="AU158" s="244" t="s">
        <v>87</v>
      </c>
      <c r="AV158" s="13" t="s">
        <v>85</v>
      </c>
      <c r="AW158" s="13" t="s">
        <v>37</v>
      </c>
      <c r="AX158" s="13" t="s">
        <v>77</v>
      </c>
      <c r="AY158" s="244" t="s">
        <v>179</v>
      </c>
    </row>
    <row r="159" s="14" customFormat="1">
      <c r="A159" s="14"/>
      <c r="B159" s="245"/>
      <c r="C159" s="246"/>
      <c r="D159" s="236" t="s">
        <v>190</v>
      </c>
      <c r="E159" s="247" t="s">
        <v>19</v>
      </c>
      <c r="F159" s="248" t="s">
        <v>2256</v>
      </c>
      <c r="G159" s="246"/>
      <c r="H159" s="249">
        <v>0.432</v>
      </c>
      <c r="I159" s="250"/>
      <c r="J159" s="246"/>
      <c r="K159" s="246"/>
      <c r="L159" s="251"/>
      <c r="M159" s="252"/>
      <c r="N159" s="253"/>
      <c r="O159" s="253"/>
      <c r="P159" s="253"/>
      <c r="Q159" s="253"/>
      <c r="R159" s="253"/>
      <c r="S159" s="253"/>
      <c r="T159" s="254"/>
      <c r="U159" s="14"/>
      <c r="V159" s="14"/>
      <c r="W159" s="14"/>
      <c r="X159" s="14"/>
      <c r="Y159" s="14"/>
      <c r="Z159" s="14"/>
      <c r="AA159" s="14"/>
      <c r="AB159" s="14"/>
      <c r="AC159" s="14"/>
      <c r="AD159" s="14"/>
      <c r="AE159" s="14"/>
      <c r="AT159" s="255" t="s">
        <v>190</v>
      </c>
      <c r="AU159" s="255" t="s">
        <v>87</v>
      </c>
      <c r="AV159" s="14" t="s">
        <v>87</v>
      </c>
      <c r="AW159" s="14" t="s">
        <v>37</v>
      </c>
      <c r="AX159" s="14" t="s">
        <v>77</v>
      </c>
      <c r="AY159" s="255" t="s">
        <v>179</v>
      </c>
    </row>
    <row r="160" s="15" customFormat="1">
      <c r="A160" s="15"/>
      <c r="B160" s="256"/>
      <c r="C160" s="257"/>
      <c r="D160" s="236" t="s">
        <v>190</v>
      </c>
      <c r="E160" s="258" t="s">
        <v>2257</v>
      </c>
      <c r="F160" s="259" t="s">
        <v>193</v>
      </c>
      <c r="G160" s="257"/>
      <c r="H160" s="260">
        <v>0.432</v>
      </c>
      <c r="I160" s="261"/>
      <c r="J160" s="257"/>
      <c r="K160" s="257"/>
      <c r="L160" s="262"/>
      <c r="M160" s="263"/>
      <c r="N160" s="264"/>
      <c r="O160" s="264"/>
      <c r="P160" s="264"/>
      <c r="Q160" s="264"/>
      <c r="R160" s="264"/>
      <c r="S160" s="264"/>
      <c r="T160" s="265"/>
      <c r="U160" s="15"/>
      <c r="V160" s="15"/>
      <c r="W160" s="15"/>
      <c r="X160" s="15"/>
      <c r="Y160" s="15"/>
      <c r="Z160" s="15"/>
      <c r="AA160" s="15"/>
      <c r="AB160" s="15"/>
      <c r="AC160" s="15"/>
      <c r="AD160" s="15"/>
      <c r="AE160" s="15"/>
      <c r="AT160" s="266" t="s">
        <v>190</v>
      </c>
      <c r="AU160" s="266" t="s">
        <v>87</v>
      </c>
      <c r="AV160" s="15" t="s">
        <v>194</v>
      </c>
      <c r="AW160" s="15" t="s">
        <v>37</v>
      </c>
      <c r="AX160" s="15" t="s">
        <v>77</v>
      </c>
      <c r="AY160" s="266" t="s">
        <v>179</v>
      </c>
    </row>
    <row r="161" s="16" customFormat="1">
      <c r="A161" s="16"/>
      <c r="B161" s="267"/>
      <c r="C161" s="268"/>
      <c r="D161" s="236" t="s">
        <v>190</v>
      </c>
      <c r="E161" s="269" t="s">
        <v>19</v>
      </c>
      <c r="F161" s="270" t="s">
        <v>195</v>
      </c>
      <c r="G161" s="268"/>
      <c r="H161" s="271">
        <v>0.432</v>
      </c>
      <c r="I161" s="272"/>
      <c r="J161" s="268"/>
      <c r="K161" s="268"/>
      <c r="L161" s="273"/>
      <c r="M161" s="274"/>
      <c r="N161" s="275"/>
      <c r="O161" s="275"/>
      <c r="P161" s="275"/>
      <c r="Q161" s="275"/>
      <c r="R161" s="275"/>
      <c r="S161" s="275"/>
      <c r="T161" s="276"/>
      <c r="U161" s="16"/>
      <c r="V161" s="16"/>
      <c r="W161" s="16"/>
      <c r="X161" s="16"/>
      <c r="Y161" s="16"/>
      <c r="Z161" s="16"/>
      <c r="AA161" s="16"/>
      <c r="AB161" s="16"/>
      <c r="AC161" s="16"/>
      <c r="AD161" s="16"/>
      <c r="AE161" s="16"/>
      <c r="AT161" s="277" t="s">
        <v>190</v>
      </c>
      <c r="AU161" s="277" t="s">
        <v>87</v>
      </c>
      <c r="AV161" s="16" t="s">
        <v>186</v>
      </c>
      <c r="AW161" s="16" t="s">
        <v>37</v>
      </c>
      <c r="AX161" s="16" t="s">
        <v>85</v>
      </c>
      <c r="AY161" s="277" t="s">
        <v>179</v>
      </c>
    </row>
    <row r="162" s="2" customFormat="1" ht="16.5" customHeight="1">
      <c r="A162" s="41"/>
      <c r="B162" s="42"/>
      <c r="C162" s="216" t="s">
        <v>270</v>
      </c>
      <c r="D162" s="216" t="s">
        <v>181</v>
      </c>
      <c r="E162" s="217" t="s">
        <v>2258</v>
      </c>
      <c r="F162" s="218" t="s">
        <v>2259</v>
      </c>
      <c r="G162" s="219" t="s">
        <v>184</v>
      </c>
      <c r="H162" s="220">
        <v>4.7999999999999998</v>
      </c>
      <c r="I162" s="221"/>
      <c r="J162" s="222">
        <f>ROUND(I162*H162,2)</f>
        <v>0</v>
      </c>
      <c r="K162" s="218" t="s">
        <v>185</v>
      </c>
      <c r="L162" s="47"/>
      <c r="M162" s="223" t="s">
        <v>19</v>
      </c>
      <c r="N162" s="224" t="s">
        <v>48</v>
      </c>
      <c r="O162" s="87"/>
      <c r="P162" s="225">
        <f>O162*H162</f>
        <v>0</v>
      </c>
      <c r="Q162" s="225">
        <v>0.0027499999999999998</v>
      </c>
      <c r="R162" s="225">
        <f>Q162*H162</f>
        <v>0.013199999999999998</v>
      </c>
      <c r="S162" s="225">
        <v>0</v>
      </c>
      <c r="T162" s="226">
        <f>S162*H162</f>
        <v>0</v>
      </c>
      <c r="U162" s="41"/>
      <c r="V162" s="41"/>
      <c r="W162" s="41"/>
      <c r="X162" s="41"/>
      <c r="Y162" s="41"/>
      <c r="Z162" s="41"/>
      <c r="AA162" s="41"/>
      <c r="AB162" s="41"/>
      <c r="AC162" s="41"/>
      <c r="AD162" s="41"/>
      <c r="AE162" s="41"/>
      <c r="AR162" s="227" t="s">
        <v>186</v>
      </c>
      <c r="AT162" s="227" t="s">
        <v>181</v>
      </c>
      <c r="AU162" s="227" t="s">
        <v>87</v>
      </c>
      <c r="AY162" s="20" t="s">
        <v>179</v>
      </c>
      <c r="BE162" s="228">
        <f>IF(N162="základní",J162,0)</f>
        <v>0</v>
      </c>
      <c r="BF162" s="228">
        <f>IF(N162="snížená",J162,0)</f>
        <v>0</v>
      </c>
      <c r="BG162" s="228">
        <f>IF(N162="zákl. přenesená",J162,0)</f>
        <v>0</v>
      </c>
      <c r="BH162" s="228">
        <f>IF(N162="sníž. přenesená",J162,0)</f>
        <v>0</v>
      </c>
      <c r="BI162" s="228">
        <f>IF(N162="nulová",J162,0)</f>
        <v>0</v>
      </c>
      <c r="BJ162" s="20" t="s">
        <v>85</v>
      </c>
      <c r="BK162" s="228">
        <f>ROUND(I162*H162,2)</f>
        <v>0</v>
      </c>
      <c r="BL162" s="20" t="s">
        <v>186</v>
      </c>
      <c r="BM162" s="227" t="s">
        <v>2260</v>
      </c>
    </row>
    <row r="163" s="2" customFormat="1">
      <c r="A163" s="41"/>
      <c r="B163" s="42"/>
      <c r="C163" s="43"/>
      <c r="D163" s="229" t="s">
        <v>188</v>
      </c>
      <c r="E163" s="43"/>
      <c r="F163" s="230" t="s">
        <v>2261</v>
      </c>
      <c r="G163" s="43"/>
      <c r="H163" s="43"/>
      <c r="I163" s="231"/>
      <c r="J163" s="43"/>
      <c r="K163" s="43"/>
      <c r="L163" s="47"/>
      <c r="M163" s="232"/>
      <c r="N163" s="233"/>
      <c r="O163" s="87"/>
      <c r="P163" s="87"/>
      <c r="Q163" s="87"/>
      <c r="R163" s="87"/>
      <c r="S163" s="87"/>
      <c r="T163" s="88"/>
      <c r="U163" s="41"/>
      <c r="V163" s="41"/>
      <c r="W163" s="41"/>
      <c r="X163" s="41"/>
      <c r="Y163" s="41"/>
      <c r="Z163" s="41"/>
      <c r="AA163" s="41"/>
      <c r="AB163" s="41"/>
      <c r="AC163" s="41"/>
      <c r="AD163" s="41"/>
      <c r="AE163" s="41"/>
      <c r="AT163" s="20" t="s">
        <v>188</v>
      </c>
      <c r="AU163" s="20" t="s">
        <v>87</v>
      </c>
    </row>
    <row r="164" s="13" customFormat="1">
      <c r="A164" s="13"/>
      <c r="B164" s="234"/>
      <c r="C164" s="235"/>
      <c r="D164" s="236" t="s">
        <v>190</v>
      </c>
      <c r="E164" s="237" t="s">
        <v>19</v>
      </c>
      <c r="F164" s="238" t="s">
        <v>2262</v>
      </c>
      <c r="G164" s="235"/>
      <c r="H164" s="237" t="s">
        <v>19</v>
      </c>
      <c r="I164" s="239"/>
      <c r="J164" s="235"/>
      <c r="K164" s="235"/>
      <c r="L164" s="240"/>
      <c r="M164" s="241"/>
      <c r="N164" s="242"/>
      <c r="O164" s="242"/>
      <c r="P164" s="242"/>
      <c r="Q164" s="242"/>
      <c r="R164" s="242"/>
      <c r="S164" s="242"/>
      <c r="T164" s="243"/>
      <c r="U164" s="13"/>
      <c r="V164" s="13"/>
      <c r="W164" s="13"/>
      <c r="X164" s="13"/>
      <c r="Y164" s="13"/>
      <c r="Z164" s="13"/>
      <c r="AA164" s="13"/>
      <c r="AB164" s="13"/>
      <c r="AC164" s="13"/>
      <c r="AD164" s="13"/>
      <c r="AE164" s="13"/>
      <c r="AT164" s="244" t="s">
        <v>190</v>
      </c>
      <c r="AU164" s="244" t="s">
        <v>87</v>
      </c>
      <c r="AV164" s="13" t="s">
        <v>85</v>
      </c>
      <c r="AW164" s="13" t="s">
        <v>37</v>
      </c>
      <c r="AX164" s="13" t="s">
        <v>77</v>
      </c>
      <c r="AY164" s="244" t="s">
        <v>179</v>
      </c>
    </row>
    <row r="165" s="14" customFormat="1">
      <c r="A165" s="14"/>
      <c r="B165" s="245"/>
      <c r="C165" s="246"/>
      <c r="D165" s="236" t="s">
        <v>190</v>
      </c>
      <c r="E165" s="247" t="s">
        <v>19</v>
      </c>
      <c r="F165" s="248" t="s">
        <v>2263</v>
      </c>
      <c r="G165" s="246"/>
      <c r="H165" s="249">
        <v>4.7999999999999998</v>
      </c>
      <c r="I165" s="250"/>
      <c r="J165" s="246"/>
      <c r="K165" s="246"/>
      <c r="L165" s="251"/>
      <c r="M165" s="252"/>
      <c r="N165" s="253"/>
      <c r="O165" s="253"/>
      <c r="P165" s="253"/>
      <c r="Q165" s="253"/>
      <c r="R165" s="253"/>
      <c r="S165" s="253"/>
      <c r="T165" s="254"/>
      <c r="U165" s="14"/>
      <c r="V165" s="14"/>
      <c r="W165" s="14"/>
      <c r="X165" s="14"/>
      <c r="Y165" s="14"/>
      <c r="Z165" s="14"/>
      <c r="AA165" s="14"/>
      <c r="AB165" s="14"/>
      <c r="AC165" s="14"/>
      <c r="AD165" s="14"/>
      <c r="AE165" s="14"/>
      <c r="AT165" s="255" t="s">
        <v>190</v>
      </c>
      <c r="AU165" s="255" t="s">
        <v>87</v>
      </c>
      <c r="AV165" s="14" t="s">
        <v>87</v>
      </c>
      <c r="AW165" s="14" t="s">
        <v>37</v>
      </c>
      <c r="AX165" s="14" t="s">
        <v>77</v>
      </c>
      <c r="AY165" s="255" t="s">
        <v>179</v>
      </c>
    </row>
    <row r="166" s="15" customFormat="1">
      <c r="A166" s="15"/>
      <c r="B166" s="256"/>
      <c r="C166" s="257"/>
      <c r="D166" s="236" t="s">
        <v>190</v>
      </c>
      <c r="E166" s="258" t="s">
        <v>2205</v>
      </c>
      <c r="F166" s="259" t="s">
        <v>193</v>
      </c>
      <c r="G166" s="257"/>
      <c r="H166" s="260">
        <v>4.7999999999999998</v>
      </c>
      <c r="I166" s="261"/>
      <c r="J166" s="257"/>
      <c r="K166" s="257"/>
      <c r="L166" s="262"/>
      <c r="M166" s="263"/>
      <c r="N166" s="264"/>
      <c r="O166" s="264"/>
      <c r="P166" s="264"/>
      <c r="Q166" s="264"/>
      <c r="R166" s="264"/>
      <c r="S166" s="264"/>
      <c r="T166" s="265"/>
      <c r="U166" s="15"/>
      <c r="V166" s="15"/>
      <c r="W166" s="15"/>
      <c r="X166" s="15"/>
      <c r="Y166" s="15"/>
      <c r="Z166" s="15"/>
      <c r="AA166" s="15"/>
      <c r="AB166" s="15"/>
      <c r="AC166" s="15"/>
      <c r="AD166" s="15"/>
      <c r="AE166" s="15"/>
      <c r="AT166" s="266" t="s">
        <v>190</v>
      </c>
      <c r="AU166" s="266" t="s">
        <v>87</v>
      </c>
      <c r="AV166" s="15" t="s">
        <v>194</v>
      </c>
      <c r="AW166" s="15" t="s">
        <v>37</v>
      </c>
      <c r="AX166" s="15" t="s">
        <v>77</v>
      </c>
      <c r="AY166" s="266" t="s">
        <v>179</v>
      </c>
    </row>
    <row r="167" s="16" customFormat="1">
      <c r="A167" s="16"/>
      <c r="B167" s="267"/>
      <c r="C167" s="268"/>
      <c r="D167" s="236" t="s">
        <v>190</v>
      </c>
      <c r="E167" s="269" t="s">
        <v>19</v>
      </c>
      <c r="F167" s="270" t="s">
        <v>195</v>
      </c>
      <c r="G167" s="268"/>
      <c r="H167" s="271">
        <v>4.7999999999999998</v>
      </c>
      <c r="I167" s="272"/>
      <c r="J167" s="268"/>
      <c r="K167" s="268"/>
      <c r="L167" s="273"/>
      <c r="M167" s="274"/>
      <c r="N167" s="275"/>
      <c r="O167" s="275"/>
      <c r="P167" s="275"/>
      <c r="Q167" s="275"/>
      <c r="R167" s="275"/>
      <c r="S167" s="275"/>
      <c r="T167" s="276"/>
      <c r="U167" s="16"/>
      <c r="V167" s="16"/>
      <c r="W167" s="16"/>
      <c r="X167" s="16"/>
      <c r="Y167" s="16"/>
      <c r="Z167" s="16"/>
      <c r="AA167" s="16"/>
      <c r="AB167" s="16"/>
      <c r="AC167" s="16"/>
      <c r="AD167" s="16"/>
      <c r="AE167" s="16"/>
      <c r="AT167" s="277" t="s">
        <v>190</v>
      </c>
      <c r="AU167" s="277" t="s">
        <v>87</v>
      </c>
      <c r="AV167" s="16" t="s">
        <v>186</v>
      </c>
      <c r="AW167" s="16" t="s">
        <v>37</v>
      </c>
      <c r="AX167" s="16" t="s">
        <v>85</v>
      </c>
      <c r="AY167" s="277" t="s">
        <v>179</v>
      </c>
    </row>
    <row r="168" s="2" customFormat="1" ht="16.5" customHeight="1">
      <c r="A168" s="41"/>
      <c r="B168" s="42"/>
      <c r="C168" s="216" t="s">
        <v>136</v>
      </c>
      <c r="D168" s="216" t="s">
        <v>181</v>
      </c>
      <c r="E168" s="217" t="s">
        <v>2264</v>
      </c>
      <c r="F168" s="218" t="s">
        <v>2265</v>
      </c>
      <c r="G168" s="219" t="s">
        <v>184</v>
      </c>
      <c r="H168" s="220">
        <v>4.7999999999999998</v>
      </c>
      <c r="I168" s="221"/>
      <c r="J168" s="222">
        <f>ROUND(I168*H168,2)</f>
        <v>0</v>
      </c>
      <c r="K168" s="218" t="s">
        <v>185</v>
      </c>
      <c r="L168" s="47"/>
      <c r="M168" s="223" t="s">
        <v>19</v>
      </c>
      <c r="N168" s="224" t="s">
        <v>48</v>
      </c>
      <c r="O168" s="87"/>
      <c r="P168" s="225">
        <f>O168*H168</f>
        <v>0</v>
      </c>
      <c r="Q168" s="225">
        <v>0</v>
      </c>
      <c r="R168" s="225">
        <f>Q168*H168</f>
        <v>0</v>
      </c>
      <c r="S168" s="225">
        <v>0</v>
      </c>
      <c r="T168" s="226">
        <f>S168*H168</f>
        <v>0</v>
      </c>
      <c r="U168" s="41"/>
      <c r="V168" s="41"/>
      <c r="W168" s="41"/>
      <c r="X168" s="41"/>
      <c r="Y168" s="41"/>
      <c r="Z168" s="41"/>
      <c r="AA168" s="41"/>
      <c r="AB168" s="41"/>
      <c r="AC168" s="41"/>
      <c r="AD168" s="41"/>
      <c r="AE168" s="41"/>
      <c r="AR168" s="227" t="s">
        <v>186</v>
      </c>
      <c r="AT168" s="227" t="s">
        <v>181</v>
      </c>
      <c r="AU168" s="227" t="s">
        <v>87</v>
      </c>
      <c r="AY168" s="20" t="s">
        <v>179</v>
      </c>
      <c r="BE168" s="228">
        <f>IF(N168="základní",J168,0)</f>
        <v>0</v>
      </c>
      <c r="BF168" s="228">
        <f>IF(N168="snížená",J168,0)</f>
        <v>0</v>
      </c>
      <c r="BG168" s="228">
        <f>IF(N168="zákl. přenesená",J168,0)</f>
        <v>0</v>
      </c>
      <c r="BH168" s="228">
        <f>IF(N168="sníž. přenesená",J168,0)</f>
        <v>0</v>
      </c>
      <c r="BI168" s="228">
        <f>IF(N168="nulová",J168,0)</f>
        <v>0</v>
      </c>
      <c r="BJ168" s="20" t="s">
        <v>85</v>
      </c>
      <c r="BK168" s="228">
        <f>ROUND(I168*H168,2)</f>
        <v>0</v>
      </c>
      <c r="BL168" s="20" t="s">
        <v>186</v>
      </c>
      <c r="BM168" s="227" t="s">
        <v>2266</v>
      </c>
    </row>
    <row r="169" s="2" customFormat="1">
      <c r="A169" s="41"/>
      <c r="B169" s="42"/>
      <c r="C169" s="43"/>
      <c r="D169" s="229" t="s">
        <v>188</v>
      </c>
      <c r="E169" s="43"/>
      <c r="F169" s="230" t="s">
        <v>2267</v>
      </c>
      <c r="G169" s="43"/>
      <c r="H169" s="43"/>
      <c r="I169" s="231"/>
      <c r="J169" s="43"/>
      <c r="K169" s="43"/>
      <c r="L169" s="47"/>
      <c r="M169" s="232"/>
      <c r="N169" s="233"/>
      <c r="O169" s="87"/>
      <c r="P169" s="87"/>
      <c r="Q169" s="87"/>
      <c r="R169" s="87"/>
      <c r="S169" s="87"/>
      <c r="T169" s="88"/>
      <c r="U169" s="41"/>
      <c r="V169" s="41"/>
      <c r="W169" s="41"/>
      <c r="X169" s="41"/>
      <c r="Y169" s="41"/>
      <c r="Z169" s="41"/>
      <c r="AA169" s="41"/>
      <c r="AB169" s="41"/>
      <c r="AC169" s="41"/>
      <c r="AD169" s="41"/>
      <c r="AE169" s="41"/>
      <c r="AT169" s="20" t="s">
        <v>188</v>
      </c>
      <c r="AU169" s="20" t="s">
        <v>87</v>
      </c>
    </row>
    <row r="170" s="2" customFormat="1" ht="16.5" customHeight="1">
      <c r="A170" s="41"/>
      <c r="B170" s="42"/>
      <c r="C170" s="216" t="s">
        <v>282</v>
      </c>
      <c r="D170" s="216" t="s">
        <v>181</v>
      </c>
      <c r="E170" s="217" t="s">
        <v>2268</v>
      </c>
      <c r="F170" s="218" t="s">
        <v>2269</v>
      </c>
      <c r="G170" s="219" t="s">
        <v>184</v>
      </c>
      <c r="H170" s="220">
        <v>4.7999999999999998</v>
      </c>
      <c r="I170" s="221"/>
      <c r="J170" s="222">
        <f>ROUND(I170*H170,2)</f>
        <v>0</v>
      </c>
      <c r="K170" s="218" t="s">
        <v>274</v>
      </c>
      <c r="L170" s="47"/>
      <c r="M170" s="223" t="s">
        <v>19</v>
      </c>
      <c r="N170" s="224" t="s">
        <v>48</v>
      </c>
      <c r="O170" s="87"/>
      <c r="P170" s="225">
        <f>O170*H170</f>
        <v>0</v>
      </c>
      <c r="Q170" s="225">
        <v>0.0025000000000000001</v>
      </c>
      <c r="R170" s="225">
        <f>Q170*H170</f>
        <v>0.012</v>
      </c>
      <c r="S170" s="225">
        <v>0</v>
      </c>
      <c r="T170" s="226">
        <f>S170*H170</f>
        <v>0</v>
      </c>
      <c r="U170" s="41"/>
      <c r="V170" s="41"/>
      <c r="W170" s="41"/>
      <c r="X170" s="41"/>
      <c r="Y170" s="41"/>
      <c r="Z170" s="41"/>
      <c r="AA170" s="41"/>
      <c r="AB170" s="41"/>
      <c r="AC170" s="41"/>
      <c r="AD170" s="41"/>
      <c r="AE170" s="41"/>
      <c r="AR170" s="227" t="s">
        <v>186</v>
      </c>
      <c r="AT170" s="227" t="s">
        <v>181</v>
      </c>
      <c r="AU170" s="227" t="s">
        <v>87</v>
      </c>
      <c r="AY170" s="20" t="s">
        <v>179</v>
      </c>
      <c r="BE170" s="228">
        <f>IF(N170="základní",J170,0)</f>
        <v>0</v>
      </c>
      <c r="BF170" s="228">
        <f>IF(N170="snížená",J170,0)</f>
        <v>0</v>
      </c>
      <c r="BG170" s="228">
        <f>IF(N170="zákl. přenesená",J170,0)</f>
        <v>0</v>
      </c>
      <c r="BH170" s="228">
        <f>IF(N170="sníž. přenesená",J170,0)</f>
        <v>0</v>
      </c>
      <c r="BI170" s="228">
        <f>IF(N170="nulová",J170,0)</f>
        <v>0</v>
      </c>
      <c r="BJ170" s="20" t="s">
        <v>85</v>
      </c>
      <c r="BK170" s="228">
        <f>ROUND(I170*H170,2)</f>
        <v>0</v>
      </c>
      <c r="BL170" s="20" t="s">
        <v>186</v>
      </c>
      <c r="BM170" s="227" t="s">
        <v>2270</v>
      </c>
    </row>
    <row r="171" s="2" customFormat="1" ht="24.15" customHeight="1">
      <c r="A171" s="41"/>
      <c r="B171" s="42"/>
      <c r="C171" s="216" t="s">
        <v>287</v>
      </c>
      <c r="D171" s="216" t="s">
        <v>181</v>
      </c>
      <c r="E171" s="217" t="s">
        <v>2271</v>
      </c>
      <c r="F171" s="218" t="s">
        <v>2272</v>
      </c>
      <c r="G171" s="219" t="s">
        <v>333</v>
      </c>
      <c r="H171" s="220">
        <v>0.066000000000000003</v>
      </c>
      <c r="I171" s="221"/>
      <c r="J171" s="222">
        <f>ROUND(I171*H171,2)</f>
        <v>0</v>
      </c>
      <c r="K171" s="218" t="s">
        <v>185</v>
      </c>
      <c r="L171" s="47"/>
      <c r="M171" s="223" t="s">
        <v>19</v>
      </c>
      <c r="N171" s="224" t="s">
        <v>48</v>
      </c>
      <c r="O171" s="87"/>
      <c r="P171" s="225">
        <f>O171*H171</f>
        <v>0</v>
      </c>
      <c r="Q171" s="225">
        <v>1.04922</v>
      </c>
      <c r="R171" s="225">
        <f>Q171*H171</f>
        <v>0.069248520000000008</v>
      </c>
      <c r="S171" s="225">
        <v>0</v>
      </c>
      <c r="T171" s="226">
        <f>S171*H171</f>
        <v>0</v>
      </c>
      <c r="U171" s="41"/>
      <c r="V171" s="41"/>
      <c r="W171" s="41"/>
      <c r="X171" s="41"/>
      <c r="Y171" s="41"/>
      <c r="Z171" s="41"/>
      <c r="AA171" s="41"/>
      <c r="AB171" s="41"/>
      <c r="AC171" s="41"/>
      <c r="AD171" s="41"/>
      <c r="AE171" s="41"/>
      <c r="AR171" s="227" t="s">
        <v>186</v>
      </c>
      <c r="AT171" s="227" t="s">
        <v>181</v>
      </c>
      <c r="AU171" s="227" t="s">
        <v>87</v>
      </c>
      <c r="AY171" s="20" t="s">
        <v>179</v>
      </c>
      <c r="BE171" s="228">
        <f>IF(N171="základní",J171,0)</f>
        <v>0</v>
      </c>
      <c r="BF171" s="228">
        <f>IF(N171="snížená",J171,0)</f>
        <v>0</v>
      </c>
      <c r="BG171" s="228">
        <f>IF(N171="zákl. přenesená",J171,0)</f>
        <v>0</v>
      </c>
      <c r="BH171" s="228">
        <f>IF(N171="sníž. přenesená",J171,0)</f>
        <v>0</v>
      </c>
      <c r="BI171" s="228">
        <f>IF(N171="nulová",J171,0)</f>
        <v>0</v>
      </c>
      <c r="BJ171" s="20" t="s">
        <v>85</v>
      </c>
      <c r="BK171" s="228">
        <f>ROUND(I171*H171,2)</f>
        <v>0</v>
      </c>
      <c r="BL171" s="20" t="s">
        <v>186</v>
      </c>
      <c r="BM171" s="227" t="s">
        <v>2273</v>
      </c>
    </row>
    <row r="172" s="2" customFormat="1">
      <c r="A172" s="41"/>
      <c r="B172" s="42"/>
      <c r="C172" s="43"/>
      <c r="D172" s="229" t="s">
        <v>188</v>
      </c>
      <c r="E172" s="43"/>
      <c r="F172" s="230" t="s">
        <v>2274</v>
      </c>
      <c r="G172" s="43"/>
      <c r="H172" s="43"/>
      <c r="I172" s="231"/>
      <c r="J172" s="43"/>
      <c r="K172" s="43"/>
      <c r="L172" s="47"/>
      <c r="M172" s="232"/>
      <c r="N172" s="233"/>
      <c r="O172" s="87"/>
      <c r="P172" s="87"/>
      <c r="Q172" s="87"/>
      <c r="R172" s="87"/>
      <c r="S172" s="87"/>
      <c r="T172" s="88"/>
      <c r="U172" s="41"/>
      <c r="V172" s="41"/>
      <c r="W172" s="41"/>
      <c r="X172" s="41"/>
      <c r="Y172" s="41"/>
      <c r="Z172" s="41"/>
      <c r="AA172" s="41"/>
      <c r="AB172" s="41"/>
      <c r="AC172" s="41"/>
      <c r="AD172" s="41"/>
      <c r="AE172" s="41"/>
      <c r="AT172" s="20" t="s">
        <v>188</v>
      </c>
      <c r="AU172" s="20" t="s">
        <v>87</v>
      </c>
    </row>
    <row r="173" s="13" customFormat="1">
      <c r="A173" s="13"/>
      <c r="B173" s="234"/>
      <c r="C173" s="235"/>
      <c r="D173" s="236" t="s">
        <v>190</v>
      </c>
      <c r="E173" s="237" t="s">
        <v>19</v>
      </c>
      <c r="F173" s="238" t="s">
        <v>2275</v>
      </c>
      <c r="G173" s="235"/>
      <c r="H173" s="237" t="s">
        <v>19</v>
      </c>
      <c r="I173" s="239"/>
      <c r="J173" s="235"/>
      <c r="K173" s="235"/>
      <c r="L173" s="240"/>
      <c r="M173" s="241"/>
      <c r="N173" s="242"/>
      <c r="O173" s="242"/>
      <c r="P173" s="242"/>
      <c r="Q173" s="242"/>
      <c r="R173" s="242"/>
      <c r="S173" s="242"/>
      <c r="T173" s="243"/>
      <c r="U173" s="13"/>
      <c r="V173" s="13"/>
      <c r="W173" s="13"/>
      <c r="X173" s="13"/>
      <c r="Y173" s="13"/>
      <c r="Z173" s="13"/>
      <c r="AA173" s="13"/>
      <c r="AB173" s="13"/>
      <c r="AC173" s="13"/>
      <c r="AD173" s="13"/>
      <c r="AE173" s="13"/>
      <c r="AT173" s="244" t="s">
        <v>190</v>
      </c>
      <c r="AU173" s="244" t="s">
        <v>87</v>
      </c>
      <c r="AV173" s="13" t="s">
        <v>85</v>
      </c>
      <c r="AW173" s="13" t="s">
        <v>37</v>
      </c>
      <c r="AX173" s="13" t="s">
        <v>77</v>
      </c>
      <c r="AY173" s="244" t="s">
        <v>179</v>
      </c>
    </row>
    <row r="174" s="14" customFormat="1">
      <c r="A174" s="14"/>
      <c r="B174" s="245"/>
      <c r="C174" s="246"/>
      <c r="D174" s="236" t="s">
        <v>190</v>
      </c>
      <c r="E174" s="247" t="s">
        <v>19</v>
      </c>
      <c r="F174" s="248" t="s">
        <v>2276</v>
      </c>
      <c r="G174" s="246"/>
      <c r="H174" s="249">
        <v>0.066000000000000003</v>
      </c>
      <c r="I174" s="250"/>
      <c r="J174" s="246"/>
      <c r="K174" s="246"/>
      <c r="L174" s="251"/>
      <c r="M174" s="252"/>
      <c r="N174" s="253"/>
      <c r="O174" s="253"/>
      <c r="P174" s="253"/>
      <c r="Q174" s="253"/>
      <c r="R174" s="253"/>
      <c r="S174" s="253"/>
      <c r="T174" s="254"/>
      <c r="U174" s="14"/>
      <c r="V174" s="14"/>
      <c r="W174" s="14"/>
      <c r="X174" s="14"/>
      <c r="Y174" s="14"/>
      <c r="Z174" s="14"/>
      <c r="AA174" s="14"/>
      <c r="AB174" s="14"/>
      <c r="AC174" s="14"/>
      <c r="AD174" s="14"/>
      <c r="AE174" s="14"/>
      <c r="AT174" s="255" t="s">
        <v>190</v>
      </c>
      <c r="AU174" s="255" t="s">
        <v>87</v>
      </c>
      <c r="AV174" s="14" t="s">
        <v>87</v>
      </c>
      <c r="AW174" s="14" t="s">
        <v>37</v>
      </c>
      <c r="AX174" s="14" t="s">
        <v>77</v>
      </c>
      <c r="AY174" s="255" t="s">
        <v>179</v>
      </c>
    </row>
    <row r="175" s="16" customFormat="1">
      <c r="A175" s="16"/>
      <c r="B175" s="267"/>
      <c r="C175" s="268"/>
      <c r="D175" s="236" t="s">
        <v>190</v>
      </c>
      <c r="E175" s="269" t="s">
        <v>19</v>
      </c>
      <c r="F175" s="270" t="s">
        <v>195</v>
      </c>
      <c r="G175" s="268"/>
      <c r="H175" s="271">
        <v>0.066000000000000003</v>
      </c>
      <c r="I175" s="272"/>
      <c r="J175" s="268"/>
      <c r="K175" s="268"/>
      <c r="L175" s="273"/>
      <c r="M175" s="274"/>
      <c r="N175" s="275"/>
      <c r="O175" s="275"/>
      <c r="P175" s="275"/>
      <c r="Q175" s="275"/>
      <c r="R175" s="275"/>
      <c r="S175" s="275"/>
      <c r="T175" s="276"/>
      <c r="U175" s="16"/>
      <c r="V175" s="16"/>
      <c r="W175" s="16"/>
      <c r="X175" s="16"/>
      <c r="Y175" s="16"/>
      <c r="Z175" s="16"/>
      <c r="AA175" s="16"/>
      <c r="AB175" s="16"/>
      <c r="AC175" s="16"/>
      <c r="AD175" s="16"/>
      <c r="AE175" s="16"/>
      <c r="AT175" s="277" t="s">
        <v>190</v>
      </c>
      <c r="AU175" s="277" t="s">
        <v>87</v>
      </c>
      <c r="AV175" s="16" t="s">
        <v>186</v>
      </c>
      <c r="AW175" s="16" t="s">
        <v>37</v>
      </c>
      <c r="AX175" s="16" t="s">
        <v>85</v>
      </c>
      <c r="AY175" s="277" t="s">
        <v>179</v>
      </c>
    </row>
    <row r="176" s="12" customFormat="1" ht="22.8" customHeight="1">
      <c r="A176" s="12"/>
      <c r="B176" s="200"/>
      <c r="C176" s="201"/>
      <c r="D176" s="202" t="s">
        <v>76</v>
      </c>
      <c r="E176" s="214" t="s">
        <v>215</v>
      </c>
      <c r="F176" s="214" t="s">
        <v>720</v>
      </c>
      <c r="G176" s="201"/>
      <c r="H176" s="201"/>
      <c r="I176" s="204"/>
      <c r="J176" s="215">
        <f>BK176</f>
        <v>0</v>
      </c>
      <c r="K176" s="201"/>
      <c r="L176" s="206"/>
      <c r="M176" s="207"/>
      <c r="N176" s="208"/>
      <c r="O176" s="208"/>
      <c r="P176" s="209">
        <f>SUM(P177:P188)</f>
        <v>0</v>
      </c>
      <c r="Q176" s="208"/>
      <c r="R176" s="209">
        <f>SUM(R177:R188)</f>
        <v>17.240663999999999</v>
      </c>
      <c r="S176" s="208"/>
      <c r="T176" s="210">
        <f>SUM(T177:T188)</f>
        <v>0</v>
      </c>
      <c r="U176" s="12"/>
      <c r="V176" s="12"/>
      <c r="W176" s="12"/>
      <c r="X176" s="12"/>
      <c r="Y176" s="12"/>
      <c r="Z176" s="12"/>
      <c r="AA176" s="12"/>
      <c r="AB176" s="12"/>
      <c r="AC176" s="12"/>
      <c r="AD176" s="12"/>
      <c r="AE176" s="12"/>
      <c r="AR176" s="211" t="s">
        <v>85</v>
      </c>
      <c r="AT176" s="212" t="s">
        <v>76</v>
      </c>
      <c r="AU176" s="212" t="s">
        <v>85</v>
      </c>
      <c r="AY176" s="211" t="s">
        <v>179</v>
      </c>
      <c r="BK176" s="213">
        <f>SUM(BK177:BK188)</f>
        <v>0</v>
      </c>
    </row>
    <row r="177" s="2" customFormat="1" ht="21.75" customHeight="1">
      <c r="A177" s="41"/>
      <c r="B177" s="42"/>
      <c r="C177" s="216" t="s">
        <v>292</v>
      </c>
      <c r="D177" s="216" t="s">
        <v>181</v>
      </c>
      <c r="E177" s="217" t="s">
        <v>2277</v>
      </c>
      <c r="F177" s="218" t="s">
        <v>2278</v>
      </c>
      <c r="G177" s="219" t="s">
        <v>184</v>
      </c>
      <c r="H177" s="220">
        <v>49</v>
      </c>
      <c r="I177" s="221"/>
      <c r="J177" s="222">
        <f>ROUND(I177*H177,2)</f>
        <v>0</v>
      </c>
      <c r="K177" s="218" t="s">
        <v>185</v>
      </c>
      <c r="L177" s="47"/>
      <c r="M177" s="223" t="s">
        <v>19</v>
      </c>
      <c r="N177" s="224" t="s">
        <v>48</v>
      </c>
      <c r="O177" s="87"/>
      <c r="P177" s="225">
        <f>O177*H177</f>
        <v>0</v>
      </c>
      <c r="Q177" s="225">
        <v>0.34499999999999997</v>
      </c>
      <c r="R177" s="225">
        <f>Q177*H177</f>
        <v>16.904999999999998</v>
      </c>
      <c r="S177" s="225">
        <v>0</v>
      </c>
      <c r="T177" s="226">
        <f>S177*H177</f>
        <v>0</v>
      </c>
      <c r="U177" s="41"/>
      <c r="V177" s="41"/>
      <c r="W177" s="41"/>
      <c r="X177" s="41"/>
      <c r="Y177" s="41"/>
      <c r="Z177" s="41"/>
      <c r="AA177" s="41"/>
      <c r="AB177" s="41"/>
      <c r="AC177" s="41"/>
      <c r="AD177" s="41"/>
      <c r="AE177" s="41"/>
      <c r="AR177" s="227" t="s">
        <v>186</v>
      </c>
      <c r="AT177" s="227" t="s">
        <v>181</v>
      </c>
      <c r="AU177" s="227" t="s">
        <v>87</v>
      </c>
      <c r="AY177" s="20" t="s">
        <v>179</v>
      </c>
      <c r="BE177" s="228">
        <f>IF(N177="základní",J177,0)</f>
        <v>0</v>
      </c>
      <c r="BF177" s="228">
        <f>IF(N177="snížená",J177,0)</f>
        <v>0</v>
      </c>
      <c r="BG177" s="228">
        <f>IF(N177="zákl. přenesená",J177,0)</f>
        <v>0</v>
      </c>
      <c r="BH177" s="228">
        <f>IF(N177="sníž. přenesená",J177,0)</f>
        <v>0</v>
      </c>
      <c r="BI177" s="228">
        <f>IF(N177="nulová",J177,0)</f>
        <v>0</v>
      </c>
      <c r="BJ177" s="20" t="s">
        <v>85</v>
      </c>
      <c r="BK177" s="228">
        <f>ROUND(I177*H177,2)</f>
        <v>0</v>
      </c>
      <c r="BL177" s="20" t="s">
        <v>186</v>
      </c>
      <c r="BM177" s="227" t="s">
        <v>2279</v>
      </c>
    </row>
    <row r="178" s="2" customFormat="1">
      <c r="A178" s="41"/>
      <c r="B178" s="42"/>
      <c r="C178" s="43"/>
      <c r="D178" s="229" t="s">
        <v>188</v>
      </c>
      <c r="E178" s="43"/>
      <c r="F178" s="230" t="s">
        <v>2280</v>
      </c>
      <c r="G178" s="43"/>
      <c r="H178" s="43"/>
      <c r="I178" s="231"/>
      <c r="J178" s="43"/>
      <c r="K178" s="43"/>
      <c r="L178" s="47"/>
      <c r="M178" s="232"/>
      <c r="N178" s="233"/>
      <c r="O178" s="87"/>
      <c r="P178" s="87"/>
      <c r="Q178" s="87"/>
      <c r="R178" s="87"/>
      <c r="S178" s="87"/>
      <c r="T178" s="88"/>
      <c r="U178" s="41"/>
      <c r="V178" s="41"/>
      <c r="W178" s="41"/>
      <c r="X178" s="41"/>
      <c r="Y178" s="41"/>
      <c r="Z178" s="41"/>
      <c r="AA178" s="41"/>
      <c r="AB178" s="41"/>
      <c r="AC178" s="41"/>
      <c r="AD178" s="41"/>
      <c r="AE178" s="41"/>
      <c r="AT178" s="20" t="s">
        <v>188</v>
      </c>
      <c r="AU178" s="20" t="s">
        <v>87</v>
      </c>
    </row>
    <row r="179" s="13" customFormat="1">
      <c r="A179" s="13"/>
      <c r="B179" s="234"/>
      <c r="C179" s="235"/>
      <c r="D179" s="236" t="s">
        <v>190</v>
      </c>
      <c r="E179" s="237" t="s">
        <v>19</v>
      </c>
      <c r="F179" s="238" t="s">
        <v>2281</v>
      </c>
      <c r="G179" s="235"/>
      <c r="H179" s="237" t="s">
        <v>19</v>
      </c>
      <c r="I179" s="239"/>
      <c r="J179" s="235"/>
      <c r="K179" s="235"/>
      <c r="L179" s="240"/>
      <c r="M179" s="241"/>
      <c r="N179" s="242"/>
      <c r="O179" s="242"/>
      <c r="P179" s="242"/>
      <c r="Q179" s="242"/>
      <c r="R179" s="242"/>
      <c r="S179" s="242"/>
      <c r="T179" s="243"/>
      <c r="U179" s="13"/>
      <c r="V179" s="13"/>
      <c r="W179" s="13"/>
      <c r="X179" s="13"/>
      <c r="Y179" s="13"/>
      <c r="Z179" s="13"/>
      <c r="AA179" s="13"/>
      <c r="AB179" s="13"/>
      <c r="AC179" s="13"/>
      <c r="AD179" s="13"/>
      <c r="AE179" s="13"/>
      <c r="AT179" s="244" t="s">
        <v>190</v>
      </c>
      <c r="AU179" s="244" t="s">
        <v>87</v>
      </c>
      <c r="AV179" s="13" t="s">
        <v>85</v>
      </c>
      <c r="AW179" s="13" t="s">
        <v>37</v>
      </c>
      <c r="AX179" s="13" t="s">
        <v>77</v>
      </c>
      <c r="AY179" s="244" t="s">
        <v>179</v>
      </c>
    </row>
    <row r="180" s="14" customFormat="1">
      <c r="A180" s="14"/>
      <c r="B180" s="245"/>
      <c r="C180" s="246"/>
      <c r="D180" s="236" t="s">
        <v>190</v>
      </c>
      <c r="E180" s="247" t="s">
        <v>19</v>
      </c>
      <c r="F180" s="248" t="s">
        <v>2229</v>
      </c>
      <c r="G180" s="246"/>
      <c r="H180" s="249">
        <v>49</v>
      </c>
      <c r="I180" s="250"/>
      <c r="J180" s="246"/>
      <c r="K180" s="246"/>
      <c r="L180" s="251"/>
      <c r="M180" s="252"/>
      <c r="N180" s="253"/>
      <c r="O180" s="253"/>
      <c r="P180" s="253"/>
      <c r="Q180" s="253"/>
      <c r="R180" s="253"/>
      <c r="S180" s="253"/>
      <c r="T180" s="254"/>
      <c r="U180" s="14"/>
      <c r="V180" s="14"/>
      <c r="W180" s="14"/>
      <c r="X180" s="14"/>
      <c r="Y180" s="14"/>
      <c r="Z180" s="14"/>
      <c r="AA180" s="14"/>
      <c r="AB180" s="14"/>
      <c r="AC180" s="14"/>
      <c r="AD180" s="14"/>
      <c r="AE180" s="14"/>
      <c r="AT180" s="255" t="s">
        <v>190</v>
      </c>
      <c r="AU180" s="255" t="s">
        <v>87</v>
      </c>
      <c r="AV180" s="14" t="s">
        <v>87</v>
      </c>
      <c r="AW180" s="14" t="s">
        <v>37</v>
      </c>
      <c r="AX180" s="14" t="s">
        <v>77</v>
      </c>
      <c r="AY180" s="255" t="s">
        <v>179</v>
      </c>
    </row>
    <row r="181" s="16" customFormat="1">
      <c r="A181" s="16"/>
      <c r="B181" s="267"/>
      <c r="C181" s="268"/>
      <c r="D181" s="236" t="s">
        <v>190</v>
      </c>
      <c r="E181" s="269" t="s">
        <v>19</v>
      </c>
      <c r="F181" s="270" t="s">
        <v>195</v>
      </c>
      <c r="G181" s="268"/>
      <c r="H181" s="271">
        <v>49</v>
      </c>
      <c r="I181" s="272"/>
      <c r="J181" s="268"/>
      <c r="K181" s="268"/>
      <c r="L181" s="273"/>
      <c r="M181" s="274"/>
      <c r="N181" s="275"/>
      <c r="O181" s="275"/>
      <c r="P181" s="275"/>
      <c r="Q181" s="275"/>
      <c r="R181" s="275"/>
      <c r="S181" s="275"/>
      <c r="T181" s="276"/>
      <c r="U181" s="16"/>
      <c r="V181" s="16"/>
      <c r="W181" s="16"/>
      <c r="X181" s="16"/>
      <c r="Y181" s="16"/>
      <c r="Z181" s="16"/>
      <c r="AA181" s="16"/>
      <c r="AB181" s="16"/>
      <c r="AC181" s="16"/>
      <c r="AD181" s="16"/>
      <c r="AE181" s="16"/>
      <c r="AT181" s="277" t="s">
        <v>190</v>
      </c>
      <c r="AU181" s="277" t="s">
        <v>87</v>
      </c>
      <c r="AV181" s="16" t="s">
        <v>186</v>
      </c>
      <c r="AW181" s="16" t="s">
        <v>37</v>
      </c>
      <c r="AX181" s="16" t="s">
        <v>85</v>
      </c>
      <c r="AY181" s="277" t="s">
        <v>179</v>
      </c>
    </row>
    <row r="182" s="2" customFormat="1" ht="33" customHeight="1">
      <c r="A182" s="41"/>
      <c r="B182" s="42"/>
      <c r="C182" s="216" t="s">
        <v>297</v>
      </c>
      <c r="D182" s="216" t="s">
        <v>181</v>
      </c>
      <c r="E182" s="217" t="s">
        <v>2282</v>
      </c>
      <c r="F182" s="218" t="s">
        <v>2283</v>
      </c>
      <c r="G182" s="219" t="s">
        <v>184</v>
      </c>
      <c r="H182" s="220">
        <v>0.80000000000000004</v>
      </c>
      <c r="I182" s="221"/>
      <c r="J182" s="222">
        <f>ROUND(I182*H182,2)</f>
        <v>0</v>
      </c>
      <c r="K182" s="218" t="s">
        <v>185</v>
      </c>
      <c r="L182" s="47"/>
      <c r="M182" s="223" t="s">
        <v>19</v>
      </c>
      <c r="N182" s="224" t="s">
        <v>48</v>
      </c>
      <c r="O182" s="87"/>
      <c r="P182" s="225">
        <f>O182*H182</f>
        <v>0</v>
      </c>
      <c r="Q182" s="225">
        <v>0.19536000000000001</v>
      </c>
      <c r="R182" s="225">
        <f>Q182*H182</f>
        <v>0.15628800000000001</v>
      </c>
      <c r="S182" s="225">
        <v>0</v>
      </c>
      <c r="T182" s="226">
        <f>S182*H182</f>
        <v>0</v>
      </c>
      <c r="U182" s="41"/>
      <c r="V182" s="41"/>
      <c r="W182" s="41"/>
      <c r="X182" s="41"/>
      <c r="Y182" s="41"/>
      <c r="Z182" s="41"/>
      <c r="AA182" s="41"/>
      <c r="AB182" s="41"/>
      <c r="AC182" s="41"/>
      <c r="AD182" s="41"/>
      <c r="AE182" s="41"/>
      <c r="AR182" s="227" t="s">
        <v>186</v>
      </c>
      <c r="AT182" s="227" t="s">
        <v>181</v>
      </c>
      <c r="AU182" s="227" t="s">
        <v>87</v>
      </c>
      <c r="AY182" s="20" t="s">
        <v>179</v>
      </c>
      <c r="BE182" s="228">
        <f>IF(N182="základní",J182,0)</f>
        <v>0</v>
      </c>
      <c r="BF182" s="228">
        <f>IF(N182="snížená",J182,0)</f>
        <v>0</v>
      </c>
      <c r="BG182" s="228">
        <f>IF(N182="zákl. přenesená",J182,0)</f>
        <v>0</v>
      </c>
      <c r="BH182" s="228">
        <f>IF(N182="sníž. přenesená",J182,0)</f>
        <v>0</v>
      </c>
      <c r="BI182" s="228">
        <f>IF(N182="nulová",J182,0)</f>
        <v>0</v>
      </c>
      <c r="BJ182" s="20" t="s">
        <v>85</v>
      </c>
      <c r="BK182" s="228">
        <f>ROUND(I182*H182,2)</f>
        <v>0</v>
      </c>
      <c r="BL182" s="20" t="s">
        <v>186</v>
      </c>
      <c r="BM182" s="227" t="s">
        <v>2284</v>
      </c>
    </row>
    <row r="183" s="2" customFormat="1">
      <c r="A183" s="41"/>
      <c r="B183" s="42"/>
      <c r="C183" s="43"/>
      <c r="D183" s="229" t="s">
        <v>188</v>
      </c>
      <c r="E183" s="43"/>
      <c r="F183" s="230" t="s">
        <v>2285</v>
      </c>
      <c r="G183" s="43"/>
      <c r="H183" s="43"/>
      <c r="I183" s="231"/>
      <c r="J183" s="43"/>
      <c r="K183" s="43"/>
      <c r="L183" s="47"/>
      <c r="M183" s="232"/>
      <c r="N183" s="233"/>
      <c r="O183" s="87"/>
      <c r="P183" s="87"/>
      <c r="Q183" s="87"/>
      <c r="R183" s="87"/>
      <c r="S183" s="87"/>
      <c r="T183" s="88"/>
      <c r="U183" s="41"/>
      <c r="V183" s="41"/>
      <c r="W183" s="41"/>
      <c r="X183" s="41"/>
      <c r="Y183" s="41"/>
      <c r="Z183" s="41"/>
      <c r="AA183" s="41"/>
      <c r="AB183" s="41"/>
      <c r="AC183" s="41"/>
      <c r="AD183" s="41"/>
      <c r="AE183" s="41"/>
      <c r="AT183" s="20" t="s">
        <v>188</v>
      </c>
      <c r="AU183" s="20" t="s">
        <v>87</v>
      </c>
    </row>
    <row r="184" s="13" customFormat="1">
      <c r="A184" s="13"/>
      <c r="B184" s="234"/>
      <c r="C184" s="235"/>
      <c r="D184" s="236" t="s">
        <v>190</v>
      </c>
      <c r="E184" s="237" t="s">
        <v>19</v>
      </c>
      <c r="F184" s="238" t="s">
        <v>2286</v>
      </c>
      <c r="G184" s="235"/>
      <c r="H184" s="237" t="s">
        <v>19</v>
      </c>
      <c r="I184" s="239"/>
      <c r="J184" s="235"/>
      <c r="K184" s="235"/>
      <c r="L184" s="240"/>
      <c r="M184" s="241"/>
      <c r="N184" s="242"/>
      <c r="O184" s="242"/>
      <c r="P184" s="242"/>
      <c r="Q184" s="242"/>
      <c r="R184" s="242"/>
      <c r="S184" s="242"/>
      <c r="T184" s="243"/>
      <c r="U184" s="13"/>
      <c r="V184" s="13"/>
      <c r="W184" s="13"/>
      <c r="X184" s="13"/>
      <c r="Y184" s="13"/>
      <c r="Z184" s="13"/>
      <c r="AA184" s="13"/>
      <c r="AB184" s="13"/>
      <c r="AC184" s="13"/>
      <c r="AD184" s="13"/>
      <c r="AE184" s="13"/>
      <c r="AT184" s="244" t="s">
        <v>190</v>
      </c>
      <c r="AU184" s="244" t="s">
        <v>87</v>
      </c>
      <c r="AV184" s="13" t="s">
        <v>85</v>
      </c>
      <c r="AW184" s="13" t="s">
        <v>37</v>
      </c>
      <c r="AX184" s="13" t="s">
        <v>77</v>
      </c>
      <c r="AY184" s="244" t="s">
        <v>179</v>
      </c>
    </row>
    <row r="185" s="14" customFormat="1">
      <c r="A185" s="14"/>
      <c r="B185" s="245"/>
      <c r="C185" s="246"/>
      <c r="D185" s="236" t="s">
        <v>190</v>
      </c>
      <c r="E185" s="247" t="s">
        <v>19</v>
      </c>
      <c r="F185" s="248" t="s">
        <v>2287</v>
      </c>
      <c r="G185" s="246"/>
      <c r="H185" s="249">
        <v>0.80000000000000004</v>
      </c>
      <c r="I185" s="250"/>
      <c r="J185" s="246"/>
      <c r="K185" s="246"/>
      <c r="L185" s="251"/>
      <c r="M185" s="252"/>
      <c r="N185" s="253"/>
      <c r="O185" s="253"/>
      <c r="P185" s="253"/>
      <c r="Q185" s="253"/>
      <c r="R185" s="253"/>
      <c r="S185" s="253"/>
      <c r="T185" s="254"/>
      <c r="U185" s="14"/>
      <c r="V185" s="14"/>
      <c r="W185" s="14"/>
      <c r="X185" s="14"/>
      <c r="Y185" s="14"/>
      <c r="Z185" s="14"/>
      <c r="AA185" s="14"/>
      <c r="AB185" s="14"/>
      <c r="AC185" s="14"/>
      <c r="AD185" s="14"/>
      <c r="AE185" s="14"/>
      <c r="AT185" s="255" t="s">
        <v>190</v>
      </c>
      <c r="AU185" s="255" t="s">
        <v>87</v>
      </c>
      <c r="AV185" s="14" t="s">
        <v>87</v>
      </c>
      <c r="AW185" s="14" t="s">
        <v>37</v>
      </c>
      <c r="AX185" s="14" t="s">
        <v>77</v>
      </c>
      <c r="AY185" s="255" t="s">
        <v>179</v>
      </c>
    </row>
    <row r="186" s="16" customFormat="1">
      <c r="A186" s="16"/>
      <c r="B186" s="267"/>
      <c r="C186" s="268"/>
      <c r="D186" s="236" t="s">
        <v>190</v>
      </c>
      <c r="E186" s="269" t="s">
        <v>19</v>
      </c>
      <c r="F186" s="270" t="s">
        <v>195</v>
      </c>
      <c r="G186" s="268"/>
      <c r="H186" s="271">
        <v>0.80000000000000004</v>
      </c>
      <c r="I186" s="272"/>
      <c r="J186" s="268"/>
      <c r="K186" s="268"/>
      <c r="L186" s="273"/>
      <c r="M186" s="274"/>
      <c r="N186" s="275"/>
      <c r="O186" s="275"/>
      <c r="P186" s="275"/>
      <c r="Q186" s="275"/>
      <c r="R186" s="275"/>
      <c r="S186" s="275"/>
      <c r="T186" s="276"/>
      <c r="U186" s="16"/>
      <c r="V186" s="16"/>
      <c r="W186" s="16"/>
      <c r="X186" s="16"/>
      <c r="Y186" s="16"/>
      <c r="Z186" s="16"/>
      <c r="AA186" s="16"/>
      <c r="AB186" s="16"/>
      <c r="AC186" s="16"/>
      <c r="AD186" s="16"/>
      <c r="AE186" s="16"/>
      <c r="AT186" s="277" t="s">
        <v>190</v>
      </c>
      <c r="AU186" s="277" t="s">
        <v>87</v>
      </c>
      <c r="AV186" s="16" t="s">
        <v>186</v>
      </c>
      <c r="AW186" s="16" t="s">
        <v>37</v>
      </c>
      <c r="AX186" s="16" t="s">
        <v>85</v>
      </c>
      <c r="AY186" s="277" t="s">
        <v>179</v>
      </c>
    </row>
    <row r="187" s="2" customFormat="1" ht="16.5" customHeight="1">
      <c r="A187" s="41"/>
      <c r="B187" s="42"/>
      <c r="C187" s="279" t="s">
        <v>302</v>
      </c>
      <c r="D187" s="279" t="s">
        <v>553</v>
      </c>
      <c r="E187" s="280" t="s">
        <v>2288</v>
      </c>
      <c r="F187" s="281" t="s">
        <v>2289</v>
      </c>
      <c r="G187" s="282" t="s">
        <v>184</v>
      </c>
      <c r="H187" s="283">
        <v>0.80800000000000005</v>
      </c>
      <c r="I187" s="284"/>
      <c r="J187" s="285">
        <f>ROUND(I187*H187,2)</f>
        <v>0</v>
      </c>
      <c r="K187" s="281" t="s">
        <v>185</v>
      </c>
      <c r="L187" s="286"/>
      <c r="M187" s="287" t="s">
        <v>19</v>
      </c>
      <c r="N187" s="288" t="s">
        <v>48</v>
      </c>
      <c r="O187" s="87"/>
      <c r="P187" s="225">
        <f>O187*H187</f>
        <v>0</v>
      </c>
      <c r="Q187" s="225">
        <v>0.222</v>
      </c>
      <c r="R187" s="225">
        <f>Q187*H187</f>
        <v>0.17937600000000001</v>
      </c>
      <c r="S187" s="225">
        <v>0</v>
      </c>
      <c r="T187" s="226">
        <f>S187*H187</f>
        <v>0</v>
      </c>
      <c r="U187" s="41"/>
      <c r="V187" s="41"/>
      <c r="W187" s="41"/>
      <c r="X187" s="41"/>
      <c r="Y187" s="41"/>
      <c r="Z187" s="41"/>
      <c r="AA187" s="41"/>
      <c r="AB187" s="41"/>
      <c r="AC187" s="41"/>
      <c r="AD187" s="41"/>
      <c r="AE187" s="41"/>
      <c r="AR187" s="227" t="s">
        <v>235</v>
      </c>
      <c r="AT187" s="227" t="s">
        <v>553</v>
      </c>
      <c r="AU187" s="227" t="s">
        <v>87</v>
      </c>
      <c r="AY187" s="20" t="s">
        <v>179</v>
      </c>
      <c r="BE187" s="228">
        <f>IF(N187="základní",J187,0)</f>
        <v>0</v>
      </c>
      <c r="BF187" s="228">
        <f>IF(N187="snížená",J187,0)</f>
        <v>0</v>
      </c>
      <c r="BG187" s="228">
        <f>IF(N187="zákl. přenesená",J187,0)</f>
        <v>0</v>
      </c>
      <c r="BH187" s="228">
        <f>IF(N187="sníž. přenesená",J187,0)</f>
        <v>0</v>
      </c>
      <c r="BI187" s="228">
        <f>IF(N187="nulová",J187,0)</f>
        <v>0</v>
      </c>
      <c r="BJ187" s="20" t="s">
        <v>85</v>
      </c>
      <c r="BK187" s="228">
        <f>ROUND(I187*H187,2)</f>
        <v>0</v>
      </c>
      <c r="BL187" s="20" t="s">
        <v>186</v>
      </c>
      <c r="BM187" s="227" t="s">
        <v>2290</v>
      </c>
    </row>
    <row r="188" s="14" customFormat="1">
      <c r="A188" s="14"/>
      <c r="B188" s="245"/>
      <c r="C188" s="246"/>
      <c r="D188" s="236" t="s">
        <v>190</v>
      </c>
      <c r="E188" s="246"/>
      <c r="F188" s="248" t="s">
        <v>2291</v>
      </c>
      <c r="G188" s="246"/>
      <c r="H188" s="249">
        <v>0.80800000000000005</v>
      </c>
      <c r="I188" s="250"/>
      <c r="J188" s="246"/>
      <c r="K188" s="246"/>
      <c r="L188" s="251"/>
      <c r="M188" s="252"/>
      <c r="N188" s="253"/>
      <c r="O188" s="253"/>
      <c r="P188" s="253"/>
      <c r="Q188" s="253"/>
      <c r="R188" s="253"/>
      <c r="S188" s="253"/>
      <c r="T188" s="254"/>
      <c r="U188" s="14"/>
      <c r="V188" s="14"/>
      <c r="W188" s="14"/>
      <c r="X188" s="14"/>
      <c r="Y188" s="14"/>
      <c r="Z188" s="14"/>
      <c r="AA188" s="14"/>
      <c r="AB188" s="14"/>
      <c r="AC188" s="14"/>
      <c r="AD188" s="14"/>
      <c r="AE188" s="14"/>
      <c r="AT188" s="255" t="s">
        <v>190</v>
      </c>
      <c r="AU188" s="255" t="s">
        <v>87</v>
      </c>
      <c r="AV188" s="14" t="s">
        <v>87</v>
      </c>
      <c r="AW188" s="14" t="s">
        <v>4</v>
      </c>
      <c r="AX188" s="14" t="s">
        <v>85</v>
      </c>
      <c r="AY188" s="255" t="s">
        <v>179</v>
      </c>
    </row>
    <row r="189" s="12" customFormat="1" ht="22.8" customHeight="1">
      <c r="A189" s="12"/>
      <c r="B189" s="200"/>
      <c r="C189" s="201"/>
      <c r="D189" s="202" t="s">
        <v>76</v>
      </c>
      <c r="E189" s="214" t="s">
        <v>220</v>
      </c>
      <c r="F189" s="214" t="s">
        <v>769</v>
      </c>
      <c r="G189" s="201"/>
      <c r="H189" s="201"/>
      <c r="I189" s="204"/>
      <c r="J189" s="215">
        <f>BK189</f>
        <v>0</v>
      </c>
      <c r="K189" s="201"/>
      <c r="L189" s="206"/>
      <c r="M189" s="207"/>
      <c r="N189" s="208"/>
      <c r="O189" s="208"/>
      <c r="P189" s="209">
        <f>SUM(P190:P194)</f>
        <v>0</v>
      </c>
      <c r="Q189" s="208"/>
      <c r="R189" s="209">
        <f>SUM(R190:R194)</f>
        <v>0</v>
      </c>
      <c r="S189" s="208"/>
      <c r="T189" s="210">
        <f>SUM(T190:T194)</f>
        <v>0</v>
      </c>
      <c r="U189" s="12"/>
      <c r="V189" s="12"/>
      <c r="W189" s="12"/>
      <c r="X189" s="12"/>
      <c r="Y189" s="12"/>
      <c r="Z189" s="12"/>
      <c r="AA189" s="12"/>
      <c r="AB189" s="12"/>
      <c r="AC189" s="12"/>
      <c r="AD189" s="12"/>
      <c r="AE189" s="12"/>
      <c r="AR189" s="211" t="s">
        <v>85</v>
      </c>
      <c r="AT189" s="212" t="s">
        <v>76</v>
      </c>
      <c r="AU189" s="212" t="s">
        <v>85</v>
      </c>
      <c r="AY189" s="211" t="s">
        <v>179</v>
      </c>
      <c r="BK189" s="213">
        <f>SUM(BK190:BK194)</f>
        <v>0</v>
      </c>
    </row>
    <row r="190" s="2" customFormat="1" ht="24.15" customHeight="1">
      <c r="A190" s="41"/>
      <c r="B190" s="42"/>
      <c r="C190" s="216" t="s">
        <v>307</v>
      </c>
      <c r="D190" s="216" t="s">
        <v>181</v>
      </c>
      <c r="E190" s="217" t="s">
        <v>2292</v>
      </c>
      <c r="F190" s="218" t="s">
        <v>2293</v>
      </c>
      <c r="G190" s="219" t="s">
        <v>184</v>
      </c>
      <c r="H190" s="220">
        <v>4.7999999999999998</v>
      </c>
      <c r="I190" s="221"/>
      <c r="J190" s="222">
        <f>ROUND(I190*H190,2)</f>
        <v>0</v>
      </c>
      <c r="K190" s="218" t="s">
        <v>185</v>
      </c>
      <c r="L190" s="47"/>
      <c r="M190" s="223" t="s">
        <v>19</v>
      </c>
      <c r="N190" s="224" t="s">
        <v>48</v>
      </c>
      <c r="O190" s="87"/>
      <c r="P190" s="225">
        <f>O190*H190</f>
        <v>0</v>
      </c>
      <c r="Q190" s="225">
        <v>0</v>
      </c>
      <c r="R190" s="225">
        <f>Q190*H190</f>
        <v>0</v>
      </c>
      <c r="S190" s="225">
        <v>0</v>
      </c>
      <c r="T190" s="226">
        <f>S190*H190</f>
        <v>0</v>
      </c>
      <c r="U190" s="41"/>
      <c r="V190" s="41"/>
      <c r="W190" s="41"/>
      <c r="X190" s="41"/>
      <c r="Y190" s="41"/>
      <c r="Z190" s="41"/>
      <c r="AA190" s="41"/>
      <c r="AB190" s="41"/>
      <c r="AC190" s="41"/>
      <c r="AD190" s="41"/>
      <c r="AE190" s="41"/>
      <c r="AR190" s="227" t="s">
        <v>186</v>
      </c>
      <c r="AT190" s="227" t="s">
        <v>181</v>
      </c>
      <c r="AU190" s="227" t="s">
        <v>87</v>
      </c>
      <c r="AY190" s="20" t="s">
        <v>179</v>
      </c>
      <c r="BE190" s="228">
        <f>IF(N190="základní",J190,0)</f>
        <v>0</v>
      </c>
      <c r="BF190" s="228">
        <f>IF(N190="snížená",J190,0)</f>
        <v>0</v>
      </c>
      <c r="BG190" s="228">
        <f>IF(N190="zákl. přenesená",J190,0)</f>
        <v>0</v>
      </c>
      <c r="BH190" s="228">
        <f>IF(N190="sníž. přenesená",J190,0)</f>
        <v>0</v>
      </c>
      <c r="BI190" s="228">
        <f>IF(N190="nulová",J190,0)</f>
        <v>0</v>
      </c>
      <c r="BJ190" s="20" t="s">
        <v>85</v>
      </c>
      <c r="BK190" s="228">
        <f>ROUND(I190*H190,2)</f>
        <v>0</v>
      </c>
      <c r="BL190" s="20" t="s">
        <v>186</v>
      </c>
      <c r="BM190" s="227" t="s">
        <v>2294</v>
      </c>
    </row>
    <row r="191" s="2" customFormat="1">
      <c r="A191" s="41"/>
      <c r="B191" s="42"/>
      <c r="C191" s="43"/>
      <c r="D191" s="229" t="s">
        <v>188</v>
      </c>
      <c r="E191" s="43"/>
      <c r="F191" s="230" t="s">
        <v>2295</v>
      </c>
      <c r="G191" s="43"/>
      <c r="H191" s="43"/>
      <c r="I191" s="231"/>
      <c r="J191" s="43"/>
      <c r="K191" s="43"/>
      <c r="L191" s="47"/>
      <c r="M191" s="232"/>
      <c r="N191" s="233"/>
      <c r="O191" s="87"/>
      <c r="P191" s="87"/>
      <c r="Q191" s="87"/>
      <c r="R191" s="87"/>
      <c r="S191" s="87"/>
      <c r="T191" s="88"/>
      <c r="U191" s="41"/>
      <c r="V191" s="41"/>
      <c r="W191" s="41"/>
      <c r="X191" s="41"/>
      <c r="Y191" s="41"/>
      <c r="Z191" s="41"/>
      <c r="AA191" s="41"/>
      <c r="AB191" s="41"/>
      <c r="AC191" s="41"/>
      <c r="AD191" s="41"/>
      <c r="AE191" s="41"/>
      <c r="AT191" s="20" t="s">
        <v>188</v>
      </c>
      <c r="AU191" s="20" t="s">
        <v>87</v>
      </c>
    </row>
    <row r="192" s="13" customFormat="1">
      <c r="A192" s="13"/>
      <c r="B192" s="234"/>
      <c r="C192" s="235"/>
      <c r="D192" s="236" t="s">
        <v>190</v>
      </c>
      <c r="E192" s="237" t="s">
        <v>19</v>
      </c>
      <c r="F192" s="238" t="s">
        <v>2296</v>
      </c>
      <c r="G192" s="235"/>
      <c r="H192" s="237" t="s">
        <v>19</v>
      </c>
      <c r="I192" s="239"/>
      <c r="J192" s="235"/>
      <c r="K192" s="235"/>
      <c r="L192" s="240"/>
      <c r="M192" s="241"/>
      <c r="N192" s="242"/>
      <c r="O192" s="242"/>
      <c r="P192" s="242"/>
      <c r="Q192" s="242"/>
      <c r="R192" s="242"/>
      <c r="S192" s="242"/>
      <c r="T192" s="243"/>
      <c r="U192" s="13"/>
      <c r="V192" s="13"/>
      <c r="W192" s="13"/>
      <c r="X192" s="13"/>
      <c r="Y192" s="13"/>
      <c r="Z192" s="13"/>
      <c r="AA192" s="13"/>
      <c r="AB192" s="13"/>
      <c r="AC192" s="13"/>
      <c r="AD192" s="13"/>
      <c r="AE192" s="13"/>
      <c r="AT192" s="244" t="s">
        <v>190</v>
      </c>
      <c r="AU192" s="244" t="s">
        <v>87</v>
      </c>
      <c r="AV192" s="13" t="s">
        <v>85</v>
      </c>
      <c r="AW192" s="13" t="s">
        <v>37</v>
      </c>
      <c r="AX192" s="13" t="s">
        <v>77</v>
      </c>
      <c r="AY192" s="244" t="s">
        <v>179</v>
      </c>
    </row>
    <row r="193" s="14" customFormat="1">
      <c r="A193" s="14"/>
      <c r="B193" s="245"/>
      <c r="C193" s="246"/>
      <c r="D193" s="236" t="s">
        <v>190</v>
      </c>
      <c r="E193" s="247" t="s">
        <v>19</v>
      </c>
      <c r="F193" s="248" t="s">
        <v>2205</v>
      </c>
      <c r="G193" s="246"/>
      <c r="H193" s="249">
        <v>4.7999999999999998</v>
      </c>
      <c r="I193" s="250"/>
      <c r="J193" s="246"/>
      <c r="K193" s="246"/>
      <c r="L193" s="251"/>
      <c r="M193" s="252"/>
      <c r="N193" s="253"/>
      <c r="O193" s="253"/>
      <c r="P193" s="253"/>
      <c r="Q193" s="253"/>
      <c r="R193" s="253"/>
      <c r="S193" s="253"/>
      <c r="T193" s="254"/>
      <c r="U193" s="14"/>
      <c r="V193" s="14"/>
      <c r="W193" s="14"/>
      <c r="X193" s="14"/>
      <c r="Y193" s="14"/>
      <c r="Z193" s="14"/>
      <c r="AA193" s="14"/>
      <c r="AB193" s="14"/>
      <c r="AC193" s="14"/>
      <c r="AD193" s="14"/>
      <c r="AE193" s="14"/>
      <c r="AT193" s="255" t="s">
        <v>190</v>
      </c>
      <c r="AU193" s="255" t="s">
        <v>87</v>
      </c>
      <c r="AV193" s="14" t="s">
        <v>87</v>
      </c>
      <c r="AW193" s="14" t="s">
        <v>37</v>
      </c>
      <c r="AX193" s="14" t="s">
        <v>77</v>
      </c>
      <c r="AY193" s="255" t="s">
        <v>179</v>
      </c>
    </row>
    <row r="194" s="16" customFormat="1">
      <c r="A194" s="16"/>
      <c r="B194" s="267"/>
      <c r="C194" s="268"/>
      <c r="D194" s="236" t="s">
        <v>190</v>
      </c>
      <c r="E194" s="269" t="s">
        <v>19</v>
      </c>
      <c r="F194" s="270" t="s">
        <v>195</v>
      </c>
      <c r="G194" s="268"/>
      <c r="H194" s="271">
        <v>4.7999999999999998</v>
      </c>
      <c r="I194" s="272"/>
      <c r="J194" s="268"/>
      <c r="K194" s="268"/>
      <c r="L194" s="273"/>
      <c r="M194" s="274"/>
      <c r="N194" s="275"/>
      <c r="O194" s="275"/>
      <c r="P194" s="275"/>
      <c r="Q194" s="275"/>
      <c r="R194" s="275"/>
      <c r="S194" s="275"/>
      <c r="T194" s="276"/>
      <c r="U194" s="16"/>
      <c r="V194" s="16"/>
      <c r="W194" s="16"/>
      <c r="X194" s="16"/>
      <c r="Y194" s="16"/>
      <c r="Z194" s="16"/>
      <c r="AA194" s="16"/>
      <c r="AB194" s="16"/>
      <c r="AC194" s="16"/>
      <c r="AD194" s="16"/>
      <c r="AE194" s="16"/>
      <c r="AT194" s="277" t="s">
        <v>190</v>
      </c>
      <c r="AU194" s="277" t="s">
        <v>87</v>
      </c>
      <c r="AV194" s="16" t="s">
        <v>186</v>
      </c>
      <c r="AW194" s="16" t="s">
        <v>37</v>
      </c>
      <c r="AX194" s="16" t="s">
        <v>85</v>
      </c>
      <c r="AY194" s="277" t="s">
        <v>179</v>
      </c>
    </row>
    <row r="195" s="12" customFormat="1" ht="22.8" customHeight="1">
      <c r="A195" s="12"/>
      <c r="B195" s="200"/>
      <c r="C195" s="201"/>
      <c r="D195" s="202" t="s">
        <v>76</v>
      </c>
      <c r="E195" s="214" t="s">
        <v>242</v>
      </c>
      <c r="F195" s="214" t="s">
        <v>433</v>
      </c>
      <c r="G195" s="201"/>
      <c r="H195" s="201"/>
      <c r="I195" s="204"/>
      <c r="J195" s="215">
        <f>BK195</f>
        <v>0</v>
      </c>
      <c r="K195" s="201"/>
      <c r="L195" s="206"/>
      <c r="M195" s="207"/>
      <c r="N195" s="208"/>
      <c r="O195" s="208"/>
      <c r="P195" s="209">
        <f>SUM(P196:P200)</f>
        <v>0</v>
      </c>
      <c r="Q195" s="208"/>
      <c r="R195" s="209">
        <f>SUM(R196:R200)</f>
        <v>0.023029999999999998</v>
      </c>
      <c r="S195" s="208"/>
      <c r="T195" s="210">
        <f>SUM(T196:T200)</f>
        <v>0</v>
      </c>
      <c r="U195" s="12"/>
      <c r="V195" s="12"/>
      <c r="W195" s="12"/>
      <c r="X195" s="12"/>
      <c r="Y195" s="12"/>
      <c r="Z195" s="12"/>
      <c r="AA195" s="12"/>
      <c r="AB195" s="12"/>
      <c r="AC195" s="12"/>
      <c r="AD195" s="12"/>
      <c r="AE195" s="12"/>
      <c r="AR195" s="211" t="s">
        <v>85</v>
      </c>
      <c r="AT195" s="212" t="s">
        <v>76</v>
      </c>
      <c r="AU195" s="212" t="s">
        <v>85</v>
      </c>
      <c r="AY195" s="211" t="s">
        <v>179</v>
      </c>
      <c r="BK195" s="213">
        <f>SUM(BK196:BK200)</f>
        <v>0</v>
      </c>
    </row>
    <row r="196" s="2" customFormat="1" ht="16.5" customHeight="1">
      <c r="A196" s="41"/>
      <c r="B196" s="42"/>
      <c r="C196" s="216" t="s">
        <v>7</v>
      </c>
      <c r="D196" s="216" t="s">
        <v>181</v>
      </c>
      <c r="E196" s="217" t="s">
        <v>2297</v>
      </c>
      <c r="F196" s="218" t="s">
        <v>2298</v>
      </c>
      <c r="G196" s="219" t="s">
        <v>184</v>
      </c>
      <c r="H196" s="220">
        <v>49</v>
      </c>
      <c r="I196" s="221"/>
      <c r="J196" s="222">
        <f>ROUND(I196*H196,2)</f>
        <v>0</v>
      </c>
      <c r="K196" s="218" t="s">
        <v>185</v>
      </c>
      <c r="L196" s="47"/>
      <c r="M196" s="223" t="s">
        <v>19</v>
      </c>
      <c r="N196" s="224" t="s">
        <v>48</v>
      </c>
      <c r="O196" s="87"/>
      <c r="P196" s="225">
        <f>O196*H196</f>
        <v>0</v>
      </c>
      <c r="Q196" s="225">
        <v>0.00046999999999999999</v>
      </c>
      <c r="R196" s="225">
        <f>Q196*H196</f>
        <v>0.023029999999999998</v>
      </c>
      <c r="S196" s="225">
        <v>0</v>
      </c>
      <c r="T196" s="226">
        <f>S196*H196</f>
        <v>0</v>
      </c>
      <c r="U196" s="41"/>
      <c r="V196" s="41"/>
      <c r="W196" s="41"/>
      <c r="X196" s="41"/>
      <c r="Y196" s="41"/>
      <c r="Z196" s="41"/>
      <c r="AA196" s="41"/>
      <c r="AB196" s="41"/>
      <c r="AC196" s="41"/>
      <c r="AD196" s="41"/>
      <c r="AE196" s="41"/>
      <c r="AR196" s="227" t="s">
        <v>186</v>
      </c>
      <c r="AT196" s="227" t="s">
        <v>181</v>
      </c>
      <c r="AU196" s="227" t="s">
        <v>87</v>
      </c>
      <c r="AY196" s="20" t="s">
        <v>179</v>
      </c>
      <c r="BE196" s="228">
        <f>IF(N196="základní",J196,0)</f>
        <v>0</v>
      </c>
      <c r="BF196" s="228">
        <f>IF(N196="snížená",J196,0)</f>
        <v>0</v>
      </c>
      <c r="BG196" s="228">
        <f>IF(N196="zákl. přenesená",J196,0)</f>
        <v>0</v>
      </c>
      <c r="BH196" s="228">
        <f>IF(N196="sníž. přenesená",J196,0)</f>
        <v>0</v>
      </c>
      <c r="BI196" s="228">
        <f>IF(N196="nulová",J196,0)</f>
        <v>0</v>
      </c>
      <c r="BJ196" s="20" t="s">
        <v>85</v>
      </c>
      <c r="BK196" s="228">
        <f>ROUND(I196*H196,2)</f>
        <v>0</v>
      </c>
      <c r="BL196" s="20" t="s">
        <v>186</v>
      </c>
      <c r="BM196" s="227" t="s">
        <v>2299</v>
      </c>
    </row>
    <row r="197" s="2" customFormat="1">
      <c r="A197" s="41"/>
      <c r="B197" s="42"/>
      <c r="C197" s="43"/>
      <c r="D197" s="229" t="s">
        <v>188</v>
      </c>
      <c r="E197" s="43"/>
      <c r="F197" s="230" t="s">
        <v>2300</v>
      </c>
      <c r="G197" s="43"/>
      <c r="H197" s="43"/>
      <c r="I197" s="231"/>
      <c r="J197" s="43"/>
      <c r="K197" s="43"/>
      <c r="L197" s="47"/>
      <c r="M197" s="232"/>
      <c r="N197" s="233"/>
      <c r="O197" s="87"/>
      <c r="P197" s="87"/>
      <c r="Q197" s="87"/>
      <c r="R197" s="87"/>
      <c r="S197" s="87"/>
      <c r="T197" s="88"/>
      <c r="U197" s="41"/>
      <c r="V197" s="41"/>
      <c r="W197" s="41"/>
      <c r="X197" s="41"/>
      <c r="Y197" s="41"/>
      <c r="Z197" s="41"/>
      <c r="AA197" s="41"/>
      <c r="AB197" s="41"/>
      <c r="AC197" s="41"/>
      <c r="AD197" s="41"/>
      <c r="AE197" s="41"/>
      <c r="AT197" s="20" t="s">
        <v>188</v>
      </c>
      <c r="AU197" s="20" t="s">
        <v>87</v>
      </c>
    </row>
    <row r="198" s="13" customFormat="1">
      <c r="A198" s="13"/>
      <c r="B198" s="234"/>
      <c r="C198" s="235"/>
      <c r="D198" s="236" t="s">
        <v>190</v>
      </c>
      <c r="E198" s="237" t="s">
        <v>19</v>
      </c>
      <c r="F198" s="238" t="s">
        <v>2301</v>
      </c>
      <c r="G198" s="235"/>
      <c r="H198" s="237" t="s">
        <v>19</v>
      </c>
      <c r="I198" s="239"/>
      <c r="J198" s="235"/>
      <c r="K198" s="235"/>
      <c r="L198" s="240"/>
      <c r="M198" s="241"/>
      <c r="N198" s="242"/>
      <c r="O198" s="242"/>
      <c r="P198" s="242"/>
      <c r="Q198" s="242"/>
      <c r="R198" s="242"/>
      <c r="S198" s="242"/>
      <c r="T198" s="243"/>
      <c r="U198" s="13"/>
      <c r="V198" s="13"/>
      <c r="W198" s="13"/>
      <c r="X198" s="13"/>
      <c r="Y198" s="13"/>
      <c r="Z198" s="13"/>
      <c r="AA198" s="13"/>
      <c r="AB198" s="13"/>
      <c r="AC198" s="13"/>
      <c r="AD198" s="13"/>
      <c r="AE198" s="13"/>
      <c r="AT198" s="244" t="s">
        <v>190</v>
      </c>
      <c r="AU198" s="244" t="s">
        <v>87</v>
      </c>
      <c r="AV198" s="13" t="s">
        <v>85</v>
      </c>
      <c r="AW198" s="13" t="s">
        <v>37</v>
      </c>
      <c r="AX198" s="13" t="s">
        <v>77</v>
      </c>
      <c r="AY198" s="244" t="s">
        <v>179</v>
      </c>
    </row>
    <row r="199" s="14" customFormat="1">
      <c r="A199" s="14"/>
      <c r="B199" s="245"/>
      <c r="C199" s="246"/>
      <c r="D199" s="236" t="s">
        <v>190</v>
      </c>
      <c r="E199" s="247" t="s">
        <v>19</v>
      </c>
      <c r="F199" s="248" t="s">
        <v>2229</v>
      </c>
      <c r="G199" s="246"/>
      <c r="H199" s="249">
        <v>49</v>
      </c>
      <c r="I199" s="250"/>
      <c r="J199" s="246"/>
      <c r="K199" s="246"/>
      <c r="L199" s="251"/>
      <c r="M199" s="252"/>
      <c r="N199" s="253"/>
      <c r="O199" s="253"/>
      <c r="P199" s="253"/>
      <c r="Q199" s="253"/>
      <c r="R199" s="253"/>
      <c r="S199" s="253"/>
      <c r="T199" s="254"/>
      <c r="U199" s="14"/>
      <c r="V199" s="14"/>
      <c r="W199" s="14"/>
      <c r="X199" s="14"/>
      <c r="Y199" s="14"/>
      <c r="Z199" s="14"/>
      <c r="AA199" s="14"/>
      <c r="AB199" s="14"/>
      <c r="AC199" s="14"/>
      <c r="AD199" s="14"/>
      <c r="AE199" s="14"/>
      <c r="AT199" s="255" t="s">
        <v>190</v>
      </c>
      <c r="AU199" s="255" t="s">
        <v>87</v>
      </c>
      <c r="AV199" s="14" t="s">
        <v>87</v>
      </c>
      <c r="AW199" s="14" t="s">
        <v>37</v>
      </c>
      <c r="AX199" s="14" t="s">
        <v>77</v>
      </c>
      <c r="AY199" s="255" t="s">
        <v>179</v>
      </c>
    </row>
    <row r="200" s="16" customFormat="1">
      <c r="A200" s="16"/>
      <c r="B200" s="267"/>
      <c r="C200" s="268"/>
      <c r="D200" s="236" t="s">
        <v>190</v>
      </c>
      <c r="E200" s="269" t="s">
        <v>19</v>
      </c>
      <c r="F200" s="270" t="s">
        <v>195</v>
      </c>
      <c r="G200" s="268"/>
      <c r="H200" s="271">
        <v>49</v>
      </c>
      <c r="I200" s="272"/>
      <c r="J200" s="268"/>
      <c r="K200" s="268"/>
      <c r="L200" s="273"/>
      <c r="M200" s="274"/>
      <c r="N200" s="275"/>
      <c r="O200" s="275"/>
      <c r="P200" s="275"/>
      <c r="Q200" s="275"/>
      <c r="R200" s="275"/>
      <c r="S200" s="275"/>
      <c r="T200" s="276"/>
      <c r="U200" s="16"/>
      <c r="V200" s="16"/>
      <c r="W200" s="16"/>
      <c r="X200" s="16"/>
      <c r="Y200" s="16"/>
      <c r="Z200" s="16"/>
      <c r="AA200" s="16"/>
      <c r="AB200" s="16"/>
      <c r="AC200" s="16"/>
      <c r="AD200" s="16"/>
      <c r="AE200" s="16"/>
      <c r="AT200" s="277" t="s">
        <v>190</v>
      </c>
      <c r="AU200" s="277" t="s">
        <v>87</v>
      </c>
      <c r="AV200" s="16" t="s">
        <v>186</v>
      </c>
      <c r="AW200" s="16" t="s">
        <v>37</v>
      </c>
      <c r="AX200" s="16" t="s">
        <v>85</v>
      </c>
      <c r="AY200" s="277" t="s">
        <v>179</v>
      </c>
    </row>
    <row r="201" s="12" customFormat="1" ht="22.8" customHeight="1">
      <c r="A201" s="12"/>
      <c r="B201" s="200"/>
      <c r="C201" s="201"/>
      <c r="D201" s="202" t="s">
        <v>76</v>
      </c>
      <c r="E201" s="214" t="s">
        <v>546</v>
      </c>
      <c r="F201" s="214" t="s">
        <v>547</v>
      </c>
      <c r="G201" s="201"/>
      <c r="H201" s="201"/>
      <c r="I201" s="204"/>
      <c r="J201" s="215">
        <f>BK201</f>
        <v>0</v>
      </c>
      <c r="K201" s="201"/>
      <c r="L201" s="206"/>
      <c r="M201" s="207"/>
      <c r="N201" s="208"/>
      <c r="O201" s="208"/>
      <c r="P201" s="209">
        <f>SUM(P202:P203)</f>
        <v>0</v>
      </c>
      <c r="Q201" s="208"/>
      <c r="R201" s="209">
        <f>SUM(R202:R203)</f>
        <v>0</v>
      </c>
      <c r="S201" s="208"/>
      <c r="T201" s="210">
        <f>SUM(T202:T203)</f>
        <v>0</v>
      </c>
      <c r="U201" s="12"/>
      <c r="V201" s="12"/>
      <c r="W201" s="12"/>
      <c r="X201" s="12"/>
      <c r="Y201" s="12"/>
      <c r="Z201" s="12"/>
      <c r="AA201" s="12"/>
      <c r="AB201" s="12"/>
      <c r="AC201" s="12"/>
      <c r="AD201" s="12"/>
      <c r="AE201" s="12"/>
      <c r="AR201" s="211" t="s">
        <v>85</v>
      </c>
      <c r="AT201" s="212" t="s">
        <v>76</v>
      </c>
      <c r="AU201" s="212" t="s">
        <v>85</v>
      </c>
      <c r="AY201" s="211" t="s">
        <v>179</v>
      </c>
      <c r="BK201" s="213">
        <f>SUM(BK202:BK203)</f>
        <v>0</v>
      </c>
    </row>
    <row r="202" s="2" customFormat="1" ht="37.8" customHeight="1">
      <c r="A202" s="41"/>
      <c r="B202" s="42"/>
      <c r="C202" s="216" t="s">
        <v>316</v>
      </c>
      <c r="D202" s="216" t="s">
        <v>181</v>
      </c>
      <c r="E202" s="217" t="s">
        <v>899</v>
      </c>
      <c r="F202" s="218" t="s">
        <v>900</v>
      </c>
      <c r="G202" s="219" t="s">
        <v>333</v>
      </c>
      <c r="H202" s="220">
        <v>54.624000000000002</v>
      </c>
      <c r="I202" s="221"/>
      <c r="J202" s="222">
        <f>ROUND(I202*H202,2)</f>
        <v>0</v>
      </c>
      <c r="K202" s="218" t="s">
        <v>185</v>
      </c>
      <c r="L202" s="47"/>
      <c r="M202" s="223" t="s">
        <v>19</v>
      </c>
      <c r="N202" s="224" t="s">
        <v>48</v>
      </c>
      <c r="O202" s="87"/>
      <c r="P202" s="225">
        <f>O202*H202</f>
        <v>0</v>
      </c>
      <c r="Q202" s="225">
        <v>0</v>
      </c>
      <c r="R202" s="225">
        <f>Q202*H202</f>
        <v>0</v>
      </c>
      <c r="S202" s="225">
        <v>0</v>
      </c>
      <c r="T202" s="226">
        <f>S202*H202</f>
        <v>0</v>
      </c>
      <c r="U202" s="41"/>
      <c r="V202" s="41"/>
      <c r="W202" s="41"/>
      <c r="X202" s="41"/>
      <c r="Y202" s="41"/>
      <c r="Z202" s="41"/>
      <c r="AA202" s="41"/>
      <c r="AB202" s="41"/>
      <c r="AC202" s="41"/>
      <c r="AD202" s="41"/>
      <c r="AE202" s="41"/>
      <c r="AR202" s="227" t="s">
        <v>186</v>
      </c>
      <c r="AT202" s="227" t="s">
        <v>181</v>
      </c>
      <c r="AU202" s="227" t="s">
        <v>87</v>
      </c>
      <c r="AY202" s="20" t="s">
        <v>179</v>
      </c>
      <c r="BE202" s="228">
        <f>IF(N202="základní",J202,0)</f>
        <v>0</v>
      </c>
      <c r="BF202" s="228">
        <f>IF(N202="snížená",J202,0)</f>
        <v>0</v>
      </c>
      <c r="BG202" s="228">
        <f>IF(N202="zákl. přenesená",J202,0)</f>
        <v>0</v>
      </c>
      <c r="BH202" s="228">
        <f>IF(N202="sníž. přenesená",J202,0)</f>
        <v>0</v>
      </c>
      <c r="BI202" s="228">
        <f>IF(N202="nulová",J202,0)</f>
        <v>0</v>
      </c>
      <c r="BJ202" s="20" t="s">
        <v>85</v>
      </c>
      <c r="BK202" s="228">
        <f>ROUND(I202*H202,2)</f>
        <v>0</v>
      </c>
      <c r="BL202" s="20" t="s">
        <v>186</v>
      </c>
      <c r="BM202" s="227" t="s">
        <v>2302</v>
      </c>
    </row>
    <row r="203" s="2" customFormat="1">
      <c r="A203" s="41"/>
      <c r="B203" s="42"/>
      <c r="C203" s="43"/>
      <c r="D203" s="229" t="s">
        <v>188</v>
      </c>
      <c r="E203" s="43"/>
      <c r="F203" s="230" t="s">
        <v>902</v>
      </c>
      <c r="G203" s="43"/>
      <c r="H203" s="43"/>
      <c r="I203" s="231"/>
      <c r="J203" s="43"/>
      <c r="K203" s="43"/>
      <c r="L203" s="47"/>
      <c r="M203" s="232"/>
      <c r="N203" s="233"/>
      <c r="O203" s="87"/>
      <c r="P203" s="87"/>
      <c r="Q203" s="87"/>
      <c r="R203" s="87"/>
      <c r="S203" s="87"/>
      <c r="T203" s="88"/>
      <c r="U203" s="41"/>
      <c r="V203" s="41"/>
      <c r="W203" s="41"/>
      <c r="X203" s="41"/>
      <c r="Y203" s="41"/>
      <c r="Z203" s="41"/>
      <c r="AA203" s="41"/>
      <c r="AB203" s="41"/>
      <c r="AC203" s="41"/>
      <c r="AD203" s="41"/>
      <c r="AE203" s="41"/>
      <c r="AT203" s="20" t="s">
        <v>188</v>
      </c>
      <c r="AU203" s="20" t="s">
        <v>87</v>
      </c>
    </row>
    <row r="204" s="12" customFormat="1" ht="25.92" customHeight="1">
      <c r="A204" s="12"/>
      <c r="B204" s="200"/>
      <c r="C204" s="201"/>
      <c r="D204" s="202" t="s">
        <v>76</v>
      </c>
      <c r="E204" s="203" t="s">
        <v>618</v>
      </c>
      <c r="F204" s="203" t="s">
        <v>619</v>
      </c>
      <c r="G204" s="201"/>
      <c r="H204" s="201"/>
      <c r="I204" s="204"/>
      <c r="J204" s="205">
        <f>BK204</f>
        <v>0</v>
      </c>
      <c r="K204" s="201"/>
      <c r="L204" s="206"/>
      <c r="M204" s="207"/>
      <c r="N204" s="208"/>
      <c r="O204" s="208"/>
      <c r="P204" s="209">
        <f>SUM(P205:P218)</f>
        <v>0</v>
      </c>
      <c r="Q204" s="208"/>
      <c r="R204" s="209">
        <f>SUM(R205:R218)</f>
        <v>0</v>
      </c>
      <c r="S204" s="208"/>
      <c r="T204" s="210">
        <f>SUM(T205:T218)</f>
        <v>0</v>
      </c>
      <c r="U204" s="12"/>
      <c r="V204" s="12"/>
      <c r="W204" s="12"/>
      <c r="X204" s="12"/>
      <c r="Y204" s="12"/>
      <c r="Z204" s="12"/>
      <c r="AA204" s="12"/>
      <c r="AB204" s="12"/>
      <c r="AC204" s="12"/>
      <c r="AD204" s="12"/>
      <c r="AE204" s="12"/>
      <c r="AR204" s="211" t="s">
        <v>186</v>
      </c>
      <c r="AT204" s="212" t="s">
        <v>76</v>
      </c>
      <c r="AU204" s="212" t="s">
        <v>77</v>
      </c>
      <c r="AY204" s="211" t="s">
        <v>179</v>
      </c>
      <c r="BK204" s="213">
        <f>SUM(BK205:BK218)</f>
        <v>0</v>
      </c>
    </row>
    <row r="205" s="2" customFormat="1" ht="24.15" customHeight="1">
      <c r="A205" s="41"/>
      <c r="B205" s="42"/>
      <c r="C205" s="216" t="s">
        <v>321</v>
      </c>
      <c r="D205" s="216" t="s">
        <v>181</v>
      </c>
      <c r="E205" s="217" t="s">
        <v>2303</v>
      </c>
      <c r="F205" s="218" t="s">
        <v>2304</v>
      </c>
      <c r="G205" s="219" t="s">
        <v>464</v>
      </c>
      <c r="H205" s="220">
        <v>1</v>
      </c>
      <c r="I205" s="221"/>
      <c r="J205" s="222">
        <f>ROUND(I205*H205,2)</f>
        <v>0</v>
      </c>
      <c r="K205" s="218" t="s">
        <v>274</v>
      </c>
      <c r="L205" s="47"/>
      <c r="M205" s="223" t="s">
        <v>19</v>
      </c>
      <c r="N205" s="224" t="s">
        <v>48</v>
      </c>
      <c r="O205" s="87"/>
      <c r="P205" s="225">
        <f>O205*H205</f>
        <v>0</v>
      </c>
      <c r="Q205" s="225">
        <v>0</v>
      </c>
      <c r="R205" s="225">
        <f>Q205*H205</f>
        <v>0</v>
      </c>
      <c r="S205" s="225">
        <v>0</v>
      </c>
      <c r="T205" s="226">
        <f>S205*H205</f>
        <v>0</v>
      </c>
      <c r="U205" s="41"/>
      <c r="V205" s="41"/>
      <c r="W205" s="41"/>
      <c r="X205" s="41"/>
      <c r="Y205" s="41"/>
      <c r="Z205" s="41"/>
      <c r="AA205" s="41"/>
      <c r="AB205" s="41"/>
      <c r="AC205" s="41"/>
      <c r="AD205" s="41"/>
      <c r="AE205" s="41"/>
      <c r="AR205" s="227" t="s">
        <v>186</v>
      </c>
      <c r="AT205" s="227" t="s">
        <v>181</v>
      </c>
      <c r="AU205" s="227" t="s">
        <v>85</v>
      </c>
      <c r="AY205" s="20" t="s">
        <v>179</v>
      </c>
      <c r="BE205" s="228">
        <f>IF(N205="základní",J205,0)</f>
        <v>0</v>
      </c>
      <c r="BF205" s="228">
        <f>IF(N205="snížená",J205,0)</f>
        <v>0</v>
      </c>
      <c r="BG205" s="228">
        <f>IF(N205="zákl. přenesená",J205,0)</f>
        <v>0</v>
      </c>
      <c r="BH205" s="228">
        <f>IF(N205="sníž. přenesená",J205,0)</f>
        <v>0</v>
      </c>
      <c r="BI205" s="228">
        <f>IF(N205="nulová",J205,0)</f>
        <v>0</v>
      </c>
      <c r="BJ205" s="20" t="s">
        <v>85</v>
      </c>
      <c r="BK205" s="228">
        <f>ROUND(I205*H205,2)</f>
        <v>0</v>
      </c>
      <c r="BL205" s="20" t="s">
        <v>186</v>
      </c>
      <c r="BM205" s="227" t="s">
        <v>2305</v>
      </c>
    </row>
    <row r="206" s="2" customFormat="1" ht="24.15" customHeight="1">
      <c r="A206" s="41"/>
      <c r="B206" s="42"/>
      <c r="C206" s="216" t="s">
        <v>326</v>
      </c>
      <c r="D206" s="216" t="s">
        <v>181</v>
      </c>
      <c r="E206" s="217" t="s">
        <v>2306</v>
      </c>
      <c r="F206" s="218" t="s">
        <v>2307</v>
      </c>
      <c r="G206" s="219" t="s">
        <v>464</v>
      </c>
      <c r="H206" s="220">
        <v>4</v>
      </c>
      <c r="I206" s="221"/>
      <c r="J206" s="222">
        <f>ROUND(I206*H206,2)</f>
        <v>0</v>
      </c>
      <c r="K206" s="218" t="s">
        <v>274</v>
      </c>
      <c r="L206" s="47"/>
      <c r="M206" s="223" t="s">
        <v>19</v>
      </c>
      <c r="N206" s="224" t="s">
        <v>48</v>
      </c>
      <c r="O206" s="87"/>
      <c r="P206" s="225">
        <f>O206*H206</f>
        <v>0</v>
      </c>
      <c r="Q206" s="225">
        <v>0</v>
      </c>
      <c r="R206" s="225">
        <f>Q206*H206</f>
        <v>0</v>
      </c>
      <c r="S206" s="225">
        <v>0</v>
      </c>
      <c r="T206" s="226">
        <f>S206*H206</f>
        <v>0</v>
      </c>
      <c r="U206" s="41"/>
      <c r="V206" s="41"/>
      <c r="W206" s="41"/>
      <c r="X206" s="41"/>
      <c r="Y206" s="41"/>
      <c r="Z206" s="41"/>
      <c r="AA206" s="41"/>
      <c r="AB206" s="41"/>
      <c r="AC206" s="41"/>
      <c r="AD206" s="41"/>
      <c r="AE206" s="41"/>
      <c r="AR206" s="227" t="s">
        <v>186</v>
      </c>
      <c r="AT206" s="227" t="s">
        <v>181</v>
      </c>
      <c r="AU206" s="227" t="s">
        <v>85</v>
      </c>
      <c r="AY206" s="20" t="s">
        <v>179</v>
      </c>
      <c r="BE206" s="228">
        <f>IF(N206="základní",J206,0)</f>
        <v>0</v>
      </c>
      <c r="BF206" s="228">
        <f>IF(N206="snížená",J206,0)</f>
        <v>0</v>
      </c>
      <c r="BG206" s="228">
        <f>IF(N206="zákl. přenesená",J206,0)</f>
        <v>0</v>
      </c>
      <c r="BH206" s="228">
        <f>IF(N206="sníž. přenesená",J206,0)</f>
        <v>0</v>
      </c>
      <c r="BI206" s="228">
        <f>IF(N206="nulová",J206,0)</f>
        <v>0</v>
      </c>
      <c r="BJ206" s="20" t="s">
        <v>85</v>
      </c>
      <c r="BK206" s="228">
        <f>ROUND(I206*H206,2)</f>
        <v>0</v>
      </c>
      <c r="BL206" s="20" t="s">
        <v>186</v>
      </c>
      <c r="BM206" s="227" t="s">
        <v>2308</v>
      </c>
    </row>
    <row r="207" s="2" customFormat="1" ht="24.15" customHeight="1">
      <c r="A207" s="41"/>
      <c r="B207" s="42"/>
      <c r="C207" s="216" t="s">
        <v>330</v>
      </c>
      <c r="D207" s="216" t="s">
        <v>181</v>
      </c>
      <c r="E207" s="217" t="s">
        <v>2309</v>
      </c>
      <c r="F207" s="218" t="s">
        <v>2310</v>
      </c>
      <c r="G207" s="219" t="s">
        <v>464</v>
      </c>
      <c r="H207" s="220">
        <v>4</v>
      </c>
      <c r="I207" s="221"/>
      <c r="J207" s="222">
        <f>ROUND(I207*H207,2)</f>
        <v>0</v>
      </c>
      <c r="K207" s="218" t="s">
        <v>274</v>
      </c>
      <c r="L207" s="47"/>
      <c r="M207" s="223" t="s">
        <v>19</v>
      </c>
      <c r="N207" s="224" t="s">
        <v>48</v>
      </c>
      <c r="O207" s="87"/>
      <c r="P207" s="225">
        <f>O207*H207</f>
        <v>0</v>
      </c>
      <c r="Q207" s="225">
        <v>0</v>
      </c>
      <c r="R207" s="225">
        <f>Q207*H207</f>
        <v>0</v>
      </c>
      <c r="S207" s="225">
        <v>0</v>
      </c>
      <c r="T207" s="226">
        <f>S207*H207</f>
        <v>0</v>
      </c>
      <c r="U207" s="41"/>
      <c r="V207" s="41"/>
      <c r="W207" s="41"/>
      <c r="X207" s="41"/>
      <c r="Y207" s="41"/>
      <c r="Z207" s="41"/>
      <c r="AA207" s="41"/>
      <c r="AB207" s="41"/>
      <c r="AC207" s="41"/>
      <c r="AD207" s="41"/>
      <c r="AE207" s="41"/>
      <c r="AR207" s="227" t="s">
        <v>186</v>
      </c>
      <c r="AT207" s="227" t="s">
        <v>181</v>
      </c>
      <c r="AU207" s="227" t="s">
        <v>85</v>
      </c>
      <c r="AY207" s="20" t="s">
        <v>179</v>
      </c>
      <c r="BE207" s="228">
        <f>IF(N207="základní",J207,0)</f>
        <v>0</v>
      </c>
      <c r="BF207" s="228">
        <f>IF(N207="snížená",J207,0)</f>
        <v>0</v>
      </c>
      <c r="BG207" s="228">
        <f>IF(N207="zákl. přenesená",J207,0)</f>
        <v>0</v>
      </c>
      <c r="BH207" s="228">
        <f>IF(N207="sníž. přenesená",J207,0)</f>
        <v>0</v>
      </c>
      <c r="BI207" s="228">
        <f>IF(N207="nulová",J207,0)</f>
        <v>0</v>
      </c>
      <c r="BJ207" s="20" t="s">
        <v>85</v>
      </c>
      <c r="BK207" s="228">
        <f>ROUND(I207*H207,2)</f>
        <v>0</v>
      </c>
      <c r="BL207" s="20" t="s">
        <v>186</v>
      </c>
      <c r="BM207" s="227" t="s">
        <v>2311</v>
      </c>
    </row>
    <row r="208" s="2" customFormat="1" ht="24.15" customHeight="1">
      <c r="A208" s="41"/>
      <c r="B208" s="42"/>
      <c r="C208" s="216" t="s">
        <v>129</v>
      </c>
      <c r="D208" s="216" t="s">
        <v>181</v>
      </c>
      <c r="E208" s="217" t="s">
        <v>2312</v>
      </c>
      <c r="F208" s="218" t="s">
        <v>2313</v>
      </c>
      <c r="G208" s="219" t="s">
        <v>464</v>
      </c>
      <c r="H208" s="220">
        <v>9</v>
      </c>
      <c r="I208" s="221"/>
      <c r="J208" s="222">
        <f>ROUND(I208*H208,2)</f>
        <v>0</v>
      </c>
      <c r="K208" s="218" t="s">
        <v>274</v>
      </c>
      <c r="L208" s="47"/>
      <c r="M208" s="223" t="s">
        <v>19</v>
      </c>
      <c r="N208" s="224" t="s">
        <v>48</v>
      </c>
      <c r="O208" s="87"/>
      <c r="P208" s="225">
        <f>O208*H208</f>
        <v>0</v>
      </c>
      <c r="Q208" s="225">
        <v>0</v>
      </c>
      <c r="R208" s="225">
        <f>Q208*H208</f>
        <v>0</v>
      </c>
      <c r="S208" s="225">
        <v>0</v>
      </c>
      <c r="T208" s="226">
        <f>S208*H208</f>
        <v>0</v>
      </c>
      <c r="U208" s="41"/>
      <c r="V208" s="41"/>
      <c r="W208" s="41"/>
      <c r="X208" s="41"/>
      <c r="Y208" s="41"/>
      <c r="Z208" s="41"/>
      <c r="AA208" s="41"/>
      <c r="AB208" s="41"/>
      <c r="AC208" s="41"/>
      <c r="AD208" s="41"/>
      <c r="AE208" s="41"/>
      <c r="AR208" s="227" t="s">
        <v>186</v>
      </c>
      <c r="AT208" s="227" t="s">
        <v>181</v>
      </c>
      <c r="AU208" s="227" t="s">
        <v>85</v>
      </c>
      <c r="AY208" s="20" t="s">
        <v>179</v>
      </c>
      <c r="BE208" s="228">
        <f>IF(N208="základní",J208,0)</f>
        <v>0</v>
      </c>
      <c r="BF208" s="228">
        <f>IF(N208="snížená",J208,0)</f>
        <v>0</v>
      </c>
      <c r="BG208" s="228">
        <f>IF(N208="zákl. přenesená",J208,0)</f>
        <v>0</v>
      </c>
      <c r="BH208" s="228">
        <f>IF(N208="sníž. přenesená",J208,0)</f>
        <v>0</v>
      </c>
      <c r="BI208" s="228">
        <f>IF(N208="nulová",J208,0)</f>
        <v>0</v>
      </c>
      <c r="BJ208" s="20" t="s">
        <v>85</v>
      </c>
      <c r="BK208" s="228">
        <f>ROUND(I208*H208,2)</f>
        <v>0</v>
      </c>
      <c r="BL208" s="20" t="s">
        <v>186</v>
      </c>
      <c r="BM208" s="227" t="s">
        <v>2314</v>
      </c>
    </row>
    <row r="209" s="2" customFormat="1" ht="24.15" customHeight="1">
      <c r="A209" s="41"/>
      <c r="B209" s="42"/>
      <c r="C209" s="216" t="s">
        <v>342</v>
      </c>
      <c r="D209" s="216" t="s">
        <v>181</v>
      </c>
      <c r="E209" s="217" t="s">
        <v>2315</v>
      </c>
      <c r="F209" s="218" t="s">
        <v>2316</v>
      </c>
      <c r="G209" s="219" t="s">
        <v>464</v>
      </c>
      <c r="H209" s="220">
        <v>2</v>
      </c>
      <c r="I209" s="221"/>
      <c r="J209" s="222">
        <f>ROUND(I209*H209,2)</f>
        <v>0</v>
      </c>
      <c r="K209" s="218" t="s">
        <v>274</v>
      </c>
      <c r="L209" s="47"/>
      <c r="M209" s="223" t="s">
        <v>19</v>
      </c>
      <c r="N209" s="224" t="s">
        <v>48</v>
      </c>
      <c r="O209" s="87"/>
      <c r="P209" s="225">
        <f>O209*H209</f>
        <v>0</v>
      </c>
      <c r="Q209" s="225">
        <v>0</v>
      </c>
      <c r="R209" s="225">
        <f>Q209*H209</f>
        <v>0</v>
      </c>
      <c r="S209" s="225">
        <v>0</v>
      </c>
      <c r="T209" s="226">
        <f>S209*H209</f>
        <v>0</v>
      </c>
      <c r="U209" s="41"/>
      <c r="V209" s="41"/>
      <c r="W209" s="41"/>
      <c r="X209" s="41"/>
      <c r="Y209" s="41"/>
      <c r="Z209" s="41"/>
      <c r="AA209" s="41"/>
      <c r="AB209" s="41"/>
      <c r="AC209" s="41"/>
      <c r="AD209" s="41"/>
      <c r="AE209" s="41"/>
      <c r="AR209" s="227" t="s">
        <v>186</v>
      </c>
      <c r="AT209" s="227" t="s">
        <v>181</v>
      </c>
      <c r="AU209" s="227" t="s">
        <v>85</v>
      </c>
      <c r="AY209" s="20" t="s">
        <v>179</v>
      </c>
      <c r="BE209" s="228">
        <f>IF(N209="základní",J209,0)</f>
        <v>0</v>
      </c>
      <c r="BF209" s="228">
        <f>IF(N209="snížená",J209,0)</f>
        <v>0</v>
      </c>
      <c r="BG209" s="228">
        <f>IF(N209="zákl. přenesená",J209,0)</f>
        <v>0</v>
      </c>
      <c r="BH209" s="228">
        <f>IF(N209="sníž. přenesená",J209,0)</f>
        <v>0</v>
      </c>
      <c r="BI209" s="228">
        <f>IF(N209="nulová",J209,0)</f>
        <v>0</v>
      </c>
      <c r="BJ209" s="20" t="s">
        <v>85</v>
      </c>
      <c r="BK209" s="228">
        <f>ROUND(I209*H209,2)</f>
        <v>0</v>
      </c>
      <c r="BL209" s="20" t="s">
        <v>186</v>
      </c>
      <c r="BM209" s="227" t="s">
        <v>2317</v>
      </c>
    </row>
    <row r="210" s="2" customFormat="1" ht="24.15" customHeight="1">
      <c r="A210" s="41"/>
      <c r="B210" s="42"/>
      <c r="C210" s="216" t="s">
        <v>351</v>
      </c>
      <c r="D210" s="216" t="s">
        <v>181</v>
      </c>
      <c r="E210" s="217" t="s">
        <v>2318</v>
      </c>
      <c r="F210" s="218" t="s">
        <v>2319</v>
      </c>
      <c r="G210" s="219" t="s">
        <v>464</v>
      </c>
      <c r="H210" s="220">
        <v>1</v>
      </c>
      <c r="I210" s="221"/>
      <c r="J210" s="222">
        <f>ROUND(I210*H210,2)</f>
        <v>0</v>
      </c>
      <c r="K210" s="218" t="s">
        <v>274</v>
      </c>
      <c r="L210" s="47"/>
      <c r="M210" s="223" t="s">
        <v>19</v>
      </c>
      <c r="N210" s="224" t="s">
        <v>48</v>
      </c>
      <c r="O210" s="87"/>
      <c r="P210" s="225">
        <f>O210*H210</f>
        <v>0</v>
      </c>
      <c r="Q210" s="225">
        <v>0</v>
      </c>
      <c r="R210" s="225">
        <f>Q210*H210</f>
        <v>0</v>
      </c>
      <c r="S210" s="225">
        <v>0</v>
      </c>
      <c r="T210" s="226">
        <f>S210*H210</f>
        <v>0</v>
      </c>
      <c r="U210" s="41"/>
      <c r="V210" s="41"/>
      <c r="W210" s="41"/>
      <c r="X210" s="41"/>
      <c r="Y210" s="41"/>
      <c r="Z210" s="41"/>
      <c r="AA210" s="41"/>
      <c r="AB210" s="41"/>
      <c r="AC210" s="41"/>
      <c r="AD210" s="41"/>
      <c r="AE210" s="41"/>
      <c r="AR210" s="227" t="s">
        <v>186</v>
      </c>
      <c r="AT210" s="227" t="s">
        <v>181</v>
      </c>
      <c r="AU210" s="227" t="s">
        <v>85</v>
      </c>
      <c r="AY210" s="20" t="s">
        <v>179</v>
      </c>
      <c r="BE210" s="228">
        <f>IF(N210="základní",J210,0)</f>
        <v>0</v>
      </c>
      <c r="BF210" s="228">
        <f>IF(N210="snížená",J210,0)</f>
        <v>0</v>
      </c>
      <c r="BG210" s="228">
        <f>IF(N210="zákl. přenesená",J210,0)</f>
        <v>0</v>
      </c>
      <c r="BH210" s="228">
        <f>IF(N210="sníž. přenesená",J210,0)</f>
        <v>0</v>
      </c>
      <c r="BI210" s="228">
        <f>IF(N210="nulová",J210,0)</f>
        <v>0</v>
      </c>
      <c r="BJ210" s="20" t="s">
        <v>85</v>
      </c>
      <c r="BK210" s="228">
        <f>ROUND(I210*H210,2)</f>
        <v>0</v>
      </c>
      <c r="BL210" s="20" t="s">
        <v>186</v>
      </c>
      <c r="BM210" s="227" t="s">
        <v>2320</v>
      </c>
    </row>
    <row r="211" s="2" customFormat="1" ht="24.15" customHeight="1">
      <c r="A211" s="41"/>
      <c r="B211" s="42"/>
      <c r="C211" s="216" t="s">
        <v>359</v>
      </c>
      <c r="D211" s="216" t="s">
        <v>181</v>
      </c>
      <c r="E211" s="217" t="s">
        <v>181</v>
      </c>
      <c r="F211" s="218" t="s">
        <v>2321</v>
      </c>
      <c r="G211" s="219" t="s">
        <v>464</v>
      </c>
      <c r="H211" s="220">
        <v>5</v>
      </c>
      <c r="I211" s="221"/>
      <c r="J211" s="222">
        <f>ROUND(I211*H211,2)</f>
        <v>0</v>
      </c>
      <c r="K211" s="218" t="s">
        <v>274</v>
      </c>
      <c r="L211" s="47"/>
      <c r="M211" s="223" t="s">
        <v>19</v>
      </c>
      <c r="N211" s="224" t="s">
        <v>48</v>
      </c>
      <c r="O211" s="87"/>
      <c r="P211" s="225">
        <f>O211*H211</f>
        <v>0</v>
      </c>
      <c r="Q211" s="225">
        <v>0</v>
      </c>
      <c r="R211" s="225">
        <f>Q211*H211</f>
        <v>0</v>
      </c>
      <c r="S211" s="225">
        <v>0</v>
      </c>
      <c r="T211" s="226">
        <f>S211*H211</f>
        <v>0</v>
      </c>
      <c r="U211" s="41"/>
      <c r="V211" s="41"/>
      <c r="W211" s="41"/>
      <c r="X211" s="41"/>
      <c r="Y211" s="41"/>
      <c r="Z211" s="41"/>
      <c r="AA211" s="41"/>
      <c r="AB211" s="41"/>
      <c r="AC211" s="41"/>
      <c r="AD211" s="41"/>
      <c r="AE211" s="41"/>
      <c r="AR211" s="227" t="s">
        <v>186</v>
      </c>
      <c r="AT211" s="227" t="s">
        <v>181</v>
      </c>
      <c r="AU211" s="227" t="s">
        <v>85</v>
      </c>
      <c r="AY211" s="20" t="s">
        <v>179</v>
      </c>
      <c r="BE211" s="228">
        <f>IF(N211="základní",J211,0)</f>
        <v>0</v>
      </c>
      <c r="BF211" s="228">
        <f>IF(N211="snížená",J211,0)</f>
        <v>0</v>
      </c>
      <c r="BG211" s="228">
        <f>IF(N211="zákl. přenesená",J211,0)</f>
        <v>0</v>
      </c>
      <c r="BH211" s="228">
        <f>IF(N211="sníž. přenesená",J211,0)</f>
        <v>0</v>
      </c>
      <c r="BI211" s="228">
        <f>IF(N211="nulová",J211,0)</f>
        <v>0</v>
      </c>
      <c r="BJ211" s="20" t="s">
        <v>85</v>
      </c>
      <c r="BK211" s="228">
        <f>ROUND(I211*H211,2)</f>
        <v>0</v>
      </c>
      <c r="BL211" s="20" t="s">
        <v>186</v>
      </c>
      <c r="BM211" s="227" t="s">
        <v>2322</v>
      </c>
    </row>
    <row r="212" s="2" customFormat="1">
      <c r="A212" s="41"/>
      <c r="B212" s="42"/>
      <c r="C212" s="43"/>
      <c r="D212" s="236" t="s">
        <v>276</v>
      </c>
      <c r="E212" s="43"/>
      <c r="F212" s="278" t="s">
        <v>2323</v>
      </c>
      <c r="G212" s="43"/>
      <c r="H212" s="43"/>
      <c r="I212" s="231"/>
      <c r="J212" s="43"/>
      <c r="K212" s="43"/>
      <c r="L212" s="47"/>
      <c r="M212" s="232"/>
      <c r="N212" s="233"/>
      <c r="O212" s="87"/>
      <c r="P212" s="87"/>
      <c r="Q212" s="87"/>
      <c r="R212" s="87"/>
      <c r="S212" s="87"/>
      <c r="T212" s="88"/>
      <c r="U212" s="41"/>
      <c r="V212" s="41"/>
      <c r="W212" s="41"/>
      <c r="X212" s="41"/>
      <c r="Y212" s="41"/>
      <c r="Z212" s="41"/>
      <c r="AA212" s="41"/>
      <c r="AB212" s="41"/>
      <c r="AC212" s="41"/>
      <c r="AD212" s="41"/>
      <c r="AE212" s="41"/>
      <c r="AT212" s="20" t="s">
        <v>276</v>
      </c>
      <c r="AU212" s="20" t="s">
        <v>85</v>
      </c>
    </row>
    <row r="213" s="2" customFormat="1" ht="24.15" customHeight="1">
      <c r="A213" s="41"/>
      <c r="B213" s="42"/>
      <c r="C213" s="216" t="s">
        <v>146</v>
      </c>
      <c r="D213" s="216" t="s">
        <v>181</v>
      </c>
      <c r="E213" s="217" t="s">
        <v>2324</v>
      </c>
      <c r="F213" s="218" t="s">
        <v>2325</v>
      </c>
      <c r="G213" s="219" t="s">
        <v>464</v>
      </c>
      <c r="H213" s="220">
        <v>1</v>
      </c>
      <c r="I213" s="221"/>
      <c r="J213" s="222">
        <f>ROUND(I213*H213,2)</f>
        <v>0</v>
      </c>
      <c r="K213" s="218" t="s">
        <v>274</v>
      </c>
      <c r="L213" s="47"/>
      <c r="M213" s="223" t="s">
        <v>19</v>
      </c>
      <c r="N213" s="224" t="s">
        <v>48</v>
      </c>
      <c r="O213" s="87"/>
      <c r="P213" s="225">
        <f>O213*H213</f>
        <v>0</v>
      </c>
      <c r="Q213" s="225">
        <v>0</v>
      </c>
      <c r="R213" s="225">
        <f>Q213*H213</f>
        <v>0</v>
      </c>
      <c r="S213" s="225">
        <v>0</v>
      </c>
      <c r="T213" s="226">
        <f>S213*H213</f>
        <v>0</v>
      </c>
      <c r="U213" s="41"/>
      <c r="V213" s="41"/>
      <c r="W213" s="41"/>
      <c r="X213" s="41"/>
      <c r="Y213" s="41"/>
      <c r="Z213" s="41"/>
      <c r="AA213" s="41"/>
      <c r="AB213" s="41"/>
      <c r="AC213" s="41"/>
      <c r="AD213" s="41"/>
      <c r="AE213" s="41"/>
      <c r="AR213" s="227" t="s">
        <v>186</v>
      </c>
      <c r="AT213" s="227" t="s">
        <v>181</v>
      </c>
      <c r="AU213" s="227" t="s">
        <v>85</v>
      </c>
      <c r="AY213" s="20" t="s">
        <v>179</v>
      </c>
      <c r="BE213" s="228">
        <f>IF(N213="základní",J213,0)</f>
        <v>0</v>
      </c>
      <c r="BF213" s="228">
        <f>IF(N213="snížená",J213,0)</f>
        <v>0</v>
      </c>
      <c r="BG213" s="228">
        <f>IF(N213="zákl. přenesená",J213,0)</f>
        <v>0</v>
      </c>
      <c r="BH213" s="228">
        <f>IF(N213="sníž. přenesená",J213,0)</f>
        <v>0</v>
      </c>
      <c r="BI213" s="228">
        <f>IF(N213="nulová",J213,0)</f>
        <v>0</v>
      </c>
      <c r="BJ213" s="20" t="s">
        <v>85</v>
      </c>
      <c r="BK213" s="228">
        <f>ROUND(I213*H213,2)</f>
        <v>0</v>
      </c>
      <c r="BL213" s="20" t="s">
        <v>186</v>
      </c>
      <c r="BM213" s="227" t="s">
        <v>2326</v>
      </c>
    </row>
    <row r="214" s="2" customFormat="1" ht="24.15" customHeight="1">
      <c r="A214" s="41"/>
      <c r="B214" s="42"/>
      <c r="C214" s="216" t="s">
        <v>368</v>
      </c>
      <c r="D214" s="216" t="s">
        <v>181</v>
      </c>
      <c r="E214" s="217" t="s">
        <v>2327</v>
      </c>
      <c r="F214" s="218" t="s">
        <v>2328</v>
      </c>
      <c r="G214" s="219" t="s">
        <v>464</v>
      </c>
      <c r="H214" s="220">
        <v>1</v>
      </c>
      <c r="I214" s="221"/>
      <c r="J214" s="222">
        <f>ROUND(I214*H214,2)</f>
        <v>0</v>
      </c>
      <c r="K214" s="218" t="s">
        <v>274</v>
      </c>
      <c r="L214" s="47"/>
      <c r="M214" s="223" t="s">
        <v>19</v>
      </c>
      <c r="N214" s="224" t="s">
        <v>48</v>
      </c>
      <c r="O214" s="87"/>
      <c r="P214" s="225">
        <f>O214*H214</f>
        <v>0</v>
      </c>
      <c r="Q214" s="225">
        <v>0</v>
      </c>
      <c r="R214" s="225">
        <f>Q214*H214</f>
        <v>0</v>
      </c>
      <c r="S214" s="225">
        <v>0</v>
      </c>
      <c r="T214" s="226">
        <f>S214*H214</f>
        <v>0</v>
      </c>
      <c r="U214" s="41"/>
      <c r="V214" s="41"/>
      <c r="W214" s="41"/>
      <c r="X214" s="41"/>
      <c r="Y214" s="41"/>
      <c r="Z214" s="41"/>
      <c r="AA214" s="41"/>
      <c r="AB214" s="41"/>
      <c r="AC214" s="41"/>
      <c r="AD214" s="41"/>
      <c r="AE214" s="41"/>
      <c r="AR214" s="227" t="s">
        <v>186</v>
      </c>
      <c r="AT214" s="227" t="s">
        <v>181</v>
      </c>
      <c r="AU214" s="227" t="s">
        <v>85</v>
      </c>
      <c r="AY214" s="20" t="s">
        <v>179</v>
      </c>
      <c r="BE214" s="228">
        <f>IF(N214="základní",J214,0)</f>
        <v>0</v>
      </c>
      <c r="BF214" s="228">
        <f>IF(N214="snížená",J214,0)</f>
        <v>0</v>
      </c>
      <c r="BG214" s="228">
        <f>IF(N214="zákl. přenesená",J214,0)</f>
        <v>0</v>
      </c>
      <c r="BH214" s="228">
        <f>IF(N214="sníž. přenesená",J214,0)</f>
        <v>0</v>
      </c>
      <c r="BI214" s="228">
        <f>IF(N214="nulová",J214,0)</f>
        <v>0</v>
      </c>
      <c r="BJ214" s="20" t="s">
        <v>85</v>
      </c>
      <c r="BK214" s="228">
        <f>ROUND(I214*H214,2)</f>
        <v>0</v>
      </c>
      <c r="BL214" s="20" t="s">
        <v>186</v>
      </c>
      <c r="BM214" s="227" t="s">
        <v>2329</v>
      </c>
    </row>
    <row r="215" s="2" customFormat="1" ht="24.15" customHeight="1">
      <c r="A215" s="41"/>
      <c r="B215" s="42"/>
      <c r="C215" s="216" t="s">
        <v>376</v>
      </c>
      <c r="D215" s="216" t="s">
        <v>181</v>
      </c>
      <c r="E215" s="217" t="s">
        <v>2330</v>
      </c>
      <c r="F215" s="218" t="s">
        <v>2331</v>
      </c>
      <c r="G215" s="219" t="s">
        <v>464</v>
      </c>
      <c r="H215" s="220">
        <v>1</v>
      </c>
      <c r="I215" s="221"/>
      <c r="J215" s="222">
        <f>ROUND(I215*H215,2)</f>
        <v>0</v>
      </c>
      <c r="K215" s="218" t="s">
        <v>274</v>
      </c>
      <c r="L215" s="47"/>
      <c r="M215" s="223" t="s">
        <v>19</v>
      </c>
      <c r="N215" s="224" t="s">
        <v>48</v>
      </c>
      <c r="O215" s="87"/>
      <c r="P215" s="225">
        <f>O215*H215</f>
        <v>0</v>
      </c>
      <c r="Q215" s="225">
        <v>0</v>
      </c>
      <c r="R215" s="225">
        <f>Q215*H215</f>
        <v>0</v>
      </c>
      <c r="S215" s="225">
        <v>0</v>
      </c>
      <c r="T215" s="226">
        <f>S215*H215</f>
        <v>0</v>
      </c>
      <c r="U215" s="41"/>
      <c r="V215" s="41"/>
      <c r="W215" s="41"/>
      <c r="X215" s="41"/>
      <c r="Y215" s="41"/>
      <c r="Z215" s="41"/>
      <c r="AA215" s="41"/>
      <c r="AB215" s="41"/>
      <c r="AC215" s="41"/>
      <c r="AD215" s="41"/>
      <c r="AE215" s="41"/>
      <c r="AR215" s="227" t="s">
        <v>186</v>
      </c>
      <c r="AT215" s="227" t="s">
        <v>181</v>
      </c>
      <c r="AU215" s="227" t="s">
        <v>85</v>
      </c>
      <c r="AY215" s="20" t="s">
        <v>179</v>
      </c>
      <c r="BE215" s="228">
        <f>IF(N215="základní",J215,0)</f>
        <v>0</v>
      </c>
      <c r="BF215" s="228">
        <f>IF(N215="snížená",J215,0)</f>
        <v>0</v>
      </c>
      <c r="BG215" s="228">
        <f>IF(N215="zákl. přenesená",J215,0)</f>
        <v>0</v>
      </c>
      <c r="BH215" s="228">
        <f>IF(N215="sníž. přenesená",J215,0)</f>
        <v>0</v>
      </c>
      <c r="BI215" s="228">
        <f>IF(N215="nulová",J215,0)</f>
        <v>0</v>
      </c>
      <c r="BJ215" s="20" t="s">
        <v>85</v>
      </c>
      <c r="BK215" s="228">
        <f>ROUND(I215*H215,2)</f>
        <v>0</v>
      </c>
      <c r="BL215" s="20" t="s">
        <v>186</v>
      </c>
      <c r="BM215" s="227" t="s">
        <v>2332</v>
      </c>
    </row>
    <row r="216" s="2" customFormat="1" ht="24.15" customHeight="1">
      <c r="A216" s="41"/>
      <c r="B216" s="42"/>
      <c r="C216" s="216" t="s">
        <v>383</v>
      </c>
      <c r="D216" s="216" t="s">
        <v>181</v>
      </c>
      <c r="E216" s="217" t="s">
        <v>2333</v>
      </c>
      <c r="F216" s="218" t="s">
        <v>2334</v>
      </c>
      <c r="G216" s="219" t="s">
        <v>464</v>
      </c>
      <c r="H216" s="220">
        <v>1</v>
      </c>
      <c r="I216" s="221"/>
      <c r="J216" s="222">
        <f>ROUND(I216*H216,2)</f>
        <v>0</v>
      </c>
      <c r="K216" s="218" t="s">
        <v>274</v>
      </c>
      <c r="L216" s="47"/>
      <c r="M216" s="223" t="s">
        <v>19</v>
      </c>
      <c r="N216" s="224" t="s">
        <v>48</v>
      </c>
      <c r="O216" s="87"/>
      <c r="P216" s="225">
        <f>O216*H216</f>
        <v>0</v>
      </c>
      <c r="Q216" s="225">
        <v>0</v>
      </c>
      <c r="R216" s="225">
        <f>Q216*H216</f>
        <v>0</v>
      </c>
      <c r="S216" s="225">
        <v>0</v>
      </c>
      <c r="T216" s="226">
        <f>S216*H216</f>
        <v>0</v>
      </c>
      <c r="U216" s="41"/>
      <c r="V216" s="41"/>
      <c r="W216" s="41"/>
      <c r="X216" s="41"/>
      <c r="Y216" s="41"/>
      <c r="Z216" s="41"/>
      <c r="AA216" s="41"/>
      <c r="AB216" s="41"/>
      <c r="AC216" s="41"/>
      <c r="AD216" s="41"/>
      <c r="AE216" s="41"/>
      <c r="AR216" s="227" t="s">
        <v>186</v>
      </c>
      <c r="AT216" s="227" t="s">
        <v>181</v>
      </c>
      <c r="AU216" s="227" t="s">
        <v>85</v>
      </c>
      <c r="AY216" s="20" t="s">
        <v>179</v>
      </c>
      <c r="BE216" s="228">
        <f>IF(N216="základní",J216,0)</f>
        <v>0</v>
      </c>
      <c r="BF216" s="228">
        <f>IF(N216="snížená",J216,0)</f>
        <v>0</v>
      </c>
      <c r="BG216" s="228">
        <f>IF(N216="zákl. přenesená",J216,0)</f>
        <v>0</v>
      </c>
      <c r="BH216" s="228">
        <f>IF(N216="sníž. přenesená",J216,0)</f>
        <v>0</v>
      </c>
      <c r="BI216" s="228">
        <f>IF(N216="nulová",J216,0)</f>
        <v>0</v>
      </c>
      <c r="BJ216" s="20" t="s">
        <v>85</v>
      </c>
      <c r="BK216" s="228">
        <f>ROUND(I216*H216,2)</f>
        <v>0</v>
      </c>
      <c r="BL216" s="20" t="s">
        <v>186</v>
      </c>
      <c r="BM216" s="227" t="s">
        <v>2335</v>
      </c>
    </row>
    <row r="217" s="2" customFormat="1" ht="24.15" customHeight="1">
      <c r="A217" s="41"/>
      <c r="B217" s="42"/>
      <c r="C217" s="216" t="s">
        <v>392</v>
      </c>
      <c r="D217" s="216" t="s">
        <v>181</v>
      </c>
      <c r="E217" s="217" t="s">
        <v>2336</v>
      </c>
      <c r="F217" s="218" t="s">
        <v>2337</v>
      </c>
      <c r="G217" s="219" t="s">
        <v>464</v>
      </c>
      <c r="H217" s="220">
        <v>1</v>
      </c>
      <c r="I217" s="221"/>
      <c r="J217" s="222">
        <f>ROUND(I217*H217,2)</f>
        <v>0</v>
      </c>
      <c r="K217" s="218" t="s">
        <v>274</v>
      </c>
      <c r="L217" s="47"/>
      <c r="M217" s="223" t="s">
        <v>19</v>
      </c>
      <c r="N217" s="224" t="s">
        <v>48</v>
      </c>
      <c r="O217" s="87"/>
      <c r="P217" s="225">
        <f>O217*H217</f>
        <v>0</v>
      </c>
      <c r="Q217" s="225">
        <v>0</v>
      </c>
      <c r="R217" s="225">
        <f>Q217*H217</f>
        <v>0</v>
      </c>
      <c r="S217" s="225">
        <v>0</v>
      </c>
      <c r="T217" s="226">
        <f>S217*H217</f>
        <v>0</v>
      </c>
      <c r="U217" s="41"/>
      <c r="V217" s="41"/>
      <c r="W217" s="41"/>
      <c r="X217" s="41"/>
      <c r="Y217" s="41"/>
      <c r="Z217" s="41"/>
      <c r="AA217" s="41"/>
      <c r="AB217" s="41"/>
      <c r="AC217" s="41"/>
      <c r="AD217" s="41"/>
      <c r="AE217" s="41"/>
      <c r="AR217" s="227" t="s">
        <v>186</v>
      </c>
      <c r="AT217" s="227" t="s">
        <v>181</v>
      </c>
      <c r="AU217" s="227" t="s">
        <v>85</v>
      </c>
      <c r="AY217" s="20" t="s">
        <v>179</v>
      </c>
      <c r="BE217" s="228">
        <f>IF(N217="základní",J217,0)</f>
        <v>0</v>
      </c>
      <c r="BF217" s="228">
        <f>IF(N217="snížená",J217,0)</f>
        <v>0</v>
      </c>
      <c r="BG217" s="228">
        <f>IF(N217="zákl. přenesená",J217,0)</f>
        <v>0</v>
      </c>
      <c r="BH217" s="228">
        <f>IF(N217="sníž. přenesená",J217,0)</f>
        <v>0</v>
      </c>
      <c r="BI217" s="228">
        <f>IF(N217="nulová",J217,0)</f>
        <v>0</v>
      </c>
      <c r="BJ217" s="20" t="s">
        <v>85</v>
      </c>
      <c r="BK217" s="228">
        <f>ROUND(I217*H217,2)</f>
        <v>0</v>
      </c>
      <c r="BL217" s="20" t="s">
        <v>186</v>
      </c>
      <c r="BM217" s="227" t="s">
        <v>2338</v>
      </c>
    </row>
    <row r="218" s="2" customFormat="1" ht="16.5" customHeight="1">
      <c r="A218" s="41"/>
      <c r="B218" s="42"/>
      <c r="C218" s="216" t="s">
        <v>400</v>
      </c>
      <c r="D218" s="216" t="s">
        <v>181</v>
      </c>
      <c r="E218" s="217" t="s">
        <v>2339</v>
      </c>
      <c r="F218" s="218" t="s">
        <v>2340</v>
      </c>
      <c r="G218" s="219" t="s">
        <v>2341</v>
      </c>
      <c r="H218" s="220">
        <v>5</v>
      </c>
      <c r="I218" s="221"/>
      <c r="J218" s="222">
        <f>ROUND(I218*H218,2)</f>
        <v>0</v>
      </c>
      <c r="K218" s="218" t="s">
        <v>274</v>
      </c>
      <c r="L218" s="47"/>
      <c r="M218" s="289" t="s">
        <v>19</v>
      </c>
      <c r="N218" s="290" t="s">
        <v>48</v>
      </c>
      <c r="O218" s="291"/>
      <c r="P218" s="292">
        <f>O218*H218</f>
        <v>0</v>
      </c>
      <c r="Q218" s="292">
        <v>0</v>
      </c>
      <c r="R218" s="292">
        <f>Q218*H218</f>
        <v>0</v>
      </c>
      <c r="S218" s="292">
        <v>0</v>
      </c>
      <c r="T218" s="293">
        <f>S218*H218</f>
        <v>0</v>
      </c>
      <c r="U218" s="41"/>
      <c r="V218" s="41"/>
      <c r="W218" s="41"/>
      <c r="X218" s="41"/>
      <c r="Y218" s="41"/>
      <c r="Z218" s="41"/>
      <c r="AA218" s="41"/>
      <c r="AB218" s="41"/>
      <c r="AC218" s="41"/>
      <c r="AD218" s="41"/>
      <c r="AE218" s="41"/>
      <c r="AR218" s="227" t="s">
        <v>186</v>
      </c>
      <c r="AT218" s="227" t="s">
        <v>181</v>
      </c>
      <c r="AU218" s="227" t="s">
        <v>85</v>
      </c>
      <c r="AY218" s="20" t="s">
        <v>179</v>
      </c>
      <c r="BE218" s="228">
        <f>IF(N218="základní",J218,0)</f>
        <v>0</v>
      </c>
      <c r="BF218" s="228">
        <f>IF(N218="snížená",J218,0)</f>
        <v>0</v>
      </c>
      <c r="BG218" s="228">
        <f>IF(N218="zákl. přenesená",J218,0)</f>
        <v>0</v>
      </c>
      <c r="BH218" s="228">
        <f>IF(N218="sníž. přenesená",J218,0)</f>
        <v>0</v>
      </c>
      <c r="BI218" s="228">
        <f>IF(N218="nulová",J218,0)</f>
        <v>0</v>
      </c>
      <c r="BJ218" s="20" t="s">
        <v>85</v>
      </c>
      <c r="BK218" s="228">
        <f>ROUND(I218*H218,2)</f>
        <v>0</v>
      </c>
      <c r="BL218" s="20" t="s">
        <v>186</v>
      </c>
      <c r="BM218" s="227" t="s">
        <v>2342</v>
      </c>
    </row>
    <row r="219" s="2" customFormat="1" ht="6.96" customHeight="1">
      <c r="A219" s="41"/>
      <c r="B219" s="62"/>
      <c r="C219" s="63"/>
      <c r="D219" s="63"/>
      <c r="E219" s="63"/>
      <c r="F219" s="63"/>
      <c r="G219" s="63"/>
      <c r="H219" s="63"/>
      <c r="I219" s="63"/>
      <c r="J219" s="63"/>
      <c r="K219" s="63"/>
      <c r="L219" s="47"/>
      <c r="M219" s="41"/>
      <c r="O219" s="41"/>
      <c r="P219" s="41"/>
      <c r="Q219" s="41"/>
      <c r="R219" s="41"/>
      <c r="S219" s="41"/>
      <c r="T219" s="41"/>
      <c r="U219" s="41"/>
      <c r="V219" s="41"/>
      <c r="W219" s="41"/>
      <c r="X219" s="41"/>
      <c r="Y219" s="41"/>
      <c r="Z219" s="41"/>
      <c r="AA219" s="41"/>
      <c r="AB219" s="41"/>
      <c r="AC219" s="41"/>
      <c r="AD219" s="41"/>
      <c r="AE219" s="41"/>
    </row>
  </sheetData>
  <sheetProtection sheet="1" autoFilter="0" formatColumns="0" formatRows="0" objects="1" scenarios="1" spinCount="100000" saltValue="k45sBQJOQbOFI9twJjpmme5d5TuW4Y3OeCrMzp4GSjjRhubDle5Fr0kW1X4zq9OWfhJPzliXsuHT66/yKavAmA==" hashValue="9qHO9noTwfOor8tGyO9GRwTm44/xLvMRlPAcJBm4ly2zvi8WDMBiHe4M24D3psItn/qK4lpFDIXvrD5bWvx5ig==" algorithmName="SHA-512" password="CC35"/>
  <autoFilter ref="C87:K218"/>
  <mergeCells count="9">
    <mergeCell ref="E7:H7"/>
    <mergeCell ref="E9:H9"/>
    <mergeCell ref="E18:H18"/>
    <mergeCell ref="E27:H27"/>
    <mergeCell ref="E48:H48"/>
    <mergeCell ref="E50:H50"/>
    <mergeCell ref="E78:H78"/>
    <mergeCell ref="E80:H80"/>
    <mergeCell ref="L2:V2"/>
  </mergeCells>
  <hyperlinks>
    <hyperlink ref="F92" r:id="rId1" display="https://podminky.urs.cz/item/CS_URS_2025_02/131212531"/>
    <hyperlink ref="F97" r:id="rId2" display="https://podminky.urs.cz/item/CS_URS_2025_02/171111103"/>
    <hyperlink ref="F103" r:id="rId3" display="https://podminky.urs.cz/item/CS_URS_2025_02/162351103"/>
    <hyperlink ref="F109" r:id="rId4" display="https://podminky.urs.cz/item/CS_URS_2025_02/171251201"/>
    <hyperlink ref="F114" r:id="rId5" display="https://podminky.urs.cz/item/CS_URS_2025_02/167151111"/>
    <hyperlink ref="F119" r:id="rId6" display="https://podminky.urs.cz/item/CS_URS_2025_02/162751117"/>
    <hyperlink ref="F125" r:id="rId7" display="https://podminky.urs.cz/item/CS_URS_2025_02/171201231"/>
    <hyperlink ref="F128" r:id="rId8" display="https://podminky.urs.cz/item/CS_URS_2025_02/171151101"/>
    <hyperlink ref="F134" r:id="rId9" display="https://podminky.urs.cz/item/CS_URS_2025_02/275313711"/>
    <hyperlink ref="F145" r:id="rId10" display="https://podminky.urs.cz/item/CS_URS_2025_02/275351121"/>
    <hyperlink ref="F155" r:id="rId11" display="https://podminky.urs.cz/item/CS_URS_2025_02/275351122"/>
    <hyperlink ref="F163" r:id="rId12" display="https://podminky.urs.cz/item/CS_URS_2025_02/311351121"/>
    <hyperlink ref="F169" r:id="rId13" display="https://podminky.urs.cz/item/CS_URS_2025_02/311351122"/>
    <hyperlink ref="F172" r:id="rId14" display="https://podminky.urs.cz/item/CS_URS_2025_02/311361821"/>
    <hyperlink ref="F178" r:id="rId15" display="https://podminky.urs.cz/item/CS_URS_2025_02/564851011"/>
    <hyperlink ref="F183" r:id="rId16" display="https://podminky.urs.cz/item/CS_URS_2025_02/591241111"/>
    <hyperlink ref="F191" r:id="rId17" display="https://podminky.urs.cz/item/CS_URS_2025_02/612111001"/>
    <hyperlink ref="F197" r:id="rId18" display="https://podminky.urs.cz/item/CS_URS_2025_02/919726122"/>
    <hyperlink ref="F203" r:id="rId19" display="https://podminky.urs.cz/item/CS_URS_2025_02/998012021"/>
  </hyperlinks>
  <pageMargins left="0.39375" right="0.39375" top="0.39375" bottom="0.39375" header="0" footer="0"/>
  <pageSetup paperSize="9" orientation="landscape" blackAndWhite="1" fitToHeight="100"/>
  <headerFooter>
    <oddFooter>&amp;CStrana &amp;P z &amp;N</oddFooter>
  </headerFooter>
  <drawing r:id="rId20"/>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127</v>
      </c>
    </row>
    <row r="3" s="1" customFormat="1" ht="6.96" customHeight="1">
      <c r="B3" s="142"/>
      <c r="C3" s="143"/>
      <c r="D3" s="143"/>
      <c r="E3" s="143"/>
      <c r="F3" s="143"/>
      <c r="G3" s="143"/>
      <c r="H3" s="143"/>
      <c r="I3" s="143"/>
      <c r="J3" s="143"/>
      <c r="K3" s="143"/>
      <c r="L3" s="23"/>
      <c r="AT3" s="20" t="s">
        <v>87</v>
      </c>
    </row>
    <row r="4" s="1" customFormat="1" ht="24.96" customHeight="1">
      <c r="B4" s="23"/>
      <c r="D4" s="144" t="s">
        <v>132</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Revitalizace parku Marie Restituty II. etapa - část B</v>
      </c>
      <c r="F7" s="146"/>
      <c r="G7" s="146"/>
      <c r="H7" s="146"/>
      <c r="L7" s="23"/>
    </row>
    <row r="8" s="2" customFormat="1" ht="12" customHeight="1">
      <c r="A8" s="41"/>
      <c r="B8" s="47"/>
      <c r="C8" s="41"/>
      <c r="D8" s="146" t="s">
        <v>141</v>
      </c>
      <c r="E8" s="41"/>
      <c r="F8" s="41"/>
      <c r="G8" s="41"/>
      <c r="H8" s="41"/>
      <c r="I8" s="41"/>
      <c r="J8" s="41"/>
      <c r="K8" s="41"/>
      <c r="L8" s="148"/>
      <c r="S8" s="41"/>
      <c r="T8" s="41"/>
      <c r="U8" s="41"/>
      <c r="V8" s="41"/>
      <c r="W8" s="41"/>
      <c r="X8" s="41"/>
      <c r="Y8" s="41"/>
      <c r="Z8" s="41"/>
      <c r="AA8" s="41"/>
      <c r="AB8" s="41"/>
      <c r="AC8" s="41"/>
      <c r="AD8" s="41"/>
      <c r="AE8" s="41"/>
    </row>
    <row r="9" s="2" customFormat="1" ht="16.5" customHeight="1">
      <c r="A9" s="41"/>
      <c r="B9" s="47"/>
      <c r="C9" s="41"/>
      <c r="D9" s="41"/>
      <c r="E9" s="149" t="s">
        <v>2343</v>
      </c>
      <c r="F9" s="41"/>
      <c r="G9" s="41"/>
      <c r="H9" s="41"/>
      <c r="I9" s="41"/>
      <c r="J9" s="41"/>
      <c r="K9" s="41"/>
      <c r="L9" s="148"/>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row>
    <row r="12" s="2" customFormat="1" ht="12" customHeight="1">
      <c r="A12" s="41"/>
      <c r="B12" s="47"/>
      <c r="C12" s="41"/>
      <c r="D12" s="146" t="s">
        <v>21</v>
      </c>
      <c r="E12" s="41"/>
      <c r="F12" s="136" t="s">
        <v>22</v>
      </c>
      <c r="G12" s="41"/>
      <c r="H12" s="41"/>
      <c r="I12" s="146" t="s">
        <v>23</v>
      </c>
      <c r="J12" s="150" t="str">
        <f>'Rekapitulace stavby'!AN8</f>
        <v>19. 11. 2025</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27</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28</v>
      </c>
      <c r="F15" s="41"/>
      <c r="G15" s="41"/>
      <c r="H15" s="41"/>
      <c r="I15" s="146" t="s">
        <v>29</v>
      </c>
      <c r="J15" s="136" t="s">
        <v>30</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31</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29</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33</v>
      </c>
      <c r="E20" s="41"/>
      <c r="F20" s="41"/>
      <c r="G20" s="41"/>
      <c r="H20" s="41"/>
      <c r="I20" s="146" t="s">
        <v>26</v>
      </c>
      <c r="J20" s="136" t="s">
        <v>34</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35</v>
      </c>
      <c r="F21" s="41"/>
      <c r="G21" s="41"/>
      <c r="H21" s="41"/>
      <c r="I21" s="146" t="s">
        <v>29</v>
      </c>
      <c r="J21" s="136" t="s">
        <v>36</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38</v>
      </c>
      <c r="E23" s="41"/>
      <c r="F23" s="41"/>
      <c r="G23" s="41"/>
      <c r="H23" s="41"/>
      <c r="I23" s="146" t="s">
        <v>26</v>
      </c>
      <c r="J23" s="136" t="s">
        <v>39</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40</v>
      </c>
      <c r="F24" s="41"/>
      <c r="G24" s="41"/>
      <c r="H24" s="41"/>
      <c r="I24" s="146" t="s">
        <v>29</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41</v>
      </c>
      <c r="E26" s="41"/>
      <c r="F26" s="41"/>
      <c r="G26" s="41"/>
      <c r="H26" s="41"/>
      <c r="I26" s="41"/>
      <c r="J26" s="41"/>
      <c r="K26" s="41"/>
      <c r="L26" s="148"/>
      <c r="S26" s="41"/>
      <c r="T26" s="41"/>
      <c r="U26" s="41"/>
      <c r="V26" s="41"/>
      <c r="W26" s="41"/>
      <c r="X26" s="41"/>
      <c r="Y26" s="41"/>
      <c r="Z26" s="41"/>
      <c r="AA26" s="41"/>
      <c r="AB26" s="41"/>
      <c r="AC26" s="41"/>
      <c r="AD26" s="41"/>
      <c r="AE26" s="41"/>
    </row>
    <row r="27" s="8" customFormat="1" ht="179.25" customHeight="1">
      <c r="A27" s="151"/>
      <c r="B27" s="152"/>
      <c r="C27" s="151"/>
      <c r="D27" s="151"/>
      <c r="E27" s="153" t="s">
        <v>151</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43</v>
      </c>
      <c r="E30" s="41"/>
      <c r="F30" s="41"/>
      <c r="G30" s="41"/>
      <c r="H30" s="41"/>
      <c r="I30" s="41"/>
      <c r="J30" s="157">
        <f>ROUND(J80,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45</v>
      </c>
      <c r="G32" s="41"/>
      <c r="H32" s="41"/>
      <c r="I32" s="158" t="s">
        <v>44</v>
      </c>
      <c r="J32" s="158" t="s">
        <v>46</v>
      </c>
      <c r="K32" s="41"/>
      <c r="L32" s="148"/>
      <c r="S32" s="41"/>
      <c r="T32" s="41"/>
      <c r="U32" s="41"/>
      <c r="V32" s="41"/>
      <c r="W32" s="41"/>
      <c r="X32" s="41"/>
      <c r="Y32" s="41"/>
      <c r="Z32" s="41"/>
      <c r="AA32" s="41"/>
      <c r="AB32" s="41"/>
      <c r="AC32" s="41"/>
      <c r="AD32" s="41"/>
      <c r="AE32" s="41"/>
    </row>
    <row r="33" s="2" customFormat="1" ht="14.4" customHeight="1">
      <c r="A33" s="41"/>
      <c r="B33" s="47"/>
      <c r="C33" s="41"/>
      <c r="D33" s="159" t="s">
        <v>47</v>
      </c>
      <c r="E33" s="146" t="s">
        <v>48</v>
      </c>
      <c r="F33" s="160">
        <f>ROUND((SUM(BE80:BE129)),  2)</f>
        <v>0</v>
      </c>
      <c r="G33" s="41"/>
      <c r="H33" s="41"/>
      <c r="I33" s="161">
        <v>0.20999999999999999</v>
      </c>
      <c r="J33" s="160">
        <f>ROUND(((SUM(BE80:BE129))*I33),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49</v>
      </c>
      <c r="F34" s="160">
        <f>ROUND((SUM(BF80:BF129)),  2)</f>
        <v>0</v>
      </c>
      <c r="G34" s="41"/>
      <c r="H34" s="41"/>
      <c r="I34" s="161">
        <v>0.12</v>
      </c>
      <c r="J34" s="160">
        <f>ROUND(((SUM(BF80:BF129))*I34),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50</v>
      </c>
      <c r="F35" s="160">
        <f>ROUND((SUM(BG80:BG129)),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51</v>
      </c>
      <c r="F36" s="160">
        <f>ROUND((SUM(BH80:BH129)),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52</v>
      </c>
      <c r="F37" s="160">
        <f>ROUND((SUM(BI80:BI129)),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53</v>
      </c>
      <c r="E39" s="164"/>
      <c r="F39" s="164"/>
      <c r="G39" s="165" t="s">
        <v>54</v>
      </c>
      <c r="H39" s="166" t="s">
        <v>55</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152</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Revitalizace parku Marie Restituty II. etapa - část B</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141</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VRN - Vedlejší rozpočtové náklady</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Brno-Husovice, park Marie Restituty</v>
      </c>
      <c r="G52" s="43"/>
      <c r="H52" s="43"/>
      <c r="I52" s="35" t="s">
        <v>23</v>
      </c>
      <c r="J52" s="75" t="str">
        <f>IF(J12="","",J12)</f>
        <v>19. 11. 2025</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ÚMČ Brno - sever</v>
      </c>
      <c r="G54" s="43"/>
      <c r="H54" s="43"/>
      <c r="I54" s="35" t="s">
        <v>33</v>
      </c>
      <c r="J54" s="39" t="str">
        <f>E21</f>
        <v>Eva Wagnerová</v>
      </c>
      <c r="K54" s="43"/>
      <c r="L54" s="148"/>
      <c r="S54" s="41"/>
      <c r="T54" s="41"/>
      <c r="U54" s="41"/>
      <c r="V54" s="41"/>
      <c r="W54" s="41"/>
      <c r="X54" s="41"/>
      <c r="Y54" s="41"/>
      <c r="Z54" s="41"/>
      <c r="AA54" s="41"/>
      <c r="AB54" s="41"/>
      <c r="AC54" s="41"/>
      <c r="AD54" s="41"/>
      <c r="AE54" s="41"/>
    </row>
    <row r="55" s="2" customFormat="1" ht="25.65" customHeight="1">
      <c r="A55" s="41"/>
      <c r="B55" s="42"/>
      <c r="C55" s="35" t="s">
        <v>31</v>
      </c>
      <c r="D55" s="43"/>
      <c r="E55" s="43"/>
      <c r="F55" s="30" t="str">
        <f>IF(E18="","",E18)</f>
        <v>Vyplň údaj</v>
      </c>
      <c r="G55" s="43"/>
      <c r="H55" s="43"/>
      <c r="I55" s="35" t="s">
        <v>38</v>
      </c>
      <c r="J55" s="39" t="str">
        <f>E24</f>
        <v>Ing. Vojtěch Biolek, Ph.D.</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153</v>
      </c>
      <c r="D57" s="175"/>
      <c r="E57" s="175"/>
      <c r="F57" s="175"/>
      <c r="G57" s="175"/>
      <c r="H57" s="175"/>
      <c r="I57" s="175"/>
      <c r="J57" s="176" t="s">
        <v>154</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75</v>
      </c>
      <c r="D59" s="43"/>
      <c r="E59" s="43"/>
      <c r="F59" s="43"/>
      <c r="G59" s="43"/>
      <c r="H59" s="43"/>
      <c r="I59" s="43"/>
      <c r="J59" s="105">
        <f>J80</f>
        <v>0</v>
      </c>
      <c r="K59" s="43"/>
      <c r="L59" s="148"/>
      <c r="S59" s="41"/>
      <c r="T59" s="41"/>
      <c r="U59" s="41"/>
      <c r="V59" s="41"/>
      <c r="W59" s="41"/>
      <c r="X59" s="41"/>
      <c r="Y59" s="41"/>
      <c r="Z59" s="41"/>
      <c r="AA59" s="41"/>
      <c r="AB59" s="41"/>
      <c r="AC59" s="41"/>
      <c r="AD59" s="41"/>
      <c r="AE59" s="41"/>
      <c r="AU59" s="20" t="s">
        <v>155</v>
      </c>
    </row>
    <row r="60" s="9" customFormat="1" ht="24.96" customHeight="1">
      <c r="A60" s="9"/>
      <c r="B60" s="178"/>
      <c r="C60" s="179"/>
      <c r="D60" s="180" t="s">
        <v>2344</v>
      </c>
      <c r="E60" s="181"/>
      <c r="F60" s="181"/>
      <c r="G60" s="181"/>
      <c r="H60" s="181"/>
      <c r="I60" s="181"/>
      <c r="J60" s="182">
        <f>J81</f>
        <v>0</v>
      </c>
      <c r="K60" s="179"/>
      <c r="L60" s="183"/>
      <c r="S60" s="9"/>
      <c r="T60" s="9"/>
      <c r="U60" s="9"/>
      <c r="V60" s="9"/>
      <c r="W60" s="9"/>
      <c r="X60" s="9"/>
      <c r="Y60" s="9"/>
      <c r="Z60" s="9"/>
      <c r="AA60" s="9"/>
      <c r="AB60" s="9"/>
      <c r="AC60" s="9"/>
      <c r="AD60" s="9"/>
      <c r="AE60" s="9"/>
    </row>
    <row r="61" s="2" customFormat="1" ht="21.84"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6.96" customHeight="1">
      <c r="A62" s="41"/>
      <c r="B62" s="62"/>
      <c r="C62" s="63"/>
      <c r="D62" s="63"/>
      <c r="E62" s="63"/>
      <c r="F62" s="63"/>
      <c r="G62" s="63"/>
      <c r="H62" s="63"/>
      <c r="I62" s="63"/>
      <c r="J62" s="63"/>
      <c r="K62" s="63"/>
      <c r="L62" s="148"/>
      <c r="S62" s="41"/>
      <c r="T62" s="41"/>
      <c r="U62" s="41"/>
      <c r="V62" s="41"/>
      <c r="W62" s="41"/>
      <c r="X62" s="41"/>
      <c r="Y62" s="41"/>
      <c r="Z62" s="41"/>
      <c r="AA62" s="41"/>
      <c r="AB62" s="41"/>
      <c r="AC62" s="41"/>
      <c r="AD62" s="41"/>
      <c r="AE62" s="41"/>
    </row>
    <row r="66" s="2" customFormat="1" ht="6.96" customHeight="1">
      <c r="A66" s="41"/>
      <c r="B66" s="64"/>
      <c r="C66" s="65"/>
      <c r="D66" s="65"/>
      <c r="E66" s="65"/>
      <c r="F66" s="65"/>
      <c r="G66" s="65"/>
      <c r="H66" s="65"/>
      <c r="I66" s="65"/>
      <c r="J66" s="65"/>
      <c r="K66" s="65"/>
      <c r="L66" s="148"/>
      <c r="S66" s="41"/>
      <c r="T66" s="41"/>
      <c r="U66" s="41"/>
      <c r="V66" s="41"/>
      <c r="W66" s="41"/>
      <c r="X66" s="41"/>
      <c r="Y66" s="41"/>
      <c r="Z66" s="41"/>
      <c r="AA66" s="41"/>
      <c r="AB66" s="41"/>
      <c r="AC66" s="41"/>
      <c r="AD66" s="41"/>
      <c r="AE66" s="41"/>
    </row>
    <row r="67" s="2" customFormat="1" ht="24.96" customHeight="1">
      <c r="A67" s="41"/>
      <c r="B67" s="42"/>
      <c r="C67" s="26" t="s">
        <v>164</v>
      </c>
      <c r="D67" s="43"/>
      <c r="E67" s="43"/>
      <c r="F67" s="43"/>
      <c r="G67" s="43"/>
      <c r="H67" s="43"/>
      <c r="I67" s="43"/>
      <c r="J67" s="43"/>
      <c r="K67" s="43"/>
      <c r="L67" s="148"/>
      <c r="S67" s="41"/>
      <c r="T67" s="41"/>
      <c r="U67" s="41"/>
      <c r="V67" s="41"/>
      <c r="W67" s="41"/>
      <c r="X67" s="41"/>
      <c r="Y67" s="41"/>
      <c r="Z67" s="41"/>
      <c r="AA67" s="41"/>
      <c r="AB67" s="41"/>
      <c r="AC67" s="41"/>
      <c r="AD67" s="41"/>
      <c r="AE67" s="41"/>
    </row>
    <row r="68" s="2" customFormat="1" ht="6.96" customHeight="1">
      <c r="A68" s="41"/>
      <c r="B68" s="42"/>
      <c r="C68" s="43"/>
      <c r="D68" s="43"/>
      <c r="E68" s="43"/>
      <c r="F68" s="43"/>
      <c r="G68" s="43"/>
      <c r="H68" s="43"/>
      <c r="I68" s="43"/>
      <c r="J68" s="43"/>
      <c r="K68" s="43"/>
      <c r="L68" s="148"/>
      <c r="S68" s="41"/>
      <c r="T68" s="41"/>
      <c r="U68" s="41"/>
      <c r="V68" s="41"/>
      <c r="W68" s="41"/>
      <c r="X68" s="41"/>
      <c r="Y68" s="41"/>
      <c r="Z68" s="41"/>
      <c r="AA68" s="41"/>
      <c r="AB68" s="41"/>
      <c r="AC68" s="41"/>
      <c r="AD68" s="41"/>
      <c r="AE68" s="41"/>
    </row>
    <row r="69" s="2" customFormat="1" ht="12" customHeight="1">
      <c r="A69" s="41"/>
      <c r="B69" s="42"/>
      <c r="C69" s="35" t="s">
        <v>16</v>
      </c>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16.5" customHeight="1">
      <c r="A70" s="41"/>
      <c r="B70" s="42"/>
      <c r="C70" s="43"/>
      <c r="D70" s="43"/>
      <c r="E70" s="173" t="str">
        <f>E7</f>
        <v>Revitalizace parku Marie Restituty II. etapa - část B</v>
      </c>
      <c r="F70" s="35"/>
      <c r="G70" s="35"/>
      <c r="H70" s="35"/>
      <c r="I70" s="43"/>
      <c r="J70" s="43"/>
      <c r="K70" s="43"/>
      <c r="L70" s="148"/>
      <c r="S70" s="41"/>
      <c r="T70" s="41"/>
      <c r="U70" s="41"/>
      <c r="V70" s="41"/>
      <c r="W70" s="41"/>
      <c r="X70" s="41"/>
      <c r="Y70" s="41"/>
      <c r="Z70" s="41"/>
      <c r="AA70" s="41"/>
      <c r="AB70" s="41"/>
      <c r="AC70" s="41"/>
      <c r="AD70" s="41"/>
      <c r="AE70" s="41"/>
    </row>
    <row r="71" s="2" customFormat="1" ht="12" customHeight="1">
      <c r="A71" s="41"/>
      <c r="B71" s="42"/>
      <c r="C71" s="35" t="s">
        <v>141</v>
      </c>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16.5" customHeight="1">
      <c r="A72" s="41"/>
      <c r="B72" s="42"/>
      <c r="C72" s="43"/>
      <c r="D72" s="43"/>
      <c r="E72" s="72" t="str">
        <f>E9</f>
        <v>VRN - Vedlejší rozpočtové náklady</v>
      </c>
      <c r="F72" s="43"/>
      <c r="G72" s="43"/>
      <c r="H72" s="43"/>
      <c r="I72" s="43"/>
      <c r="J72" s="43"/>
      <c r="K72" s="43"/>
      <c r="L72" s="148"/>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12" customHeight="1">
      <c r="A74" s="41"/>
      <c r="B74" s="42"/>
      <c r="C74" s="35" t="s">
        <v>21</v>
      </c>
      <c r="D74" s="43"/>
      <c r="E74" s="43"/>
      <c r="F74" s="30" t="str">
        <f>F12</f>
        <v>Brno-Husovice, park Marie Restituty</v>
      </c>
      <c r="G74" s="43"/>
      <c r="H74" s="43"/>
      <c r="I74" s="35" t="s">
        <v>23</v>
      </c>
      <c r="J74" s="75" t="str">
        <f>IF(J12="","",J12)</f>
        <v>19. 11. 2025</v>
      </c>
      <c r="K74" s="43"/>
      <c r="L74" s="148"/>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15.15" customHeight="1">
      <c r="A76" s="41"/>
      <c r="B76" s="42"/>
      <c r="C76" s="35" t="s">
        <v>25</v>
      </c>
      <c r="D76" s="43"/>
      <c r="E76" s="43"/>
      <c r="F76" s="30" t="str">
        <f>E15</f>
        <v>ÚMČ Brno - sever</v>
      </c>
      <c r="G76" s="43"/>
      <c r="H76" s="43"/>
      <c r="I76" s="35" t="s">
        <v>33</v>
      </c>
      <c r="J76" s="39" t="str">
        <f>E21</f>
        <v>Eva Wagnerová</v>
      </c>
      <c r="K76" s="43"/>
      <c r="L76" s="148"/>
      <c r="S76" s="41"/>
      <c r="T76" s="41"/>
      <c r="U76" s="41"/>
      <c r="V76" s="41"/>
      <c r="W76" s="41"/>
      <c r="X76" s="41"/>
      <c r="Y76" s="41"/>
      <c r="Z76" s="41"/>
      <c r="AA76" s="41"/>
      <c r="AB76" s="41"/>
      <c r="AC76" s="41"/>
      <c r="AD76" s="41"/>
      <c r="AE76" s="41"/>
    </row>
    <row r="77" s="2" customFormat="1" ht="25.65" customHeight="1">
      <c r="A77" s="41"/>
      <c r="B77" s="42"/>
      <c r="C77" s="35" t="s">
        <v>31</v>
      </c>
      <c r="D77" s="43"/>
      <c r="E77" s="43"/>
      <c r="F77" s="30" t="str">
        <f>IF(E18="","",E18)</f>
        <v>Vyplň údaj</v>
      </c>
      <c r="G77" s="43"/>
      <c r="H77" s="43"/>
      <c r="I77" s="35" t="s">
        <v>38</v>
      </c>
      <c r="J77" s="39" t="str">
        <f>E24</f>
        <v>Ing. Vojtěch Biolek, Ph.D.</v>
      </c>
      <c r="K77" s="43"/>
      <c r="L77" s="148"/>
      <c r="S77" s="41"/>
      <c r="T77" s="41"/>
      <c r="U77" s="41"/>
      <c r="V77" s="41"/>
      <c r="W77" s="41"/>
      <c r="X77" s="41"/>
      <c r="Y77" s="41"/>
      <c r="Z77" s="41"/>
      <c r="AA77" s="41"/>
      <c r="AB77" s="41"/>
      <c r="AC77" s="41"/>
      <c r="AD77" s="41"/>
      <c r="AE77" s="41"/>
    </row>
    <row r="78" s="2" customFormat="1" ht="10.32" customHeight="1">
      <c r="A78" s="41"/>
      <c r="B78" s="42"/>
      <c r="C78" s="43"/>
      <c r="D78" s="43"/>
      <c r="E78" s="43"/>
      <c r="F78" s="43"/>
      <c r="G78" s="43"/>
      <c r="H78" s="43"/>
      <c r="I78" s="43"/>
      <c r="J78" s="43"/>
      <c r="K78" s="43"/>
      <c r="L78" s="148"/>
      <c r="S78" s="41"/>
      <c r="T78" s="41"/>
      <c r="U78" s="41"/>
      <c r="V78" s="41"/>
      <c r="W78" s="41"/>
      <c r="X78" s="41"/>
      <c r="Y78" s="41"/>
      <c r="Z78" s="41"/>
      <c r="AA78" s="41"/>
      <c r="AB78" s="41"/>
      <c r="AC78" s="41"/>
      <c r="AD78" s="41"/>
      <c r="AE78" s="41"/>
    </row>
    <row r="79" s="11" customFormat="1" ht="29.28" customHeight="1">
      <c r="A79" s="189"/>
      <c r="B79" s="190"/>
      <c r="C79" s="191" t="s">
        <v>165</v>
      </c>
      <c r="D79" s="192" t="s">
        <v>62</v>
      </c>
      <c r="E79" s="192" t="s">
        <v>58</v>
      </c>
      <c r="F79" s="192" t="s">
        <v>59</v>
      </c>
      <c r="G79" s="192" t="s">
        <v>166</v>
      </c>
      <c r="H79" s="192" t="s">
        <v>167</v>
      </c>
      <c r="I79" s="192" t="s">
        <v>168</v>
      </c>
      <c r="J79" s="192" t="s">
        <v>154</v>
      </c>
      <c r="K79" s="193" t="s">
        <v>169</v>
      </c>
      <c r="L79" s="194"/>
      <c r="M79" s="95" t="s">
        <v>19</v>
      </c>
      <c r="N79" s="96" t="s">
        <v>47</v>
      </c>
      <c r="O79" s="96" t="s">
        <v>170</v>
      </c>
      <c r="P79" s="96" t="s">
        <v>171</v>
      </c>
      <c r="Q79" s="96" t="s">
        <v>172</v>
      </c>
      <c r="R79" s="96" t="s">
        <v>173</v>
      </c>
      <c r="S79" s="96" t="s">
        <v>174</v>
      </c>
      <c r="T79" s="97" t="s">
        <v>175</v>
      </c>
      <c r="U79" s="189"/>
      <c r="V79" s="189"/>
      <c r="W79" s="189"/>
      <c r="X79" s="189"/>
      <c r="Y79" s="189"/>
      <c r="Z79" s="189"/>
      <c r="AA79" s="189"/>
      <c r="AB79" s="189"/>
      <c r="AC79" s="189"/>
      <c r="AD79" s="189"/>
      <c r="AE79" s="189"/>
    </row>
    <row r="80" s="2" customFormat="1" ht="22.8" customHeight="1">
      <c r="A80" s="41"/>
      <c r="B80" s="42"/>
      <c r="C80" s="102" t="s">
        <v>176</v>
      </c>
      <c r="D80" s="43"/>
      <c r="E80" s="43"/>
      <c r="F80" s="43"/>
      <c r="G80" s="43"/>
      <c r="H80" s="43"/>
      <c r="I80" s="43"/>
      <c r="J80" s="195">
        <f>BK80</f>
        <v>0</v>
      </c>
      <c r="K80" s="43"/>
      <c r="L80" s="47"/>
      <c r="M80" s="98"/>
      <c r="N80" s="196"/>
      <c r="O80" s="99"/>
      <c r="P80" s="197">
        <f>P81</f>
        <v>0</v>
      </c>
      <c r="Q80" s="99"/>
      <c r="R80" s="197">
        <f>R81</f>
        <v>0</v>
      </c>
      <c r="S80" s="99"/>
      <c r="T80" s="198">
        <f>T81</f>
        <v>0</v>
      </c>
      <c r="U80" s="41"/>
      <c r="V80" s="41"/>
      <c r="W80" s="41"/>
      <c r="X80" s="41"/>
      <c r="Y80" s="41"/>
      <c r="Z80" s="41"/>
      <c r="AA80" s="41"/>
      <c r="AB80" s="41"/>
      <c r="AC80" s="41"/>
      <c r="AD80" s="41"/>
      <c r="AE80" s="41"/>
      <c r="AT80" s="20" t="s">
        <v>76</v>
      </c>
      <c r="AU80" s="20" t="s">
        <v>155</v>
      </c>
      <c r="BK80" s="199">
        <f>BK81</f>
        <v>0</v>
      </c>
    </row>
    <row r="81" s="12" customFormat="1" ht="25.92" customHeight="1">
      <c r="A81" s="12"/>
      <c r="B81" s="200"/>
      <c r="C81" s="201"/>
      <c r="D81" s="202" t="s">
        <v>76</v>
      </c>
      <c r="E81" s="203" t="s">
        <v>125</v>
      </c>
      <c r="F81" s="203" t="s">
        <v>2345</v>
      </c>
      <c r="G81" s="201"/>
      <c r="H81" s="201"/>
      <c r="I81" s="204"/>
      <c r="J81" s="205">
        <f>BK81</f>
        <v>0</v>
      </c>
      <c r="K81" s="201"/>
      <c r="L81" s="206"/>
      <c r="M81" s="207"/>
      <c r="N81" s="208"/>
      <c r="O81" s="208"/>
      <c r="P81" s="209">
        <f>SUM(P82:P129)</f>
        <v>0</v>
      </c>
      <c r="Q81" s="208"/>
      <c r="R81" s="209">
        <f>SUM(R82:R129)</f>
        <v>0</v>
      </c>
      <c r="S81" s="208"/>
      <c r="T81" s="210">
        <f>SUM(T82:T129)</f>
        <v>0</v>
      </c>
      <c r="U81" s="12"/>
      <c r="V81" s="12"/>
      <c r="W81" s="12"/>
      <c r="X81" s="12"/>
      <c r="Y81" s="12"/>
      <c r="Z81" s="12"/>
      <c r="AA81" s="12"/>
      <c r="AB81" s="12"/>
      <c r="AC81" s="12"/>
      <c r="AD81" s="12"/>
      <c r="AE81" s="12"/>
      <c r="AR81" s="211" t="s">
        <v>186</v>
      </c>
      <c r="AT81" s="212" t="s">
        <v>76</v>
      </c>
      <c r="AU81" s="212" t="s">
        <v>77</v>
      </c>
      <c r="AY81" s="211" t="s">
        <v>179</v>
      </c>
      <c r="BK81" s="213">
        <f>SUM(BK82:BK129)</f>
        <v>0</v>
      </c>
    </row>
    <row r="82" s="2" customFormat="1" ht="16.5" customHeight="1">
      <c r="A82" s="41"/>
      <c r="B82" s="42"/>
      <c r="C82" s="216" t="s">
        <v>85</v>
      </c>
      <c r="D82" s="216" t="s">
        <v>181</v>
      </c>
      <c r="E82" s="217" t="s">
        <v>2346</v>
      </c>
      <c r="F82" s="218" t="s">
        <v>2347</v>
      </c>
      <c r="G82" s="219" t="s">
        <v>464</v>
      </c>
      <c r="H82" s="220">
        <v>1</v>
      </c>
      <c r="I82" s="221"/>
      <c r="J82" s="222">
        <f>ROUND(I82*H82,2)</f>
        <v>0</v>
      </c>
      <c r="K82" s="218" t="s">
        <v>274</v>
      </c>
      <c r="L82" s="47"/>
      <c r="M82" s="223" t="s">
        <v>19</v>
      </c>
      <c r="N82" s="224" t="s">
        <v>48</v>
      </c>
      <c r="O82" s="87"/>
      <c r="P82" s="225">
        <f>O82*H82</f>
        <v>0</v>
      </c>
      <c r="Q82" s="225">
        <v>0</v>
      </c>
      <c r="R82" s="225">
        <f>Q82*H82</f>
        <v>0</v>
      </c>
      <c r="S82" s="225">
        <v>0</v>
      </c>
      <c r="T82" s="226">
        <f>S82*H82</f>
        <v>0</v>
      </c>
      <c r="U82" s="41"/>
      <c r="V82" s="41"/>
      <c r="W82" s="41"/>
      <c r="X82" s="41"/>
      <c r="Y82" s="41"/>
      <c r="Z82" s="41"/>
      <c r="AA82" s="41"/>
      <c r="AB82" s="41"/>
      <c r="AC82" s="41"/>
      <c r="AD82" s="41"/>
      <c r="AE82" s="41"/>
      <c r="AR82" s="227" t="s">
        <v>2348</v>
      </c>
      <c r="AT82" s="227" t="s">
        <v>181</v>
      </c>
      <c r="AU82" s="227" t="s">
        <v>85</v>
      </c>
      <c r="AY82" s="20" t="s">
        <v>179</v>
      </c>
      <c r="BE82" s="228">
        <f>IF(N82="základní",J82,0)</f>
        <v>0</v>
      </c>
      <c r="BF82" s="228">
        <f>IF(N82="snížená",J82,0)</f>
        <v>0</v>
      </c>
      <c r="BG82" s="228">
        <f>IF(N82="zákl. přenesená",J82,0)</f>
        <v>0</v>
      </c>
      <c r="BH82" s="228">
        <f>IF(N82="sníž. přenesená",J82,0)</f>
        <v>0</v>
      </c>
      <c r="BI82" s="228">
        <f>IF(N82="nulová",J82,0)</f>
        <v>0</v>
      </c>
      <c r="BJ82" s="20" t="s">
        <v>85</v>
      </c>
      <c r="BK82" s="228">
        <f>ROUND(I82*H82,2)</f>
        <v>0</v>
      </c>
      <c r="BL82" s="20" t="s">
        <v>2348</v>
      </c>
      <c r="BM82" s="227" t="s">
        <v>2349</v>
      </c>
    </row>
    <row r="83" s="2" customFormat="1">
      <c r="A83" s="41"/>
      <c r="B83" s="42"/>
      <c r="C83" s="43"/>
      <c r="D83" s="236" t="s">
        <v>276</v>
      </c>
      <c r="E83" s="43"/>
      <c r="F83" s="278" t="s">
        <v>2350</v>
      </c>
      <c r="G83" s="43"/>
      <c r="H83" s="43"/>
      <c r="I83" s="231"/>
      <c r="J83" s="43"/>
      <c r="K83" s="43"/>
      <c r="L83" s="47"/>
      <c r="M83" s="232"/>
      <c r="N83" s="233"/>
      <c r="O83" s="87"/>
      <c r="P83" s="87"/>
      <c r="Q83" s="87"/>
      <c r="R83" s="87"/>
      <c r="S83" s="87"/>
      <c r="T83" s="88"/>
      <c r="U83" s="41"/>
      <c r="V83" s="41"/>
      <c r="W83" s="41"/>
      <c r="X83" s="41"/>
      <c r="Y83" s="41"/>
      <c r="Z83" s="41"/>
      <c r="AA83" s="41"/>
      <c r="AB83" s="41"/>
      <c r="AC83" s="41"/>
      <c r="AD83" s="41"/>
      <c r="AE83" s="41"/>
      <c r="AT83" s="20" t="s">
        <v>276</v>
      </c>
      <c r="AU83" s="20" t="s">
        <v>85</v>
      </c>
    </row>
    <row r="84" s="2" customFormat="1" ht="16.5" customHeight="1">
      <c r="A84" s="41"/>
      <c r="B84" s="42"/>
      <c r="C84" s="216" t="s">
        <v>87</v>
      </c>
      <c r="D84" s="216" t="s">
        <v>181</v>
      </c>
      <c r="E84" s="217" t="s">
        <v>2351</v>
      </c>
      <c r="F84" s="218" t="s">
        <v>2352</v>
      </c>
      <c r="G84" s="219" t="s">
        <v>251</v>
      </c>
      <c r="H84" s="220">
        <v>202</v>
      </c>
      <c r="I84" s="221"/>
      <c r="J84" s="222">
        <f>ROUND(I84*H84,2)</f>
        <v>0</v>
      </c>
      <c r="K84" s="218" t="s">
        <v>274</v>
      </c>
      <c r="L84" s="47"/>
      <c r="M84" s="223" t="s">
        <v>19</v>
      </c>
      <c r="N84" s="224" t="s">
        <v>48</v>
      </c>
      <c r="O84" s="87"/>
      <c r="P84" s="225">
        <f>O84*H84</f>
        <v>0</v>
      </c>
      <c r="Q84" s="225">
        <v>0</v>
      </c>
      <c r="R84" s="225">
        <f>Q84*H84</f>
        <v>0</v>
      </c>
      <c r="S84" s="225">
        <v>0</v>
      </c>
      <c r="T84" s="226">
        <f>S84*H84</f>
        <v>0</v>
      </c>
      <c r="U84" s="41"/>
      <c r="V84" s="41"/>
      <c r="W84" s="41"/>
      <c r="X84" s="41"/>
      <c r="Y84" s="41"/>
      <c r="Z84" s="41"/>
      <c r="AA84" s="41"/>
      <c r="AB84" s="41"/>
      <c r="AC84" s="41"/>
      <c r="AD84" s="41"/>
      <c r="AE84" s="41"/>
      <c r="AR84" s="227" t="s">
        <v>2348</v>
      </c>
      <c r="AT84" s="227" t="s">
        <v>181</v>
      </c>
      <c r="AU84" s="227" t="s">
        <v>85</v>
      </c>
      <c r="AY84" s="20" t="s">
        <v>179</v>
      </c>
      <c r="BE84" s="228">
        <f>IF(N84="základní",J84,0)</f>
        <v>0</v>
      </c>
      <c r="BF84" s="228">
        <f>IF(N84="snížená",J84,0)</f>
        <v>0</v>
      </c>
      <c r="BG84" s="228">
        <f>IF(N84="zákl. přenesená",J84,0)</f>
        <v>0</v>
      </c>
      <c r="BH84" s="228">
        <f>IF(N84="sníž. přenesená",J84,0)</f>
        <v>0</v>
      </c>
      <c r="BI84" s="228">
        <f>IF(N84="nulová",J84,0)</f>
        <v>0</v>
      </c>
      <c r="BJ84" s="20" t="s">
        <v>85</v>
      </c>
      <c r="BK84" s="228">
        <f>ROUND(I84*H84,2)</f>
        <v>0</v>
      </c>
      <c r="BL84" s="20" t="s">
        <v>2348</v>
      </c>
      <c r="BM84" s="227" t="s">
        <v>2353</v>
      </c>
    </row>
    <row r="85" s="2" customFormat="1">
      <c r="A85" s="41"/>
      <c r="B85" s="42"/>
      <c r="C85" s="43"/>
      <c r="D85" s="236" t="s">
        <v>276</v>
      </c>
      <c r="E85" s="43"/>
      <c r="F85" s="278" t="s">
        <v>2354</v>
      </c>
      <c r="G85" s="43"/>
      <c r="H85" s="43"/>
      <c r="I85" s="231"/>
      <c r="J85" s="43"/>
      <c r="K85" s="43"/>
      <c r="L85" s="47"/>
      <c r="M85" s="232"/>
      <c r="N85" s="233"/>
      <c r="O85" s="87"/>
      <c r="P85" s="87"/>
      <c r="Q85" s="87"/>
      <c r="R85" s="87"/>
      <c r="S85" s="87"/>
      <c r="T85" s="88"/>
      <c r="U85" s="41"/>
      <c r="V85" s="41"/>
      <c r="W85" s="41"/>
      <c r="X85" s="41"/>
      <c r="Y85" s="41"/>
      <c r="Z85" s="41"/>
      <c r="AA85" s="41"/>
      <c r="AB85" s="41"/>
      <c r="AC85" s="41"/>
      <c r="AD85" s="41"/>
      <c r="AE85" s="41"/>
      <c r="AT85" s="20" t="s">
        <v>276</v>
      </c>
      <c r="AU85" s="20" t="s">
        <v>85</v>
      </c>
    </row>
    <row r="86" s="2" customFormat="1" ht="16.5" customHeight="1">
      <c r="A86" s="41"/>
      <c r="B86" s="42"/>
      <c r="C86" s="216" t="s">
        <v>194</v>
      </c>
      <c r="D86" s="216" t="s">
        <v>181</v>
      </c>
      <c r="E86" s="217" t="s">
        <v>2355</v>
      </c>
      <c r="F86" s="218" t="s">
        <v>2356</v>
      </c>
      <c r="G86" s="219" t="s">
        <v>464</v>
      </c>
      <c r="H86" s="220">
        <v>2</v>
      </c>
      <c r="I86" s="221"/>
      <c r="J86" s="222">
        <f>ROUND(I86*H86,2)</f>
        <v>0</v>
      </c>
      <c r="K86" s="218" t="s">
        <v>274</v>
      </c>
      <c r="L86" s="47"/>
      <c r="M86" s="223" t="s">
        <v>19</v>
      </c>
      <c r="N86" s="224" t="s">
        <v>48</v>
      </c>
      <c r="O86" s="87"/>
      <c r="P86" s="225">
        <f>O86*H86</f>
        <v>0</v>
      </c>
      <c r="Q86" s="225">
        <v>0</v>
      </c>
      <c r="R86" s="225">
        <f>Q86*H86</f>
        <v>0</v>
      </c>
      <c r="S86" s="225">
        <v>0</v>
      </c>
      <c r="T86" s="226">
        <f>S86*H86</f>
        <v>0</v>
      </c>
      <c r="U86" s="41"/>
      <c r="V86" s="41"/>
      <c r="W86" s="41"/>
      <c r="X86" s="41"/>
      <c r="Y86" s="41"/>
      <c r="Z86" s="41"/>
      <c r="AA86" s="41"/>
      <c r="AB86" s="41"/>
      <c r="AC86" s="41"/>
      <c r="AD86" s="41"/>
      <c r="AE86" s="41"/>
      <c r="AR86" s="227" t="s">
        <v>2348</v>
      </c>
      <c r="AT86" s="227" t="s">
        <v>181</v>
      </c>
      <c r="AU86" s="227" t="s">
        <v>85</v>
      </c>
      <c r="AY86" s="20" t="s">
        <v>179</v>
      </c>
      <c r="BE86" s="228">
        <f>IF(N86="základní",J86,0)</f>
        <v>0</v>
      </c>
      <c r="BF86" s="228">
        <f>IF(N86="snížená",J86,0)</f>
        <v>0</v>
      </c>
      <c r="BG86" s="228">
        <f>IF(N86="zákl. přenesená",J86,0)</f>
        <v>0</v>
      </c>
      <c r="BH86" s="228">
        <f>IF(N86="sníž. přenesená",J86,0)</f>
        <v>0</v>
      </c>
      <c r="BI86" s="228">
        <f>IF(N86="nulová",J86,0)</f>
        <v>0</v>
      </c>
      <c r="BJ86" s="20" t="s">
        <v>85</v>
      </c>
      <c r="BK86" s="228">
        <f>ROUND(I86*H86,2)</f>
        <v>0</v>
      </c>
      <c r="BL86" s="20" t="s">
        <v>2348</v>
      </c>
      <c r="BM86" s="227" t="s">
        <v>2357</v>
      </c>
    </row>
    <row r="87" s="2" customFormat="1" ht="16.5" customHeight="1">
      <c r="A87" s="41"/>
      <c r="B87" s="42"/>
      <c r="C87" s="216" t="s">
        <v>186</v>
      </c>
      <c r="D87" s="216" t="s">
        <v>181</v>
      </c>
      <c r="E87" s="217" t="s">
        <v>2358</v>
      </c>
      <c r="F87" s="218" t="s">
        <v>2359</v>
      </c>
      <c r="G87" s="219" t="s">
        <v>184</v>
      </c>
      <c r="H87" s="220">
        <v>180</v>
      </c>
      <c r="I87" s="221"/>
      <c r="J87" s="222">
        <f>ROUND(I87*H87,2)</f>
        <v>0</v>
      </c>
      <c r="K87" s="218" t="s">
        <v>274</v>
      </c>
      <c r="L87" s="47"/>
      <c r="M87" s="223" t="s">
        <v>19</v>
      </c>
      <c r="N87" s="224" t="s">
        <v>48</v>
      </c>
      <c r="O87" s="87"/>
      <c r="P87" s="225">
        <f>O87*H87</f>
        <v>0</v>
      </c>
      <c r="Q87" s="225">
        <v>0</v>
      </c>
      <c r="R87" s="225">
        <f>Q87*H87</f>
        <v>0</v>
      </c>
      <c r="S87" s="225">
        <v>0</v>
      </c>
      <c r="T87" s="226">
        <f>S87*H87</f>
        <v>0</v>
      </c>
      <c r="U87" s="41"/>
      <c r="V87" s="41"/>
      <c r="W87" s="41"/>
      <c r="X87" s="41"/>
      <c r="Y87" s="41"/>
      <c r="Z87" s="41"/>
      <c r="AA87" s="41"/>
      <c r="AB87" s="41"/>
      <c r="AC87" s="41"/>
      <c r="AD87" s="41"/>
      <c r="AE87" s="41"/>
      <c r="AR87" s="227" t="s">
        <v>2348</v>
      </c>
      <c r="AT87" s="227" t="s">
        <v>181</v>
      </c>
      <c r="AU87" s="227" t="s">
        <v>85</v>
      </c>
      <c r="AY87" s="20" t="s">
        <v>179</v>
      </c>
      <c r="BE87" s="228">
        <f>IF(N87="základní",J87,0)</f>
        <v>0</v>
      </c>
      <c r="BF87" s="228">
        <f>IF(N87="snížená",J87,0)</f>
        <v>0</v>
      </c>
      <c r="BG87" s="228">
        <f>IF(N87="zákl. přenesená",J87,0)</f>
        <v>0</v>
      </c>
      <c r="BH87" s="228">
        <f>IF(N87="sníž. přenesená",J87,0)</f>
        <v>0</v>
      </c>
      <c r="BI87" s="228">
        <f>IF(N87="nulová",J87,0)</f>
        <v>0</v>
      </c>
      <c r="BJ87" s="20" t="s">
        <v>85</v>
      </c>
      <c r="BK87" s="228">
        <f>ROUND(I87*H87,2)</f>
        <v>0</v>
      </c>
      <c r="BL87" s="20" t="s">
        <v>2348</v>
      </c>
      <c r="BM87" s="227" t="s">
        <v>2360</v>
      </c>
    </row>
    <row r="88" s="2" customFormat="1" ht="16.5" customHeight="1">
      <c r="A88" s="41"/>
      <c r="B88" s="42"/>
      <c r="C88" s="216" t="s">
        <v>215</v>
      </c>
      <c r="D88" s="216" t="s">
        <v>181</v>
      </c>
      <c r="E88" s="217" t="s">
        <v>2361</v>
      </c>
      <c r="F88" s="218" t="s">
        <v>2362</v>
      </c>
      <c r="G88" s="219" t="s">
        <v>464</v>
      </c>
      <c r="H88" s="220">
        <v>1</v>
      </c>
      <c r="I88" s="221"/>
      <c r="J88" s="222">
        <f>ROUND(I88*H88,2)</f>
        <v>0</v>
      </c>
      <c r="K88" s="218" t="s">
        <v>274</v>
      </c>
      <c r="L88" s="47"/>
      <c r="M88" s="223" t="s">
        <v>19</v>
      </c>
      <c r="N88" s="224" t="s">
        <v>48</v>
      </c>
      <c r="O88" s="87"/>
      <c r="P88" s="225">
        <f>O88*H88</f>
        <v>0</v>
      </c>
      <c r="Q88" s="225">
        <v>0</v>
      </c>
      <c r="R88" s="225">
        <f>Q88*H88</f>
        <v>0</v>
      </c>
      <c r="S88" s="225">
        <v>0</v>
      </c>
      <c r="T88" s="226">
        <f>S88*H88</f>
        <v>0</v>
      </c>
      <c r="U88" s="41"/>
      <c r="V88" s="41"/>
      <c r="W88" s="41"/>
      <c r="X88" s="41"/>
      <c r="Y88" s="41"/>
      <c r="Z88" s="41"/>
      <c r="AA88" s="41"/>
      <c r="AB88" s="41"/>
      <c r="AC88" s="41"/>
      <c r="AD88" s="41"/>
      <c r="AE88" s="41"/>
      <c r="AR88" s="227" t="s">
        <v>2348</v>
      </c>
      <c r="AT88" s="227" t="s">
        <v>181</v>
      </c>
      <c r="AU88" s="227" t="s">
        <v>85</v>
      </c>
      <c r="AY88" s="20" t="s">
        <v>179</v>
      </c>
      <c r="BE88" s="228">
        <f>IF(N88="základní",J88,0)</f>
        <v>0</v>
      </c>
      <c r="BF88" s="228">
        <f>IF(N88="snížená",J88,0)</f>
        <v>0</v>
      </c>
      <c r="BG88" s="228">
        <f>IF(N88="zákl. přenesená",J88,0)</f>
        <v>0</v>
      </c>
      <c r="BH88" s="228">
        <f>IF(N88="sníž. přenesená",J88,0)</f>
        <v>0</v>
      </c>
      <c r="BI88" s="228">
        <f>IF(N88="nulová",J88,0)</f>
        <v>0</v>
      </c>
      <c r="BJ88" s="20" t="s">
        <v>85</v>
      </c>
      <c r="BK88" s="228">
        <f>ROUND(I88*H88,2)</f>
        <v>0</v>
      </c>
      <c r="BL88" s="20" t="s">
        <v>2348</v>
      </c>
      <c r="BM88" s="227" t="s">
        <v>2363</v>
      </c>
    </row>
    <row r="89" s="2" customFormat="1">
      <c r="A89" s="41"/>
      <c r="B89" s="42"/>
      <c r="C89" s="43"/>
      <c r="D89" s="236" t="s">
        <v>276</v>
      </c>
      <c r="E89" s="43"/>
      <c r="F89" s="278" t="s">
        <v>2364</v>
      </c>
      <c r="G89" s="43"/>
      <c r="H89" s="43"/>
      <c r="I89" s="231"/>
      <c r="J89" s="43"/>
      <c r="K89" s="43"/>
      <c r="L89" s="47"/>
      <c r="M89" s="232"/>
      <c r="N89" s="233"/>
      <c r="O89" s="87"/>
      <c r="P89" s="87"/>
      <c r="Q89" s="87"/>
      <c r="R89" s="87"/>
      <c r="S89" s="87"/>
      <c r="T89" s="88"/>
      <c r="U89" s="41"/>
      <c r="V89" s="41"/>
      <c r="W89" s="41"/>
      <c r="X89" s="41"/>
      <c r="Y89" s="41"/>
      <c r="Z89" s="41"/>
      <c r="AA89" s="41"/>
      <c r="AB89" s="41"/>
      <c r="AC89" s="41"/>
      <c r="AD89" s="41"/>
      <c r="AE89" s="41"/>
      <c r="AT89" s="20" t="s">
        <v>276</v>
      </c>
      <c r="AU89" s="20" t="s">
        <v>85</v>
      </c>
    </row>
    <row r="90" s="2" customFormat="1" ht="16.5" customHeight="1">
      <c r="A90" s="41"/>
      <c r="B90" s="42"/>
      <c r="C90" s="216" t="s">
        <v>220</v>
      </c>
      <c r="D90" s="216" t="s">
        <v>181</v>
      </c>
      <c r="E90" s="217" t="s">
        <v>2365</v>
      </c>
      <c r="F90" s="218" t="s">
        <v>2366</v>
      </c>
      <c r="G90" s="219" t="s">
        <v>464</v>
      </c>
      <c r="H90" s="220">
        <v>1</v>
      </c>
      <c r="I90" s="221"/>
      <c r="J90" s="222">
        <f>ROUND(I90*H90,2)</f>
        <v>0</v>
      </c>
      <c r="K90" s="218" t="s">
        <v>274</v>
      </c>
      <c r="L90" s="47"/>
      <c r="M90" s="223" t="s">
        <v>19</v>
      </c>
      <c r="N90" s="224" t="s">
        <v>48</v>
      </c>
      <c r="O90" s="87"/>
      <c r="P90" s="225">
        <f>O90*H90</f>
        <v>0</v>
      </c>
      <c r="Q90" s="225">
        <v>0</v>
      </c>
      <c r="R90" s="225">
        <f>Q90*H90</f>
        <v>0</v>
      </c>
      <c r="S90" s="225">
        <v>0</v>
      </c>
      <c r="T90" s="226">
        <f>S90*H90</f>
        <v>0</v>
      </c>
      <c r="U90" s="41"/>
      <c r="V90" s="41"/>
      <c r="W90" s="41"/>
      <c r="X90" s="41"/>
      <c r="Y90" s="41"/>
      <c r="Z90" s="41"/>
      <c r="AA90" s="41"/>
      <c r="AB90" s="41"/>
      <c r="AC90" s="41"/>
      <c r="AD90" s="41"/>
      <c r="AE90" s="41"/>
      <c r="AR90" s="227" t="s">
        <v>2348</v>
      </c>
      <c r="AT90" s="227" t="s">
        <v>181</v>
      </c>
      <c r="AU90" s="227" t="s">
        <v>85</v>
      </c>
      <c r="AY90" s="20" t="s">
        <v>179</v>
      </c>
      <c r="BE90" s="228">
        <f>IF(N90="základní",J90,0)</f>
        <v>0</v>
      </c>
      <c r="BF90" s="228">
        <f>IF(N90="snížená",J90,0)</f>
        <v>0</v>
      </c>
      <c r="BG90" s="228">
        <f>IF(N90="zákl. přenesená",J90,0)</f>
        <v>0</v>
      </c>
      <c r="BH90" s="228">
        <f>IF(N90="sníž. přenesená",J90,0)</f>
        <v>0</v>
      </c>
      <c r="BI90" s="228">
        <f>IF(N90="nulová",J90,0)</f>
        <v>0</v>
      </c>
      <c r="BJ90" s="20" t="s">
        <v>85</v>
      </c>
      <c r="BK90" s="228">
        <f>ROUND(I90*H90,2)</f>
        <v>0</v>
      </c>
      <c r="BL90" s="20" t="s">
        <v>2348</v>
      </c>
      <c r="BM90" s="227" t="s">
        <v>2367</v>
      </c>
    </row>
    <row r="91" s="2" customFormat="1">
      <c r="A91" s="41"/>
      <c r="B91" s="42"/>
      <c r="C91" s="43"/>
      <c r="D91" s="236" t="s">
        <v>276</v>
      </c>
      <c r="E91" s="43"/>
      <c r="F91" s="278" t="s">
        <v>2368</v>
      </c>
      <c r="G91" s="43"/>
      <c r="H91" s="43"/>
      <c r="I91" s="231"/>
      <c r="J91" s="43"/>
      <c r="K91" s="43"/>
      <c r="L91" s="47"/>
      <c r="M91" s="232"/>
      <c r="N91" s="233"/>
      <c r="O91" s="87"/>
      <c r="P91" s="87"/>
      <c r="Q91" s="87"/>
      <c r="R91" s="87"/>
      <c r="S91" s="87"/>
      <c r="T91" s="88"/>
      <c r="U91" s="41"/>
      <c r="V91" s="41"/>
      <c r="W91" s="41"/>
      <c r="X91" s="41"/>
      <c r="Y91" s="41"/>
      <c r="Z91" s="41"/>
      <c r="AA91" s="41"/>
      <c r="AB91" s="41"/>
      <c r="AC91" s="41"/>
      <c r="AD91" s="41"/>
      <c r="AE91" s="41"/>
      <c r="AT91" s="20" t="s">
        <v>276</v>
      </c>
      <c r="AU91" s="20" t="s">
        <v>85</v>
      </c>
    </row>
    <row r="92" s="2" customFormat="1" ht="16.5" customHeight="1">
      <c r="A92" s="41"/>
      <c r="B92" s="42"/>
      <c r="C92" s="216" t="s">
        <v>228</v>
      </c>
      <c r="D92" s="216" t="s">
        <v>181</v>
      </c>
      <c r="E92" s="217" t="s">
        <v>2369</v>
      </c>
      <c r="F92" s="218" t="s">
        <v>2370</v>
      </c>
      <c r="G92" s="219" t="s">
        <v>464</v>
      </c>
      <c r="H92" s="220">
        <v>1</v>
      </c>
      <c r="I92" s="221"/>
      <c r="J92" s="222">
        <f>ROUND(I92*H92,2)</f>
        <v>0</v>
      </c>
      <c r="K92" s="218" t="s">
        <v>274</v>
      </c>
      <c r="L92" s="47"/>
      <c r="M92" s="223" t="s">
        <v>19</v>
      </c>
      <c r="N92" s="224" t="s">
        <v>48</v>
      </c>
      <c r="O92" s="87"/>
      <c r="P92" s="225">
        <f>O92*H92</f>
        <v>0</v>
      </c>
      <c r="Q92" s="225">
        <v>0</v>
      </c>
      <c r="R92" s="225">
        <f>Q92*H92</f>
        <v>0</v>
      </c>
      <c r="S92" s="225">
        <v>0</v>
      </c>
      <c r="T92" s="226">
        <f>S92*H92</f>
        <v>0</v>
      </c>
      <c r="U92" s="41"/>
      <c r="V92" s="41"/>
      <c r="W92" s="41"/>
      <c r="X92" s="41"/>
      <c r="Y92" s="41"/>
      <c r="Z92" s="41"/>
      <c r="AA92" s="41"/>
      <c r="AB92" s="41"/>
      <c r="AC92" s="41"/>
      <c r="AD92" s="41"/>
      <c r="AE92" s="41"/>
      <c r="AR92" s="227" t="s">
        <v>2348</v>
      </c>
      <c r="AT92" s="227" t="s">
        <v>181</v>
      </c>
      <c r="AU92" s="227" t="s">
        <v>85</v>
      </c>
      <c r="AY92" s="20" t="s">
        <v>179</v>
      </c>
      <c r="BE92" s="228">
        <f>IF(N92="základní",J92,0)</f>
        <v>0</v>
      </c>
      <c r="BF92" s="228">
        <f>IF(N92="snížená",J92,0)</f>
        <v>0</v>
      </c>
      <c r="BG92" s="228">
        <f>IF(N92="zákl. přenesená",J92,0)</f>
        <v>0</v>
      </c>
      <c r="BH92" s="228">
        <f>IF(N92="sníž. přenesená",J92,0)</f>
        <v>0</v>
      </c>
      <c r="BI92" s="228">
        <f>IF(N92="nulová",J92,0)</f>
        <v>0</v>
      </c>
      <c r="BJ92" s="20" t="s">
        <v>85</v>
      </c>
      <c r="BK92" s="228">
        <f>ROUND(I92*H92,2)</f>
        <v>0</v>
      </c>
      <c r="BL92" s="20" t="s">
        <v>2348</v>
      </c>
      <c r="BM92" s="227" t="s">
        <v>2371</v>
      </c>
    </row>
    <row r="93" s="2" customFormat="1">
      <c r="A93" s="41"/>
      <c r="B93" s="42"/>
      <c r="C93" s="43"/>
      <c r="D93" s="236" t="s">
        <v>276</v>
      </c>
      <c r="E93" s="43"/>
      <c r="F93" s="278" t="s">
        <v>2372</v>
      </c>
      <c r="G93" s="43"/>
      <c r="H93" s="43"/>
      <c r="I93" s="231"/>
      <c r="J93" s="43"/>
      <c r="K93" s="43"/>
      <c r="L93" s="47"/>
      <c r="M93" s="232"/>
      <c r="N93" s="233"/>
      <c r="O93" s="87"/>
      <c r="P93" s="87"/>
      <c r="Q93" s="87"/>
      <c r="R93" s="87"/>
      <c r="S93" s="87"/>
      <c r="T93" s="88"/>
      <c r="U93" s="41"/>
      <c r="V93" s="41"/>
      <c r="W93" s="41"/>
      <c r="X93" s="41"/>
      <c r="Y93" s="41"/>
      <c r="Z93" s="41"/>
      <c r="AA93" s="41"/>
      <c r="AB93" s="41"/>
      <c r="AC93" s="41"/>
      <c r="AD93" s="41"/>
      <c r="AE93" s="41"/>
      <c r="AT93" s="20" t="s">
        <v>276</v>
      </c>
      <c r="AU93" s="20" t="s">
        <v>85</v>
      </c>
    </row>
    <row r="94" s="2" customFormat="1" ht="16.5" customHeight="1">
      <c r="A94" s="41"/>
      <c r="B94" s="42"/>
      <c r="C94" s="216" t="s">
        <v>235</v>
      </c>
      <c r="D94" s="216" t="s">
        <v>181</v>
      </c>
      <c r="E94" s="217" t="s">
        <v>2373</v>
      </c>
      <c r="F94" s="218" t="s">
        <v>2374</v>
      </c>
      <c r="G94" s="219" t="s">
        <v>464</v>
      </c>
      <c r="H94" s="220">
        <v>1</v>
      </c>
      <c r="I94" s="221"/>
      <c r="J94" s="222">
        <f>ROUND(I94*H94,2)</f>
        <v>0</v>
      </c>
      <c r="K94" s="218" t="s">
        <v>274</v>
      </c>
      <c r="L94" s="47"/>
      <c r="M94" s="223" t="s">
        <v>19</v>
      </c>
      <c r="N94" s="224" t="s">
        <v>48</v>
      </c>
      <c r="O94" s="87"/>
      <c r="P94" s="225">
        <f>O94*H94</f>
        <v>0</v>
      </c>
      <c r="Q94" s="225">
        <v>0</v>
      </c>
      <c r="R94" s="225">
        <f>Q94*H94</f>
        <v>0</v>
      </c>
      <c r="S94" s="225">
        <v>0</v>
      </c>
      <c r="T94" s="226">
        <f>S94*H94</f>
        <v>0</v>
      </c>
      <c r="U94" s="41"/>
      <c r="V94" s="41"/>
      <c r="W94" s="41"/>
      <c r="X94" s="41"/>
      <c r="Y94" s="41"/>
      <c r="Z94" s="41"/>
      <c r="AA94" s="41"/>
      <c r="AB94" s="41"/>
      <c r="AC94" s="41"/>
      <c r="AD94" s="41"/>
      <c r="AE94" s="41"/>
      <c r="AR94" s="227" t="s">
        <v>2348</v>
      </c>
      <c r="AT94" s="227" t="s">
        <v>181</v>
      </c>
      <c r="AU94" s="227" t="s">
        <v>85</v>
      </c>
      <c r="AY94" s="20" t="s">
        <v>179</v>
      </c>
      <c r="BE94" s="228">
        <f>IF(N94="základní",J94,0)</f>
        <v>0</v>
      </c>
      <c r="BF94" s="228">
        <f>IF(N94="snížená",J94,0)</f>
        <v>0</v>
      </c>
      <c r="BG94" s="228">
        <f>IF(N94="zákl. přenesená",J94,0)</f>
        <v>0</v>
      </c>
      <c r="BH94" s="228">
        <f>IF(N94="sníž. přenesená",J94,0)</f>
        <v>0</v>
      </c>
      <c r="BI94" s="228">
        <f>IF(N94="nulová",J94,0)</f>
        <v>0</v>
      </c>
      <c r="BJ94" s="20" t="s">
        <v>85</v>
      </c>
      <c r="BK94" s="228">
        <f>ROUND(I94*H94,2)</f>
        <v>0</v>
      </c>
      <c r="BL94" s="20" t="s">
        <v>2348</v>
      </c>
      <c r="BM94" s="227" t="s">
        <v>2375</v>
      </c>
    </row>
    <row r="95" s="2" customFormat="1">
      <c r="A95" s="41"/>
      <c r="B95" s="42"/>
      <c r="C95" s="43"/>
      <c r="D95" s="236" t="s">
        <v>276</v>
      </c>
      <c r="E95" s="43"/>
      <c r="F95" s="278" t="s">
        <v>2376</v>
      </c>
      <c r="G95" s="43"/>
      <c r="H95" s="43"/>
      <c r="I95" s="231"/>
      <c r="J95" s="43"/>
      <c r="K95" s="43"/>
      <c r="L95" s="47"/>
      <c r="M95" s="232"/>
      <c r="N95" s="233"/>
      <c r="O95" s="87"/>
      <c r="P95" s="87"/>
      <c r="Q95" s="87"/>
      <c r="R95" s="87"/>
      <c r="S95" s="87"/>
      <c r="T95" s="88"/>
      <c r="U95" s="41"/>
      <c r="V95" s="41"/>
      <c r="W95" s="41"/>
      <c r="X95" s="41"/>
      <c r="Y95" s="41"/>
      <c r="Z95" s="41"/>
      <c r="AA95" s="41"/>
      <c r="AB95" s="41"/>
      <c r="AC95" s="41"/>
      <c r="AD95" s="41"/>
      <c r="AE95" s="41"/>
      <c r="AT95" s="20" t="s">
        <v>276</v>
      </c>
      <c r="AU95" s="20" t="s">
        <v>85</v>
      </c>
    </row>
    <row r="96" s="2" customFormat="1" ht="16.5" customHeight="1">
      <c r="A96" s="41"/>
      <c r="B96" s="42"/>
      <c r="C96" s="216" t="s">
        <v>242</v>
      </c>
      <c r="D96" s="216" t="s">
        <v>181</v>
      </c>
      <c r="E96" s="217" t="s">
        <v>2377</v>
      </c>
      <c r="F96" s="218" t="s">
        <v>2378</v>
      </c>
      <c r="G96" s="219" t="s">
        <v>464</v>
      </c>
      <c r="H96" s="220">
        <v>1</v>
      </c>
      <c r="I96" s="221"/>
      <c r="J96" s="222">
        <f>ROUND(I96*H96,2)</f>
        <v>0</v>
      </c>
      <c r="K96" s="218" t="s">
        <v>274</v>
      </c>
      <c r="L96" s="47"/>
      <c r="M96" s="223" t="s">
        <v>19</v>
      </c>
      <c r="N96" s="224" t="s">
        <v>48</v>
      </c>
      <c r="O96" s="87"/>
      <c r="P96" s="225">
        <f>O96*H96</f>
        <v>0</v>
      </c>
      <c r="Q96" s="225">
        <v>0</v>
      </c>
      <c r="R96" s="225">
        <f>Q96*H96</f>
        <v>0</v>
      </c>
      <c r="S96" s="225">
        <v>0</v>
      </c>
      <c r="T96" s="226">
        <f>S96*H96</f>
        <v>0</v>
      </c>
      <c r="U96" s="41"/>
      <c r="V96" s="41"/>
      <c r="W96" s="41"/>
      <c r="X96" s="41"/>
      <c r="Y96" s="41"/>
      <c r="Z96" s="41"/>
      <c r="AA96" s="41"/>
      <c r="AB96" s="41"/>
      <c r="AC96" s="41"/>
      <c r="AD96" s="41"/>
      <c r="AE96" s="41"/>
      <c r="AR96" s="227" t="s">
        <v>2348</v>
      </c>
      <c r="AT96" s="227" t="s">
        <v>181</v>
      </c>
      <c r="AU96" s="227" t="s">
        <v>85</v>
      </c>
      <c r="AY96" s="20" t="s">
        <v>179</v>
      </c>
      <c r="BE96" s="228">
        <f>IF(N96="základní",J96,0)</f>
        <v>0</v>
      </c>
      <c r="BF96" s="228">
        <f>IF(N96="snížená",J96,0)</f>
        <v>0</v>
      </c>
      <c r="BG96" s="228">
        <f>IF(N96="zákl. přenesená",J96,0)</f>
        <v>0</v>
      </c>
      <c r="BH96" s="228">
        <f>IF(N96="sníž. přenesená",J96,0)</f>
        <v>0</v>
      </c>
      <c r="BI96" s="228">
        <f>IF(N96="nulová",J96,0)</f>
        <v>0</v>
      </c>
      <c r="BJ96" s="20" t="s">
        <v>85</v>
      </c>
      <c r="BK96" s="228">
        <f>ROUND(I96*H96,2)</f>
        <v>0</v>
      </c>
      <c r="BL96" s="20" t="s">
        <v>2348</v>
      </c>
      <c r="BM96" s="227" t="s">
        <v>2379</v>
      </c>
    </row>
    <row r="97" s="2" customFormat="1">
      <c r="A97" s="41"/>
      <c r="B97" s="42"/>
      <c r="C97" s="43"/>
      <c r="D97" s="236" t="s">
        <v>276</v>
      </c>
      <c r="E97" s="43"/>
      <c r="F97" s="278" t="s">
        <v>2380</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276</v>
      </c>
      <c r="AU97" s="20" t="s">
        <v>85</v>
      </c>
    </row>
    <row r="98" s="2" customFormat="1" ht="16.5" customHeight="1">
      <c r="A98" s="41"/>
      <c r="B98" s="42"/>
      <c r="C98" s="216" t="s">
        <v>248</v>
      </c>
      <c r="D98" s="216" t="s">
        <v>181</v>
      </c>
      <c r="E98" s="217" t="s">
        <v>2381</v>
      </c>
      <c r="F98" s="218" t="s">
        <v>2382</v>
      </c>
      <c r="G98" s="219" t="s">
        <v>464</v>
      </c>
      <c r="H98" s="220">
        <v>1</v>
      </c>
      <c r="I98" s="221"/>
      <c r="J98" s="222">
        <f>ROUND(I98*H98,2)</f>
        <v>0</v>
      </c>
      <c r="K98" s="218" t="s">
        <v>274</v>
      </c>
      <c r="L98" s="47"/>
      <c r="M98" s="223" t="s">
        <v>19</v>
      </c>
      <c r="N98" s="224" t="s">
        <v>48</v>
      </c>
      <c r="O98" s="87"/>
      <c r="P98" s="225">
        <f>O98*H98</f>
        <v>0</v>
      </c>
      <c r="Q98" s="225">
        <v>0</v>
      </c>
      <c r="R98" s="225">
        <f>Q98*H98</f>
        <v>0</v>
      </c>
      <c r="S98" s="225">
        <v>0</v>
      </c>
      <c r="T98" s="226">
        <f>S98*H98</f>
        <v>0</v>
      </c>
      <c r="U98" s="41"/>
      <c r="V98" s="41"/>
      <c r="W98" s="41"/>
      <c r="X98" s="41"/>
      <c r="Y98" s="41"/>
      <c r="Z98" s="41"/>
      <c r="AA98" s="41"/>
      <c r="AB98" s="41"/>
      <c r="AC98" s="41"/>
      <c r="AD98" s="41"/>
      <c r="AE98" s="41"/>
      <c r="AR98" s="227" t="s">
        <v>2348</v>
      </c>
      <c r="AT98" s="227" t="s">
        <v>181</v>
      </c>
      <c r="AU98" s="227" t="s">
        <v>85</v>
      </c>
      <c r="AY98" s="20" t="s">
        <v>179</v>
      </c>
      <c r="BE98" s="228">
        <f>IF(N98="základní",J98,0)</f>
        <v>0</v>
      </c>
      <c r="BF98" s="228">
        <f>IF(N98="snížená",J98,0)</f>
        <v>0</v>
      </c>
      <c r="BG98" s="228">
        <f>IF(N98="zákl. přenesená",J98,0)</f>
        <v>0</v>
      </c>
      <c r="BH98" s="228">
        <f>IF(N98="sníž. přenesená",J98,0)</f>
        <v>0</v>
      </c>
      <c r="BI98" s="228">
        <f>IF(N98="nulová",J98,0)</f>
        <v>0</v>
      </c>
      <c r="BJ98" s="20" t="s">
        <v>85</v>
      </c>
      <c r="BK98" s="228">
        <f>ROUND(I98*H98,2)</f>
        <v>0</v>
      </c>
      <c r="BL98" s="20" t="s">
        <v>2348</v>
      </c>
      <c r="BM98" s="227" t="s">
        <v>2383</v>
      </c>
    </row>
    <row r="99" s="2" customFormat="1">
      <c r="A99" s="41"/>
      <c r="B99" s="42"/>
      <c r="C99" s="43"/>
      <c r="D99" s="236" t="s">
        <v>276</v>
      </c>
      <c r="E99" s="43"/>
      <c r="F99" s="278" t="s">
        <v>2384</v>
      </c>
      <c r="G99" s="43"/>
      <c r="H99" s="43"/>
      <c r="I99" s="231"/>
      <c r="J99" s="43"/>
      <c r="K99" s="43"/>
      <c r="L99" s="47"/>
      <c r="M99" s="232"/>
      <c r="N99" s="233"/>
      <c r="O99" s="87"/>
      <c r="P99" s="87"/>
      <c r="Q99" s="87"/>
      <c r="R99" s="87"/>
      <c r="S99" s="87"/>
      <c r="T99" s="88"/>
      <c r="U99" s="41"/>
      <c r="V99" s="41"/>
      <c r="W99" s="41"/>
      <c r="X99" s="41"/>
      <c r="Y99" s="41"/>
      <c r="Z99" s="41"/>
      <c r="AA99" s="41"/>
      <c r="AB99" s="41"/>
      <c r="AC99" s="41"/>
      <c r="AD99" s="41"/>
      <c r="AE99" s="41"/>
      <c r="AT99" s="20" t="s">
        <v>276</v>
      </c>
      <c r="AU99" s="20" t="s">
        <v>85</v>
      </c>
    </row>
    <row r="100" s="2" customFormat="1" ht="16.5" customHeight="1">
      <c r="A100" s="41"/>
      <c r="B100" s="42"/>
      <c r="C100" s="216" t="s">
        <v>256</v>
      </c>
      <c r="D100" s="216" t="s">
        <v>181</v>
      </c>
      <c r="E100" s="217" t="s">
        <v>2385</v>
      </c>
      <c r="F100" s="218" t="s">
        <v>2386</v>
      </c>
      <c r="G100" s="219" t="s">
        <v>464</v>
      </c>
      <c r="H100" s="220">
        <v>1</v>
      </c>
      <c r="I100" s="221"/>
      <c r="J100" s="222">
        <f>ROUND(I100*H100,2)</f>
        <v>0</v>
      </c>
      <c r="K100" s="218" t="s">
        <v>274</v>
      </c>
      <c r="L100" s="47"/>
      <c r="M100" s="223" t="s">
        <v>19</v>
      </c>
      <c r="N100" s="224" t="s">
        <v>48</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2348</v>
      </c>
      <c r="AT100" s="227" t="s">
        <v>181</v>
      </c>
      <c r="AU100" s="227" t="s">
        <v>85</v>
      </c>
      <c r="AY100" s="20" t="s">
        <v>179</v>
      </c>
      <c r="BE100" s="228">
        <f>IF(N100="základní",J100,0)</f>
        <v>0</v>
      </c>
      <c r="BF100" s="228">
        <f>IF(N100="snížená",J100,0)</f>
        <v>0</v>
      </c>
      <c r="BG100" s="228">
        <f>IF(N100="zákl. přenesená",J100,0)</f>
        <v>0</v>
      </c>
      <c r="BH100" s="228">
        <f>IF(N100="sníž. přenesená",J100,0)</f>
        <v>0</v>
      </c>
      <c r="BI100" s="228">
        <f>IF(N100="nulová",J100,0)</f>
        <v>0</v>
      </c>
      <c r="BJ100" s="20" t="s">
        <v>85</v>
      </c>
      <c r="BK100" s="228">
        <f>ROUND(I100*H100,2)</f>
        <v>0</v>
      </c>
      <c r="BL100" s="20" t="s">
        <v>2348</v>
      </c>
      <c r="BM100" s="227" t="s">
        <v>2387</v>
      </c>
    </row>
    <row r="101" s="2" customFormat="1">
      <c r="A101" s="41"/>
      <c r="B101" s="42"/>
      <c r="C101" s="43"/>
      <c r="D101" s="236" t="s">
        <v>276</v>
      </c>
      <c r="E101" s="43"/>
      <c r="F101" s="278" t="s">
        <v>2388</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276</v>
      </c>
      <c r="AU101" s="20" t="s">
        <v>85</v>
      </c>
    </row>
    <row r="102" s="2" customFormat="1" ht="16.5" customHeight="1">
      <c r="A102" s="41"/>
      <c r="B102" s="42"/>
      <c r="C102" s="216" t="s">
        <v>8</v>
      </c>
      <c r="D102" s="216" t="s">
        <v>181</v>
      </c>
      <c r="E102" s="217" t="s">
        <v>2389</v>
      </c>
      <c r="F102" s="218" t="s">
        <v>2390</v>
      </c>
      <c r="G102" s="219" t="s">
        <v>464</v>
      </c>
      <c r="H102" s="220">
        <v>1</v>
      </c>
      <c r="I102" s="221"/>
      <c r="J102" s="222">
        <f>ROUND(I102*H102,2)</f>
        <v>0</v>
      </c>
      <c r="K102" s="218" t="s">
        <v>274</v>
      </c>
      <c r="L102" s="47"/>
      <c r="M102" s="223" t="s">
        <v>19</v>
      </c>
      <c r="N102" s="224" t="s">
        <v>48</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2348</v>
      </c>
      <c r="AT102" s="227" t="s">
        <v>181</v>
      </c>
      <c r="AU102" s="227" t="s">
        <v>85</v>
      </c>
      <c r="AY102" s="20" t="s">
        <v>179</v>
      </c>
      <c r="BE102" s="228">
        <f>IF(N102="základní",J102,0)</f>
        <v>0</v>
      </c>
      <c r="BF102" s="228">
        <f>IF(N102="snížená",J102,0)</f>
        <v>0</v>
      </c>
      <c r="BG102" s="228">
        <f>IF(N102="zákl. přenesená",J102,0)</f>
        <v>0</v>
      </c>
      <c r="BH102" s="228">
        <f>IF(N102="sníž. přenesená",J102,0)</f>
        <v>0</v>
      </c>
      <c r="BI102" s="228">
        <f>IF(N102="nulová",J102,0)</f>
        <v>0</v>
      </c>
      <c r="BJ102" s="20" t="s">
        <v>85</v>
      </c>
      <c r="BK102" s="228">
        <f>ROUND(I102*H102,2)</f>
        <v>0</v>
      </c>
      <c r="BL102" s="20" t="s">
        <v>2348</v>
      </c>
      <c r="BM102" s="227" t="s">
        <v>2391</v>
      </c>
    </row>
    <row r="103" s="2" customFormat="1">
      <c r="A103" s="41"/>
      <c r="B103" s="42"/>
      <c r="C103" s="43"/>
      <c r="D103" s="236" t="s">
        <v>276</v>
      </c>
      <c r="E103" s="43"/>
      <c r="F103" s="278" t="s">
        <v>2392</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276</v>
      </c>
      <c r="AU103" s="20" t="s">
        <v>85</v>
      </c>
    </row>
    <row r="104" s="2" customFormat="1" ht="16.5" customHeight="1">
      <c r="A104" s="41"/>
      <c r="B104" s="42"/>
      <c r="C104" s="216" t="s">
        <v>270</v>
      </c>
      <c r="D104" s="216" t="s">
        <v>181</v>
      </c>
      <c r="E104" s="217" t="s">
        <v>2393</v>
      </c>
      <c r="F104" s="218" t="s">
        <v>2394</v>
      </c>
      <c r="G104" s="219" t="s">
        <v>464</v>
      </c>
      <c r="H104" s="220">
        <v>1</v>
      </c>
      <c r="I104" s="221"/>
      <c r="J104" s="222">
        <f>ROUND(I104*H104,2)</f>
        <v>0</v>
      </c>
      <c r="K104" s="218" t="s">
        <v>274</v>
      </c>
      <c r="L104" s="47"/>
      <c r="M104" s="223" t="s">
        <v>19</v>
      </c>
      <c r="N104" s="224" t="s">
        <v>48</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2348</v>
      </c>
      <c r="AT104" s="227" t="s">
        <v>181</v>
      </c>
      <c r="AU104" s="227" t="s">
        <v>85</v>
      </c>
      <c r="AY104" s="20" t="s">
        <v>179</v>
      </c>
      <c r="BE104" s="228">
        <f>IF(N104="základní",J104,0)</f>
        <v>0</v>
      </c>
      <c r="BF104" s="228">
        <f>IF(N104="snížená",J104,0)</f>
        <v>0</v>
      </c>
      <c r="BG104" s="228">
        <f>IF(N104="zákl. přenesená",J104,0)</f>
        <v>0</v>
      </c>
      <c r="BH104" s="228">
        <f>IF(N104="sníž. přenesená",J104,0)</f>
        <v>0</v>
      </c>
      <c r="BI104" s="228">
        <f>IF(N104="nulová",J104,0)</f>
        <v>0</v>
      </c>
      <c r="BJ104" s="20" t="s">
        <v>85</v>
      </c>
      <c r="BK104" s="228">
        <f>ROUND(I104*H104,2)</f>
        <v>0</v>
      </c>
      <c r="BL104" s="20" t="s">
        <v>2348</v>
      </c>
      <c r="BM104" s="227" t="s">
        <v>2395</v>
      </c>
    </row>
    <row r="105" s="2" customFormat="1">
      <c r="A105" s="41"/>
      <c r="B105" s="42"/>
      <c r="C105" s="43"/>
      <c r="D105" s="236" t="s">
        <v>276</v>
      </c>
      <c r="E105" s="43"/>
      <c r="F105" s="278" t="s">
        <v>2396</v>
      </c>
      <c r="G105" s="43"/>
      <c r="H105" s="43"/>
      <c r="I105" s="231"/>
      <c r="J105" s="43"/>
      <c r="K105" s="43"/>
      <c r="L105" s="47"/>
      <c r="M105" s="232"/>
      <c r="N105" s="233"/>
      <c r="O105" s="87"/>
      <c r="P105" s="87"/>
      <c r="Q105" s="87"/>
      <c r="R105" s="87"/>
      <c r="S105" s="87"/>
      <c r="T105" s="88"/>
      <c r="U105" s="41"/>
      <c r="V105" s="41"/>
      <c r="W105" s="41"/>
      <c r="X105" s="41"/>
      <c r="Y105" s="41"/>
      <c r="Z105" s="41"/>
      <c r="AA105" s="41"/>
      <c r="AB105" s="41"/>
      <c r="AC105" s="41"/>
      <c r="AD105" s="41"/>
      <c r="AE105" s="41"/>
      <c r="AT105" s="20" t="s">
        <v>276</v>
      </c>
      <c r="AU105" s="20" t="s">
        <v>85</v>
      </c>
    </row>
    <row r="106" s="2" customFormat="1" ht="16.5" customHeight="1">
      <c r="A106" s="41"/>
      <c r="B106" s="42"/>
      <c r="C106" s="216" t="s">
        <v>136</v>
      </c>
      <c r="D106" s="216" t="s">
        <v>181</v>
      </c>
      <c r="E106" s="217" t="s">
        <v>2397</v>
      </c>
      <c r="F106" s="218" t="s">
        <v>2398</v>
      </c>
      <c r="G106" s="219" t="s">
        <v>464</v>
      </c>
      <c r="H106" s="220">
        <v>1</v>
      </c>
      <c r="I106" s="221"/>
      <c r="J106" s="222">
        <f>ROUND(I106*H106,2)</f>
        <v>0</v>
      </c>
      <c r="K106" s="218" t="s">
        <v>274</v>
      </c>
      <c r="L106" s="47"/>
      <c r="M106" s="223" t="s">
        <v>19</v>
      </c>
      <c r="N106" s="224" t="s">
        <v>48</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2348</v>
      </c>
      <c r="AT106" s="227" t="s">
        <v>181</v>
      </c>
      <c r="AU106" s="227" t="s">
        <v>85</v>
      </c>
      <c r="AY106" s="20" t="s">
        <v>179</v>
      </c>
      <c r="BE106" s="228">
        <f>IF(N106="základní",J106,0)</f>
        <v>0</v>
      </c>
      <c r="BF106" s="228">
        <f>IF(N106="snížená",J106,0)</f>
        <v>0</v>
      </c>
      <c r="BG106" s="228">
        <f>IF(N106="zákl. přenesená",J106,0)</f>
        <v>0</v>
      </c>
      <c r="BH106" s="228">
        <f>IF(N106="sníž. přenesená",J106,0)</f>
        <v>0</v>
      </c>
      <c r="BI106" s="228">
        <f>IF(N106="nulová",J106,0)</f>
        <v>0</v>
      </c>
      <c r="BJ106" s="20" t="s">
        <v>85</v>
      </c>
      <c r="BK106" s="228">
        <f>ROUND(I106*H106,2)</f>
        <v>0</v>
      </c>
      <c r="BL106" s="20" t="s">
        <v>2348</v>
      </c>
      <c r="BM106" s="227" t="s">
        <v>2399</v>
      </c>
    </row>
    <row r="107" s="2" customFormat="1">
      <c r="A107" s="41"/>
      <c r="B107" s="42"/>
      <c r="C107" s="43"/>
      <c r="D107" s="236" t="s">
        <v>276</v>
      </c>
      <c r="E107" s="43"/>
      <c r="F107" s="278" t="s">
        <v>2400</v>
      </c>
      <c r="G107" s="43"/>
      <c r="H107" s="43"/>
      <c r="I107" s="231"/>
      <c r="J107" s="43"/>
      <c r="K107" s="43"/>
      <c r="L107" s="47"/>
      <c r="M107" s="232"/>
      <c r="N107" s="233"/>
      <c r="O107" s="87"/>
      <c r="P107" s="87"/>
      <c r="Q107" s="87"/>
      <c r="R107" s="87"/>
      <c r="S107" s="87"/>
      <c r="T107" s="88"/>
      <c r="U107" s="41"/>
      <c r="V107" s="41"/>
      <c r="W107" s="41"/>
      <c r="X107" s="41"/>
      <c r="Y107" s="41"/>
      <c r="Z107" s="41"/>
      <c r="AA107" s="41"/>
      <c r="AB107" s="41"/>
      <c r="AC107" s="41"/>
      <c r="AD107" s="41"/>
      <c r="AE107" s="41"/>
      <c r="AT107" s="20" t="s">
        <v>276</v>
      </c>
      <c r="AU107" s="20" t="s">
        <v>85</v>
      </c>
    </row>
    <row r="108" s="2" customFormat="1" ht="16.5" customHeight="1">
      <c r="A108" s="41"/>
      <c r="B108" s="42"/>
      <c r="C108" s="216" t="s">
        <v>282</v>
      </c>
      <c r="D108" s="216" t="s">
        <v>181</v>
      </c>
      <c r="E108" s="217" t="s">
        <v>2401</v>
      </c>
      <c r="F108" s="218" t="s">
        <v>2402</v>
      </c>
      <c r="G108" s="219" t="s">
        <v>464</v>
      </c>
      <c r="H108" s="220">
        <v>1</v>
      </c>
      <c r="I108" s="221"/>
      <c r="J108" s="222">
        <f>ROUND(I108*H108,2)</f>
        <v>0</v>
      </c>
      <c r="K108" s="218" t="s">
        <v>274</v>
      </c>
      <c r="L108" s="47"/>
      <c r="M108" s="223" t="s">
        <v>19</v>
      </c>
      <c r="N108" s="224" t="s">
        <v>48</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2348</v>
      </c>
      <c r="AT108" s="227" t="s">
        <v>181</v>
      </c>
      <c r="AU108" s="227" t="s">
        <v>85</v>
      </c>
      <c r="AY108" s="20" t="s">
        <v>179</v>
      </c>
      <c r="BE108" s="228">
        <f>IF(N108="základní",J108,0)</f>
        <v>0</v>
      </c>
      <c r="BF108" s="228">
        <f>IF(N108="snížená",J108,0)</f>
        <v>0</v>
      </c>
      <c r="BG108" s="228">
        <f>IF(N108="zákl. přenesená",J108,0)</f>
        <v>0</v>
      </c>
      <c r="BH108" s="228">
        <f>IF(N108="sníž. přenesená",J108,0)</f>
        <v>0</v>
      </c>
      <c r="BI108" s="228">
        <f>IF(N108="nulová",J108,0)</f>
        <v>0</v>
      </c>
      <c r="BJ108" s="20" t="s">
        <v>85</v>
      </c>
      <c r="BK108" s="228">
        <f>ROUND(I108*H108,2)</f>
        <v>0</v>
      </c>
      <c r="BL108" s="20" t="s">
        <v>2348</v>
      </c>
      <c r="BM108" s="227" t="s">
        <v>2403</v>
      </c>
    </row>
    <row r="109" s="2" customFormat="1">
      <c r="A109" s="41"/>
      <c r="B109" s="42"/>
      <c r="C109" s="43"/>
      <c r="D109" s="236" t="s">
        <v>276</v>
      </c>
      <c r="E109" s="43"/>
      <c r="F109" s="278" t="s">
        <v>2404</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276</v>
      </c>
      <c r="AU109" s="20" t="s">
        <v>85</v>
      </c>
    </row>
    <row r="110" s="2" customFormat="1" ht="16.5" customHeight="1">
      <c r="A110" s="41"/>
      <c r="B110" s="42"/>
      <c r="C110" s="216" t="s">
        <v>287</v>
      </c>
      <c r="D110" s="216" t="s">
        <v>181</v>
      </c>
      <c r="E110" s="217" t="s">
        <v>2405</v>
      </c>
      <c r="F110" s="218" t="s">
        <v>2406</v>
      </c>
      <c r="G110" s="219" t="s">
        <v>464</v>
      </c>
      <c r="H110" s="220">
        <v>1</v>
      </c>
      <c r="I110" s="221"/>
      <c r="J110" s="222">
        <f>ROUND(I110*H110,2)</f>
        <v>0</v>
      </c>
      <c r="K110" s="218" t="s">
        <v>274</v>
      </c>
      <c r="L110" s="47"/>
      <c r="M110" s="223" t="s">
        <v>19</v>
      </c>
      <c r="N110" s="224" t="s">
        <v>48</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2348</v>
      </c>
      <c r="AT110" s="227" t="s">
        <v>181</v>
      </c>
      <c r="AU110" s="227" t="s">
        <v>85</v>
      </c>
      <c r="AY110" s="20" t="s">
        <v>179</v>
      </c>
      <c r="BE110" s="228">
        <f>IF(N110="základní",J110,0)</f>
        <v>0</v>
      </c>
      <c r="BF110" s="228">
        <f>IF(N110="snížená",J110,0)</f>
        <v>0</v>
      </c>
      <c r="BG110" s="228">
        <f>IF(N110="zákl. přenesená",J110,0)</f>
        <v>0</v>
      </c>
      <c r="BH110" s="228">
        <f>IF(N110="sníž. přenesená",J110,0)</f>
        <v>0</v>
      </c>
      <c r="BI110" s="228">
        <f>IF(N110="nulová",J110,0)</f>
        <v>0</v>
      </c>
      <c r="BJ110" s="20" t="s">
        <v>85</v>
      </c>
      <c r="BK110" s="228">
        <f>ROUND(I110*H110,2)</f>
        <v>0</v>
      </c>
      <c r="BL110" s="20" t="s">
        <v>2348</v>
      </c>
      <c r="BM110" s="227" t="s">
        <v>2407</v>
      </c>
    </row>
    <row r="111" s="2" customFormat="1">
      <c r="A111" s="41"/>
      <c r="B111" s="42"/>
      <c r="C111" s="43"/>
      <c r="D111" s="236" t="s">
        <v>276</v>
      </c>
      <c r="E111" s="43"/>
      <c r="F111" s="278" t="s">
        <v>2408</v>
      </c>
      <c r="G111" s="43"/>
      <c r="H111" s="43"/>
      <c r="I111" s="231"/>
      <c r="J111" s="43"/>
      <c r="K111" s="43"/>
      <c r="L111" s="47"/>
      <c r="M111" s="232"/>
      <c r="N111" s="233"/>
      <c r="O111" s="87"/>
      <c r="P111" s="87"/>
      <c r="Q111" s="87"/>
      <c r="R111" s="87"/>
      <c r="S111" s="87"/>
      <c r="T111" s="88"/>
      <c r="U111" s="41"/>
      <c r="V111" s="41"/>
      <c r="W111" s="41"/>
      <c r="X111" s="41"/>
      <c r="Y111" s="41"/>
      <c r="Z111" s="41"/>
      <c r="AA111" s="41"/>
      <c r="AB111" s="41"/>
      <c r="AC111" s="41"/>
      <c r="AD111" s="41"/>
      <c r="AE111" s="41"/>
      <c r="AT111" s="20" t="s">
        <v>276</v>
      </c>
      <c r="AU111" s="20" t="s">
        <v>85</v>
      </c>
    </row>
    <row r="112" s="2" customFormat="1" ht="16.5" customHeight="1">
      <c r="A112" s="41"/>
      <c r="B112" s="42"/>
      <c r="C112" s="216" t="s">
        <v>292</v>
      </c>
      <c r="D112" s="216" t="s">
        <v>181</v>
      </c>
      <c r="E112" s="217" t="s">
        <v>2409</v>
      </c>
      <c r="F112" s="218" t="s">
        <v>2410</v>
      </c>
      <c r="G112" s="219" t="s">
        <v>464</v>
      </c>
      <c r="H112" s="220">
        <v>1</v>
      </c>
      <c r="I112" s="221"/>
      <c r="J112" s="222">
        <f>ROUND(I112*H112,2)</f>
        <v>0</v>
      </c>
      <c r="K112" s="218" t="s">
        <v>274</v>
      </c>
      <c r="L112" s="47"/>
      <c r="M112" s="223" t="s">
        <v>19</v>
      </c>
      <c r="N112" s="224" t="s">
        <v>48</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2348</v>
      </c>
      <c r="AT112" s="227" t="s">
        <v>181</v>
      </c>
      <c r="AU112" s="227" t="s">
        <v>85</v>
      </c>
      <c r="AY112" s="20" t="s">
        <v>179</v>
      </c>
      <c r="BE112" s="228">
        <f>IF(N112="základní",J112,0)</f>
        <v>0</v>
      </c>
      <c r="BF112" s="228">
        <f>IF(N112="snížená",J112,0)</f>
        <v>0</v>
      </c>
      <c r="BG112" s="228">
        <f>IF(N112="zákl. přenesená",J112,0)</f>
        <v>0</v>
      </c>
      <c r="BH112" s="228">
        <f>IF(N112="sníž. přenesená",J112,0)</f>
        <v>0</v>
      </c>
      <c r="BI112" s="228">
        <f>IF(N112="nulová",J112,0)</f>
        <v>0</v>
      </c>
      <c r="BJ112" s="20" t="s">
        <v>85</v>
      </c>
      <c r="BK112" s="228">
        <f>ROUND(I112*H112,2)</f>
        <v>0</v>
      </c>
      <c r="BL112" s="20" t="s">
        <v>2348</v>
      </c>
      <c r="BM112" s="227" t="s">
        <v>2411</v>
      </c>
    </row>
    <row r="113" s="2" customFormat="1">
      <c r="A113" s="41"/>
      <c r="B113" s="42"/>
      <c r="C113" s="43"/>
      <c r="D113" s="236" t="s">
        <v>276</v>
      </c>
      <c r="E113" s="43"/>
      <c r="F113" s="278" t="s">
        <v>2412</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276</v>
      </c>
      <c r="AU113" s="20" t="s">
        <v>85</v>
      </c>
    </row>
    <row r="114" s="2" customFormat="1" ht="16.5" customHeight="1">
      <c r="A114" s="41"/>
      <c r="B114" s="42"/>
      <c r="C114" s="216" t="s">
        <v>297</v>
      </c>
      <c r="D114" s="216" t="s">
        <v>181</v>
      </c>
      <c r="E114" s="217" t="s">
        <v>2413</v>
      </c>
      <c r="F114" s="218" t="s">
        <v>2414</v>
      </c>
      <c r="G114" s="219" t="s">
        <v>464</v>
      </c>
      <c r="H114" s="220">
        <v>1</v>
      </c>
      <c r="I114" s="221"/>
      <c r="J114" s="222">
        <f>ROUND(I114*H114,2)</f>
        <v>0</v>
      </c>
      <c r="K114" s="218" t="s">
        <v>274</v>
      </c>
      <c r="L114" s="47"/>
      <c r="M114" s="223" t="s">
        <v>19</v>
      </c>
      <c r="N114" s="224" t="s">
        <v>48</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2348</v>
      </c>
      <c r="AT114" s="227" t="s">
        <v>181</v>
      </c>
      <c r="AU114" s="227" t="s">
        <v>85</v>
      </c>
      <c r="AY114" s="20" t="s">
        <v>179</v>
      </c>
      <c r="BE114" s="228">
        <f>IF(N114="základní",J114,0)</f>
        <v>0</v>
      </c>
      <c r="BF114" s="228">
        <f>IF(N114="snížená",J114,0)</f>
        <v>0</v>
      </c>
      <c r="BG114" s="228">
        <f>IF(N114="zákl. přenesená",J114,0)</f>
        <v>0</v>
      </c>
      <c r="BH114" s="228">
        <f>IF(N114="sníž. přenesená",J114,0)</f>
        <v>0</v>
      </c>
      <c r="BI114" s="228">
        <f>IF(N114="nulová",J114,0)</f>
        <v>0</v>
      </c>
      <c r="BJ114" s="20" t="s">
        <v>85</v>
      </c>
      <c r="BK114" s="228">
        <f>ROUND(I114*H114,2)</f>
        <v>0</v>
      </c>
      <c r="BL114" s="20" t="s">
        <v>2348</v>
      </c>
      <c r="BM114" s="227" t="s">
        <v>2415</v>
      </c>
    </row>
    <row r="115" s="2" customFormat="1">
      <c r="A115" s="41"/>
      <c r="B115" s="42"/>
      <c r="C115" s="43"/>
      <c r="D115" s="236" t="s">
        <v>276</v>
      </c>
      <c r="E115" s="43"/>
      <c r="F115" s="278" t="s">
        <v>2416</v>
      </c>
      <c r="G115" s="43"/>
      <c r="H115" s="43"/>
      <c r="I115" s="231"/>
      <c r="J115" s="43"/>
      <c r="K115" s="43"/>
      <c r="L115" s="47"/>
      <c r="M115" s="232"/>
      <c r="N115" s="233"/>
      <c r="O115" s="87"/>
      <c r="P115" s="87"/>
      <c r="Q115" s="87"/>
      <c r="R115" s="87"/>
      <c r="S115" s="87"/>
      <c r="T115" s="88"/>
      <c r="U115" s="41"/>
      <c r="V115" s="41"/>
      <c r="W115" s="41"/>
      <c r="X115" s="41"/>
      <c r="Y115" s="41"/>
      <c r="Z115" s="41"/>
      <c r="AA115" s="41"/>
      <c r="AB115" s="41"/>
      <c r="AC115" s="41"/>
      <c r="AD115" s="41"/>
      <c r="AE115" s="41"/>
      <c r="AT115" s="20" t="s">
        <v>276</v>
      </c>
      <c r="AU115" s="20" t="s">
        <v>85</v>
      </c>
    </row>
    <row r="116" s="2" customFormat="1" ht="16.5" customHeight="1">
      <c r="A116" s="41"/>
      <c r="B116" s="42"/>
      <c r="C116" s="216" t="s">
        <v>302</v>
      </c>
      <c r="D116" s="216" t="s">
        <v>181</v>
      </c>
      <c r="E116" s="217" t="s">
        <v>2417</v>
      </c>
      <c r="F116" s="218" t="s">
        <v>2418</v>
      </c>
      <c r="G116" s="219" t="s">
        <v>464</v>
      </c>
      <c r="H116" s="220">
        <v>1</v>
      </c>
      <c r="I116" s="221"/>
      <c r="J116" s="222">
        <f>ROUND(I116*H116,2)</f>
        <v>0</v>
      </c>
      <c r="K116" s="218" t="s">
        <v>274</v>
      </c>
      <c r="L116" s="47"/>
      <c r="M116" s="223" t="s">
        <v>19</v>
      </c>
      <c r="N116" s="224" t="s">
        <v>48</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2348</v>
      </c>
      <c r="AT116" s="227" t="s">
        <v>181</v>
      </c>
      <c r="AU116" s="227" t="s">
        <v>85</v>
      </c>
      <c r="AY116" s="20" t="s">
        <v>179</v>
      </c>
      <c r="BE116" s="228">
        <f>IF(N116="základní",J116,0)</f>
        <v>0</v>
      </c>
      <c r="BF116" s="228">
        <f>IF(N116="snížená",J116,0)</f>
        <v>0</v>
      </c>
      <c r="BG116" s="228">
        <f>IF(N116="zákl. přenesená",J116,0)</f>
        <v>0</v>
      </c>
      <c r="BH116" s="228">
        <f>IF(N116="sníž. přenesená",J116,0)</f>
        <v>0</v>
      </c>
      <c r="BI116" s="228">
        <f>IF(N116="nulová",J116,0)</f>
        <v>0</v>
      </c>
      <c r="BJ116" s="20" t="s">
        <v>85</v>
      </c>
      <c r="BK116" s="228">
        <f>ROUND(I116*H116,2)</f>
        <v>0</v>
      </c>
      <c r="BL116" s="20" t="s">
        <v>2348</v>
      </c>
      <c r="BM116" s="227" t="s">
        <v>2419</v>
      </c>
    </row>
    <row r="117" s="2" customFormat="1">
      <c r="A117" s="41"/>
      <c r="B117" s="42"/>
      <c r="C117" s="43"/>
      <c r="D117" s="236" t="s">
        <v>276</v>
      </c>
      <c r="E117" s="43"/>
      <c r="F117" s="278" t="s">
        <v>2420</v>
      </c>
      <c r="G117" s="43"/>
      <c r="H117" s="43"/>
      <c r="I117" s="231"/>
      <c r="J117" s="43"/>
      <c r="K117" s="43"/>
      <c r="L117" s="47"/>
      <c r="M117" s="232"/>
      <c r="N117" s="233"/>
      <c r="O117" s="87"/>
      <c r="P117" s="87"/>
      <c r="Q117" s="87"/>
      <c r="R117" s="87"/>
      <c r="S117" s="87"/>
      <c r="T117" s="88"/>
      <c r="U117" s="41"/>
      <c r="V117" s="41"/>
      <c r="W117" s="41"/>
      <c r="X117" s="41"/>
      <c r="Y117" s="41"/>
      <c r="Z117" s="41"/>
      <c r="AA117" s="41"/>
      <c r="AB117" s="41"/>
      <c r="AC117" s="41"/>
      <c r="AD117" s="41"/>
      <c r="AE117" s="41"/>
      <c r="AT117" s="20" t="s">
        <v>276</v>
      </c>
      <c r="AU117" s="20" t="s">
        <v>85</v>
      </c>
    </row>
    <row r="118" s="2" customFormat="1" ht="16.5" customHeight="1">
      <c r="A118" s="41"/>
      <c r="B118" s="42"/>
      <c r="C118" s="216" t="s">
        <v>307</v>
      </c>
      <c r="D118" s="216" t="s">
        <v>181</v>
      </c>
      <c r="E118" s="217" t="s">
        <v>2421</v>
      </c>
      <c r="F118" s="218" t="s">
        <v>2422</v>
      </c>
      <c r="G118" s="219" t="s">
        <v>464</v>
      </c>
      <c r="H118" s="220">
        <v>1</v>
      </c>
      <c r="I118" s="221"/>
      <c r="J118" s="222">
        <f>ROUND(I118*H118,2)</f>
        <v>0</v>
      </c>
      <c r="K118" s="218" t="s">
        <v>274</v>
      </c>
      <c r="L118" s="47"/>
      <c r="M118" s="223" t="s">
        <v>19</v>
      </c>
      <c r="N118" s="224" t="s">
        <v>48</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2348</v>
      </c>
      <c r="AT118" s="227" t="s">
        <v>181</v>
      </c>
      <c r="AU118" s="227" t="s">
        <v>85</v>
      </c>
      <c r="AY118" s="20" t="s">
        <v>179</v>
      </c>
      <c r="BE118" s="228">
        <f>IF(N118="základní",J118,0)</f>
        <v>0</v>
      </c>
      <c r="BF118" s="228">
        <f>IF(N118="snížená",J118,0)</f>
        <v>0</v>
      </c>
      <c r="BG118" s="228">
        <f>IF(N118="zákl. přenesená",J118,0)</f>
        <v>0</v>
      </c>
      <c r="BH118" s="228">
        <f>IF(N118="sníž. přenesená",J118,0)</f>
        <v>0</v>
      </c>
      <c r="BI118" s="228">
        <f>IF(N118="nulová",J118,0)</f>
        <v>0</v>
      </c>
      <c r="BJ118" s="20" t="s">
        <v>85</v>
      </c>
      <c r="BK118" s="228">
        <f>ROUND(I118*H118,2)</f>
        <v>0</v>
      </c>
      <c r="BL118" s="20" t="s">
        <v>2348</v>
      </c>
      <c r="BM118" s="227" t="s">
        <v>2423</v>
      </c>
    </row>
    <row r="119" s="2" customFormat="1">
      <c r="A119" s="41"/>
      <c r="B119" s="42"/>
      <c r="C119" s="43"/>
      <c r="D119" s="236" t="s">
        <v>276</v>
      </c>
      <c r="E119" s="43"/>
      <c r="F119" s="278" t="s">
        <v>2424</v>
      </c>
      <c r="G119" s="43"/>
      <c r="H119" s="43"/>
      <c r="I119" s="231"/>
      <c r="J119" s="43"/>
      <c r="K119" s="43"/>
      <c r="L119" s="47"/>
      <c r="M119" s="232"/>
      <c r="N119" s="233"/>
      <c r="O119" s="87"/>
      <c r="P119" s="87"/>
      <c r="Q119" s="87"/>
      <c r="R119" s="87"/>
      <c r="S119" s="87"/>
      <c r="T119" s="88"/>
      <c r="U119" s="41"/>
      <c r="V119" s="41"/>
      <c r="W119" s="41"/>
      <c r="X119" s="41"/>
      <c r="Y119" s="41"/>
      <c r="Z119" s="41"/>
      <c r="AA119" s="41"/>
      <c r="AB119" s="41"/>
      <c r="AC119" s="41"/>
      <c r="AD119" s="41"/>
      <c r="AE119" s="41"/>
      <c r="AT119" s="20" t="s">
        <v>276</v>
      </c>
      <c r="AU119" s="20" t="s">
        <v>85</v>
      </c>
    </row>
    <row r="120" s="2" customFormat="1" ht="16.5" customHeight="1">
      <c r="A120" s="41"/>
      <c r="B120" s="42"/>
      <c r="C120" s="216" t="s">
        <v>7</v>
      </c>
      <c r="D120" s="216" t="s">
        <v>181</v>
      </c>
      <c r="E120" s="217" t="s">
        <v>2425</v>
      </c>
      <c r="F120" s="218" t="s">
        <v>2426</v>
      </c>
      <c r="G120" s="219" t="s">
        <v>464</v>
      </c>
      <c r="H120" s="220">
        <v>1</v>
      </c>
      <c r="I120" s="221"/>
      <c r="J120" s="222">
        <f>ROUND(I120*H120,2)</f>
        <v>0</v>
      </c>
      <c r="K120" s="218" t="s">
        <v>274</v>
      </c>
      <c r="L120" s="47"/>
      <c r="M120" s="223" t="s">
        <v>19</v>
      </c>
      <c r="N120" s="224" t="s">
        <v>48</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2348</v>
      </c>
      <c r="AT120" s="227" t="s">
        <v>181</v>
      </c>
      <c r="AU120" s="227" t="s">
        <v>85</v>
      </c>
      <c r="AY120" s="20" t="s">
        <v>179</v>
      </c>
      <c r="BE120" s="228">
        <f>IF(N120="základní",J120,0)</f>
        <v>0</v>
      </c>
      <c r="BF120" s="228">
        <f>IF(N120="snížená",J120,0)</f>
        <v>0</v>
      </c>
      <c r="BG120" s="228">
        <f>IF(N120="zákl. přenesená",J120,0)</f>
        <v>0</v>
      </c>
      <c r="BH120" s="228">
        <f>IF(N120="sníž. přenesená",J120,0)</f>
        <v>0</v>
      </c>
      <c r="BI120" s="228">
        <f>IF(N120="nulová",J120,0)</f>
        <v>0</v>
      </c>
      <c r="BJ120" s="20" t="s">
        <v>85</v>
      </c>
      <c r="BK120" s="228">
        <f>ROUND(I120*H120,2)</f>
        <v>0</v>
      </c>
      <c r="BL120" s="20" t="s">
        <v>2348</v>
      </c>
      <c r="BM120" s="227" t="s">
        <v>2427</v>
      </c>
    </row>
    <row r="121" s="2" customFormat="1">
      <c r="A121" s="41"/>
      <c r="B121" s="42"/>
      <c r="C121" s="43"/>
      <c r="D121" s="236" t="s">
        <v>276</v>
      </c>
      <c r="E121" s="43"/>
      <c r="F121" s="278" t="s">
        <v>2428</v>
      </c>
      <c r="G121" s="43"/>
      <c r="H121" s="43"/>
      <c r="I121" s="231"/>
      <c r="J121" s="43"/>
      <c r="K121" s="43"/>
      <c r="L121" s="47"/>
      <c r="M121" s="232"/>
      <c r="N121" s="233"/>
      <c r="O121" s="87"/>
      <c r="P121" s="87"/>
      <c r="Q121" s="87"/>
      <c r="R121" s="87"/>
      <c r="S121" s="87"/>
      <c r="T121" s="88"/>
      <c r="U121" s="41"/>
      <c r="V121" s="41"/>
      <c r="W121" s="41"/>
      <c r="X121" s="41"/>
      <c r="Y121" s="41"/>
      <c r="Z121" s="41"/>
      <c r="AA121" s="41"/>
      <c r="AB121" s="41"/>
      <c r="AC121" s="41"/>
      <c r="AD121" s="41"/>
      <c r="AE121" s="41"/>
      <c r="AT121" s="20" t="s">
        <v>276</v>
      </c>
      <c r="AU121" s="20" t="s">
        <v>85</v>
      </c>
    </row>
    <row r="122" s="2" customFormat="1" ht="16.5" customHeight="1">
      <c r="A122" s="41"/>
      <c r="B122" s="42"/>
      <c r="C122" s="216" t="s">
        <v>316</v>
      </c>
      <c r="D122" s="216" t="s">
        <v>181</v>
      </c>
      <c r="E122" s="217" t="s">
        <v>2429</v>
      </c>
      <c r="F122" s="218" t="s">
        <v>2430</v>
      </c>
      <c r="G122" s="219" t="s">
        <v>464</v>
      </c>
      <c r="H122" s="220">
        <v>1</v>
      </c>
      <c r="I122" s="221"/>
      <c r="J122" s="222">
        <f>ROUND(I122*H122,2)</f>
        <v>0</v>
      </c>
      <c r="K122" s="218" t="s">
        <v>274</v>
      </c>
      <c r="L122" s="47"/>
      <c r="M122" s="223" t="s">
        <v>19</v>
      </c>
      <c r="N122" s="224" t="s">
        <v>48</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2348</v>
      </c>
      <c r="AT122" s="227" t="s">
        <v>181</v>
      </c>
      <c r="AU122" s="227" t="s">
        <v>85</v>
      </c>
      <c r="AY122" s="20" t="s">
        <v>179</v>
      </c>
      <c r="BE122" s="228">
        <f>IF(N122="základní",J122,0)</f>
        <v>0</v>
      </c>
      <c r="BF122" s="228">
        <f>IF(N122="snížená",J122,0)</f>
        <v>0</v>
      </c>
      <c r="BG122" s="228">
        <f>IF(N122="zákl. přenesená",J122,0)</f>
        <v>0</v>
      </c>
      <c r="BH122" s="228">
        <f>IF(N122="sníž. přenesená",J122,0)</f>
        <v>0</v>
      </c>
      <c r="BI122" s="228">
        <f>IF(N122="nulová",J122,0)</f>
        <v>0</v>
      </c>
      <c r="BJ122" s="20" t="s">
        <v>85</v>
      </c>
      <c r="BK122" s="228">
        <f>ROUND(I122*H122,2)</f>
        <v>0</v>
      </c>
      <c r="BL122" s="20" t="s">
        <v>2348</v>
      </c>
      <c r="BM122" s="227" t="s">
        <v>2431</v>
      </c>
    </row>
    <row r="123" s="2" customFormat="1">
      <c r="A123" s="41"/>
      <c r="B123" s="42"/>
      <c r="C123" s="43"/>
      <c r="D123" s="236" t="s">
        <v>276</v>
      </c>
      <c r="E123" s="43"/>
      <c r="F123" s="278" t="s">
        <v>2432</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276</v>
      </c>
      <c r="AU123" s="20" t="s">
        <v>85</v>
      </c>
    </row>
    <row r="124" s="2" customFormat="1" ht="16.5" customHeight="1">
      <c r="A124" s="41"/>
      <c r="B124" s="42"/>
      <c r="C124" s="216" t="s">
        <v>321</v>
      </c>
      <c r="D124" s="216" t="s">
        <v>181</v>
      </c>
      <c r="E124" s="217" t="s">
        <v>2433</v>
      </c>
      <c r="F124" s="218" t="s">
        <v>2434</v>
      </c>
      <c r="G124" s="219" t="s">
        <v>464</v>
      </c>
      <c r="H124" s="220">
        <v>1</v>
      </c>
      <c r="I124" s="221"/>
      <c r="J124" s="222">
        <f>ROUND(I124*H124,2)</f>
        <v>0</v>
      </c>
      <c r="K124" s="218" t="s">
        <v>274</v>
      </c>
      <c r="L124" s="47"/>
      <c r="M124" s="223" t="s">
        <v>19</v>
      </c>
      <c r="N124" s="224" t="s">
        <v>48</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2348</v>
      </c>
      <c r="AT124" s="227" t="s">
        <v>181</v>
      </c>
      <c r="AU124" s="227" t="s">
        <v>85</v>
      </c>
      <c r="AY124" s="20" t="s">
        <v>179</v>
      </c>
      <c r="BE124" s="228">
        <f>IF(N124="základní",J124,0)</f>
        <v>0</v>
      </c>
      <c r="BF124" s="228">
        <f>IF(N124="snížená",J124,0)</f>
        <v>0</v>
      </c>
      <c r="BG124" s="228">
        <f>IF(N124="zákl. přenesená",J124,0)</f>
        <v>0</v>
      </c>
      <c r="BH124" s="228">
        <f>IF(N124="sníž. přenesená",J124,0)</f>
        <v>0</v>
      </c>
      <c r="BI124" s="228">
        <f>IF(N124="nulová",J124,0)</f>
        <v>0</v>
      </c>
      <c r="BJ124" s="20" t="s">
        <v>85</v>
      </c>
      <c r="BK124" s="228">
        <f>ROUND(I124*H124,2)</f>
        <v>0</v>
      </c>
      <c r="BL124" s="20" t="s">
        <v>2348</v>
      </c>
      <c r="BM124" s="227" t="s">
        <v>2435</v>
      </c>
    </row>
    <row r="125" s="2" customFormat="1">
      <c r="A125" s="41"/>
      <c r="B125" s="42"/>
      <c r="C125" s="43"/>
      <c r="D125" s="236" t="s">
        <v>276</v>
      </c>
      <c r="E125" s="43"/>
      <c r="F125" s="278" t="s">
        <v>2436</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276</v>
      </c>
      <c r="AU125" s="20" t="s">
        <v>85</v>
      </c>
    </row>
    <row r="126" s="2" customFormat="1" ht="16.5" customHeight="1">
      <c r="A126" s="41"/>
      <c r="B126" s="42"/>
      <c r="C126" s="216" t="s">
        <v>326</v>
      </c>
      <c r="D126" s="216" t="s">
        <v>181</v>
      </c>
      <c r="E126" s="217" t="s">
        <v>2437</v>
      </c>
      <c r="F126" s="218" t="s">
        <v>2438</v>
      </c>
      <c r="G126" s="219" t="s">
        <v>464</v>
      </c>
      <c r="H126" s="220">
        <v>1</v>
      </c>
      <c r="I126" s="221"/>
      <c r="J126" s="222">
        <f>ROUND(I126*H126,2)</f>
        <v>0</v>
      </c>
      <c r="K126" s="218" t="s">
        <v>274</v>
      </c>
      <c r="L126" s="47"/>
      <c r="M126" s="223" t="s">
        <v>19</v>
      </c>
      <c r="N126" s="224" t="s">
        <v>48</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2348</v>
      </c>
      <c r="AT126" s="227" t="s">
        <v>181</v>
      </c>
      <c r="AU126" s="227" t="s">
        <v>85</v>
      </c>
      <c r="AY126" s="20" t="s">
        <v>179</v>
      </c>
      <c r="BE126" s="228">
        <f>IF(N126="základní",J126,0)</f>
        <v>0</v>
      </c>
      <c r="BF126" s="228">
        <f>IF(N126="snížená",J126,0)</f>
        <v>0</v>
      </c>
      <c r="BG126" s="228">
        <f>IF(N126="zákl. přenesená",J126,0)</f>
        <v>0</v>
      </c>
      <c r="BH126" s="228">
        <f>IF(N126="sníž. přenesená",J126,0)</f>
        <v>0</v>
      </c>
      <c r="BI126" s="228">
        <f>IF(N126="nulová",J126,0)</f>
        <v>0</v>
      </c>
      <c r="BJ126" s="20" t="s">
        <v>85</v>
      </c>
      <c r="BK126" s="228">
        <f>ROUND(I126*H126,2)</f>
        <v>0</v>
      </c>
      <c r="BL126" s="20" t="s">
        <v>2348</v>
      </c>
      <c r="BM126" s="227" t="s">
        <v>2439</v>
      </c>
    </row>
    <row r="127" s="2" customFormat="1">
      <c r="A127" s="41"/>
      <c r="B127" s="42"/>
      <c r="C127" s="43"/>
      <c r="D127" s="236" t="s">
        <v>276</v>
      </c>
      <c r="E127" s="43"/>
      <c r="F127" s="278" t="s">
        <v>2440</v>
      </c>
      <c r="G127" s="43"/>
      <c r="H127" s="43"/>
      <c r="I127" s="231"/>
      <c r="J127" s="43"/>
      <c r="K127" s="43"/>
      <c r="L127" s="47"/>
      <c r="M127" s="232"/>
      <c r="N127" s="233"/>
      <c r="O127" s="87"/>
      <c r="P127" s="87"/>
      <c r="Q127" s="87"/>
      <c r="R127" s="87"/>
      <c r="S127" s="87"/>
      <c r="T127" s="88"/>
      <c r="U127" s="41"/>
      <c r="V127" s="41"/>
      <c r="W127" s="41"/>
      <c r="X127" s="41"/>
      <c r="Y127" s="41"/>
      <c r="Z127" s="41"/>
      <c r="AA127" s="41"/>
      <c r="AB127" s="41"/>
      <c r="AC127" s="41"/>
      <c r="AD127" s="41"/>
      <c r="AE127" s="41"/>
      <c r="AT127" s="20" t="s">
        <v>276</v>
      </c>
      <c r="AU127" s="20" t="s">
        <v>85</v>
      </c>
    </row>
    <row r="128" s="2" customFormat="1" ht="16.5" customHeight="1">
      <c r="A128" s="41"/>
      <c r="B128" s="42"/>
      <c r="C128" s="216" t="s">
        <v>330</v>
      </c>
      <c r="D128" s="216" t="s">
        <v>181</v>
      </c>
      <c r="E128" s="217" t="s">
        <v>2441</v>
      </c>
      <c r="F128" s="218" t="s">
        <v>2442</v>
      </c>
      <c r="G128" s="219" t="s">
        <v>464</v>
      </c>
      <c r="H128" s="220">
        <v>1</v>
      </c>
      <c r="I128" s="221"/>
      <c r="J128" s="222">
        <f>ROUND(I128*H128,2)</f>
        <v>0</v>
      </c>
      <c r="K128" s="218" t="s">
        <v>274</v>
      </c>
      <c r="L128" s="47"/>
      <c r="M128" s="223" t="s">
        <v>19</v>
      </c>
      <c r="N128" s="224" t="s">
        <v>48</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2348</v>
      </c>
      <c r="AT128" s="227" t="s">
        <v>181</v>
      </c>
      <c r="AU128" s="227" t="s">
        <v>85</v>
      </c>
      <c r="AY128" s="20" t="s">
        <v>179</v>
      </c>
      <c r="BE128" s="228">
        <f>IF(N128="základní",J128,0)</f>
        <v>0</v>
      </c>
      <c r="BF128" s="228">
        <f>IF(N128="snížená",J128,0)</f>
        <v>0</v>
      </c>
      <c r="BG128" s="228">
        <f>IF(N128="zákl. přenesená",J128,0)</f>
        <v>0</v>
      </c>
      <c r="BH128" s="228">
        <f>IF(N128="sníž. přenesená",J128,0)</f>
        <v>0</v>
      </c>
      <c r="BI128" s="228">
        <f>IF(N128="nulová",J128,0)</f>
        <v>0</v>
      </c>
      <c r="BJ128" s="20" t="s">
        <v>85</v>
      </c>
      <c r="BK128" s="228">
        <f>ROUND(I128*H128,2)</f>
        <v>0</v>
      </c>
      <c r="BL128" s="20" t="s">
        <v>2348</v>
      </c>
      <c r="BM128" s="227" t="s">
        <v>2443</v>
      </c>
    </row>
    <row r="129" s="2" customFormat="1">
      <c r="A129" s="41"/>
      <c r="B129" s="42"/>
      <c r="C129" s="43"/>
      <c r="D129" s="236" t="s">
        <v>276</v>
      </c>
      <c r="E129" s="43"/>
      <c r="F129" s="278" t="s">
        <v>2444</v>
      </c>
      <c r="G129" s="43"/>
      <c r="H129" s="43"/>
      <c r="I129" s="231"/>
      <c r="J129" s="43"/>
      <c r="K129" s="43"/>
      <c r="L129" s="47"/>
      <c r="M129" s="302"/>
      <c r="N129" s="303"/>
      <c r="O129" s="291"/>
      <c r="P129" s="291"/>
      <c r="Q129" s="291"/>
      <c r="R129" s="291"/>
      <c r="S129" s="291"/>
      <c r="T129" s="304"/>
      <c r="U129" s="41"/>
      <c r="V129" s="41"/>
      <c r="W129" s="41"/>
      <c r="X129" s="41"/>
      <c r="Y129" s="41"/>
      <c r="Z129" s="41"/>
      <c r="AA129" s="41"/>
      <c r="AB129" s="41"/>
      <c r="AC129" s="41"/>
      <c r="AD129" s="41"/>
      <c r="AE129" s="41"/>
      <c r="AT129" s="20" t="s">
        <v>276</v>
      </c>
      <c r="AU129" s="20" t="s">
        <v>85</v>
      </c>
    </row>
    <row r="130" s="2" customFormat="1" ht="6.96" customHeight="1">
      <c r="A130" s="41"/>
      <c r="B130" s="62"/>
      <c r="C130" s="63"/>
      <c r="D130" s="63"/>
      <c r="E130" s="63"/>
      <c r="F130" s="63"/>
      <c r="G130" s="63"/>
      <c r="H130" s="63"/>
      <c r="I130" s="63"/>
      <c r="J130" s="63"/>
      <c r="K130" s="63"/>
      <c r="L130" s="47"/>
      <c r="M130" s="41"/>
      <c r="O130" s="41"/>
      <c r="P130" s="41"/>
      <c r="Q130" s="41"/>
      <c r="R130" s="41"/>
      <c r="S130" s="41"/>
      <c r="T130" s="41"/>
      <c r="U130" s="41"/>
      <c r="V130" s="41"/>
      <c r="W130" s="41"/>
      <c r="X130" s="41"/>
      <c r="Y130" s="41"/>
      <c r="Z130" s="41"/>
      <c r="AA130" s="41"/>
      <c r="AB130" s="41"/>
      <c r="AC130" s="41"/>
      <c r="AD130" s="41"/>
      <c r="AE130" s="41"/>
    </row>
  </sheetData>
  <sheetProtection sheet="1" autoFilter="0" formatColumns="0" formatRows="0" objects="1" scenarios="1" spinCount="100000" saltValue="I7H4l3ewS11RA/S24QXSzrlwq+Zf3lhU1j5VZM04Rh+r98NjIsT9tyS5aRbWN/Fv6Hv+XFrzrnxWSE+IFJG1fg==" hashValue="PHux39AQy9J8TKkVfDB3RBa7PJcJi07odVTlmUoXlqiL9DzybtgPEubWPvXWQbIExcuIr4W9pa55C8zJKKGYAQ==" algorithmName="SHA-512" password="CC35"/>
  <autoFilter ref="C79:K129"/>
  <mergeCells count="9">
    <mergeCell ref="E7:H7"/>
    <mergeCell ref="E9:H9"/>
    <mergeCell ref="E18:H18"/>
    <mergeCell ref="E27:H27"/>
    <mergeCell ref="E48:H48"/>
    <mergeCell ref="E50:H50"/>
    <mergeCell ref="E70:H70"/>
    <mergeCell ref="E72:H7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130.832"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42"/>
      <c r="C3" s="143"/>
      <c r="D3" s="143"/>
      <c r="E3" s="143"/>
      <c r="F3" s="143"/>
      <c r="G3" s="143"/>
      <c r="H3" s="23"/>
    </row>
    <row r="4" s="1" customFormat="1" ht="24.96" customHeight="1">
      <c r="B4" s="23"/>
      <c r="C4" s="144" t="s">
        <v>2445</v>
      </c>
      <c r="H4" s="23"/>
    </row>
    <row r="5" s="1" customFormat="1" ht="12" customHeight="1">
      <c r="B5" s="23"/>
      <c r="C5" s="305" t="s">
        <v>13</v>
      </c>
      <c r="D5" s="153" t="s">
        <v>14</v>
      </c>
      <c r="E5" s="1"/>
      <c r="F5" s="1"/>
      <c r="H5" s="23"/>
    </row>
    <row r="6" s="1" customFormat="1" ht="36.96" customHeight="1">
      <c r="B6" s="23"/>
      <c r="C6" s="306" t="s">
        <v>16</v>
      </c>
      <c r="D6" s="307" t="s">
        <v>17</v>
      </c>
      <c r="E6" s="1"/>
      <c r="F6" s="1"/>
      <c r="H6" s="23"/>
    </row>
    <row r="7" s="1" customFormat="1" ht="16.5" customHeight="1">
      <c r="B7" s="23"/>
      <c r="C7" s="146" t="s">
        <v>23</v>
      </c>
      <c r="D7" s="150" t="str">
        <f>'Rekapitulace stavby'!AN8</f>
        <v>19. 11. 2025</v>
      </c>
      <c r="H7" s="23"/>
    </row>
    <row r="8" s="2" customFormat="1" ht="10.8" customHeight="1">
      <c r="A8" s="41"/>
      <c r="B8" s="47"/>
      <c r="C8" s="41"/>
      <c r="D8" s="41"/>
      <c r="E8" s="41"/>
      <c r="F8" s="41"/>
      <c r="G8" s="41"/>
      <c r="H8" s="47"/>
    </row>
    <row r="9" s="11" customFormat="1" ht="29.28" customHeight="1">
      <c r="A9" s="189"/>
      <c r="B9" s="308"/>
      <c r="C9" s="309" t="s">
        <v>58</v>
      </c>
      <c r="D9" s="310" t="s">
        <v>59</v>
      </c>
      <c r="E9" s="310" t="s">
        <v>166</v>
      </c>
      <c r="F9" s="311" t="s">
        <v>2446</v>
      </c>
      <c r="G9" s="189"/>
      <c r="H9" s="308"/>
    </row>
    <row r="10" s="2" customFormat="1" ht="26.4" customHeight="1">
      <c r="A10" s="41"/>
      <c r="B10" s="47"/>
      <c r="C10" s="312" t="s">
        <v>82</v>
      </c>
      <c r="D10" s="312" t="s">
        <v>83</v>
      </c>
      <c r="E10" s="41"/>
      <c r="F10" s="41"/>
      <c r="G10" s="41"/>
      <c r="H10" s="47"/>
    </row>
    <row r="11" s="2" customFormat="1" ht="16.8" customHeight="1">
      <c r="A11" s="41"/>
      <c r="B11" s="47"/>
      <c r="C11" s="313" t="s">
        <v>128</v>
      </c>
      <c r="D11" s="314" t="s">
        <v>19</v>
      </c>
      <c r="E11" s="315" t="s">
        <v>19</v>
      </c>
      <c r="F11" s="316">
        <v>26</v>
      </c>
      <c r="G11" s="41"/>
      <c r="H11" s="47"/>
    </row>
    <row r="12" s="2" customFormat="1" ht="16.8" customHeight="1">
      <c r="A12" s="41"/>
      <c r="B12" s="47"/>
      <c r="C12" s="317" t="s">
        <v>19</v>
      </c>
      <c r="D12" s="317" t="s">
        <v>240</v>
      </c>
      <c r="E12" s="20" t="s">
        <v>19</v>
      </c>
      <c r="F12" s="318">
        <v>0</v>
      </c>
      <c r="G12" s="41"/>
      <c r="H12" s="47"/>
    </row>
    <row r="13" s="2" customFormat="1" ht="16.8" customHeight="1">
      <c r="A13" s="41"/>
      <c r="B13" s="47"/>
      <c r="C13" s="317" t="s">
        <v>19</v>
      </c>
      <c r="D13" s="317" t="s">
        <v>241</v>
      </c>
      <c r="E13" s="20" t="s">
        <v>19</v>
      </c>
      <c r="F13" s="318">
        <v>26</v>
      </c>
      <c r="G13" s="41"/>
      <c r="H13" s="47"/>
    </row>
    <row r="14" s="2" customFormat="1" ht="16.8" customHeight="1">
      <c r="A14" s="41"/>
      <c r="B14" s="47"/>
      <c r="C14" s="317" t="s">
        <v>128</v>
      </c>
      <c r="D14" s="317" t="s">
        <v>193</v>
      </c>
      <c r="E14" s="20" t="s">
        <v>19</v>
      </c>
      <c r="F14" s="318">
        <v>26</v>
      </c>
      <c r="G14" s="41"/>
      <c r="H14" s="47"/>
    </row>
    <row r="15" s="2" customFormat="1" ht="16.8" customHeight="1">
      <c r="A15" s="41"/>
      <c r="B15" s="47"/>
      <c r="C15" s="319" t="s">
        <v>2447</v>
      </c>
      <c r="D15" s="41"/>
      <c r="E15" s="41"/>
      <c r="F15" s="41"/>
      <c r="G15" s="41"/>
      <c r="H15" s="47"/>
    </row>
    <row r="16" s="2" customFormat="1" ht="16.8" customHeight="1">
      <c r="A16" s="41"/>
      <c r="B16" s="47"/>
      <c r="C16" s="317" t="s">
        <v>236</v>
      </c>
      <c r="D16" s="317" t="s">
        <v>2448</v>
      </c>
      <c r="E16" s="20" t="s">
        <v>184</v>
      </c>
      <c r="F16" s="318">
        <v>26</v>
      </c>
      <c r="G16" s="41"/>
      <c r="H16" s="47"/>
    </row>
    <row r="17" s="2" customFormat="1" ht="16.8" customHeight="1">
      <c r="A17" s="41"/>
      <c r="B17" s="47"/>
      <c r="C17" s="317" t="s">
        <v>243</v>
      </c>
      <c r="D17" s="317" t="s">
        <v>2449</v>
      </c>
      <c r="E17" s="20" t="s">
        <v>184</v>
      </c>
      <c r="F17" s="318">
        <v>490.22500000000002</v>
      </c>
      <c r="G17" s="41"/>
      <c r="H17" s="47"/>
    </row>
    <row r="18" s="2" customFormat="1" ht="16.8" customHeight="1">
      <c r="A18" s="41"/>
      <c r="B18" s="47"/>
      <c r="C18" s="313" t="s">
        <v>133</v>
      </c>
      <c r="D18" s="314" t="s">
        <v>19</v>
      </c>
      <c r="E18" s="315" t="s">
        <v>19</v>
      </c>
      <c r="F18" s="316">
        <v>8.1999999999999993</v>
      </c>
      <c r="G18" s="41"/>
      <c r="H18" s="47"/>
    </row>
    <row r="19" s="2" customFormat="1" ht="16.8" customHeight="1">
      <c r="A19" s="41"/>
      <c r="B19" s="47"/>
      <c r="C19" s="317" t="s">
        <v>19</v>
      </c>
      <c r="D19" s="317" t="s">
        <v>208</v>
      </c>
      <c r="E19" s="20" t="s">
        <v>19</v>
      </c>
      <c r="F19" s="318">
        <v>0</v>
      </c>
      <c r="G19" s="41"/>
      <c r="H19" s="47"/>
    </row>
    <row r="20" s="2" customFormat="1" ht="16.8" customHeight="1">
      <c r="A20" s="41"/>
      <c r="B20" s="47"/>
      <c r="C20" s="317" t="s">
        <v>19</v>
      </c>
      <c r="D20" s="317" t="s">
        <v>134</v>
      </c>
      <c r="E20" s="20" t="s">
        <v>19</v>
      </c>
      <c r="F20" s="318">
        <v>8.1999999999999993</v>
      </c>
      <c r="G20" s="41"/>
      <c r="H20" s="47"/>
    </row>
    <row r="21" s="2" customFormat="1" ht="16.8" customHeight="1">
      <c r="A21" s="41"/>
      <c r="B21" s="47"/>
      <c r="C21" s="317" t="s">
        <v>133</v>
      </c>
      <c r="D21" s="317" t="s">
        <v>193</v>
      </c>
      <c r="E21" s="20" t="s">
        <v>19</v>
      </c>
      <c r="F21" s="318">
        <v>8.1999999999999993</v>
      </c>
      <c r="G21" s="41"/>
      <c r="H21" s="47"/>
    </row>
    <row r="22" s="2" customFormat="1" ht="16.8" customHeight="1">
      <c r="A22" s="41"/>
      <c r="B22" s="47"/>
      <c r="C22" s="319" t="s">
        <v>2447</v>
      </c>
      <c r="D22" s="41"/>
      <c r="E22" s="41"/>
      <c r="F22" s="41"/>
      <c r="G22" s="41"/>
      <c r="H22" s="47"/>
    </row>
    <row r="23" s="2" customFormat="1" ht="16.8" customHeight="1">
      <c r="A23" s="41"/>
      <c r="B23" s="47"/>
      <c r="C23" s="317" t="s">
        <v>204</v>
      </c>
      <c r="D23" s="317" t="s">
        <v>2450</v>
      </c>
      <c r="E23" s="20" t="s">
        <v>184</v>
      </c>
      <c r="F23" s="318">
        <v>8.1999999999999993</v>
      </c>
      <c r="G23" s="41"/>
      <c r="H23" s="47"/>
    </row>
    <row r="24" s="2" customFormat="1" ht="16.8" customHeight="1">
      <c r="A24" s="41"/>
      <c r="B24" s="47"/>
      <c r="C24" s="317" t="s">
        <v>243</v>
      </c>
      <c r="D24" s="317" t="s">
        <v>2449</v>
      </c>
      <c r="E24" s="20" t="s">
        <v>184</v>
      </c>
      <c r="F24" s="318">
        <v>490.22500000000002</v>
      </c>
      <c r="G24" s="41"/>
      <c r="H24" s="47"/>
    </row>
    <row r="25" s="2" customFormat="1" ht="16.8" customHeight="1">
      <c r="A25" s="41"/>
      <c r="B25" s="47"/>
      <c r="C25" s="313" t="s">
        <v>149</v>
      </c>
      <c r="D25" s="314" t="s">
        <v>19</v>
      </c>
      <c r="E25" s="315" t="s">
        <v>19</v>
      </c>
      <c r="F25" s="316">
        <v>50</v>
      </c>
      <c r="G25" s="41"/>
      <c r="H25" s="47"/>
    </row>
    <row r="26" s="2" customFormat="1" ht="16.8" customHeight="1">
      <c r="A26" s="41"/>
      <c r="B26" s="47"/>
      <c r="C26" s="317" t="s">
        <v>19</v>
      </c>
      <c r="D26" s="317" t="s">
        <v>373</v>
      </c>
      <c r="E26" s="20" t="s">
        <v>19</v>
      </c>
      <c r="F26" s="318">
        <v>0</v>
      </c>
      <c r="G26" s="41"/>
      <c r="H26" s="47"/>
    </row>
    <row r="27" s="2" customFormat="1" ht="16.8" customHeight="1">
      <c r="A27" s="41"/>
      <c r="B27" s="47"/>
      <c r="C27" s="317" t="s">
        <v>19</v>
      </c>
      <c r="D27" s="317" t="s">
        <v>374</v>
      </c>
      <c r="E27" s="20" t="s">
        <v>19</v>
      </c>
      <c r="F27" s="318">
        <v>50</v>
      </c>
      <c r="G27" s="41"/>
      <c r="H27" s="47"/>
    </row>
    <row r="28" s="2" customFormat="1" ht="16.8" customHeight="1">
      <c r="A28" s="41"/>
      <c r="B28" s="47"/>
      <c r="C28" s="317" t="s">
        <v>149</v>
      </c>
      <c r="D28" s="317" t="s">
        <v>193</v>
      </c>
      <c r="E28" s="20" t="s">
        <v>19</v>
      </c>
      <c r="F28" s="318">
        <v>50</v>
      </c>
      <c r="G28" s="41"/>
      <c r="H28" s="47"/>
    </row>
    <row r="29" s="2" customFormat="1" ht="16.8" customHeight="1">
      <c r="A29" s="41"/>
      <c r="B29" s="47"/>
      <c r="C29" s="319" t="s">
        <v>2447</v>
      </c>
      <c r="D29" s="41"/>
      <c r="E29" s="41"/>
      <c r="F29" s="41"/>
      <c r="G29" s="41"/>
      <c r="H29" s="47"/>
    </row>
    <row r="30" s="2" customFormat="1" ht="16.8" customHeight="1">
      <c r="A30" s="41"/>
      <c r="B30" s="47"/>
      <c r="C30" s="317" t="s">
        <v>369</v>
      </c>
      <c r="D30" s="317" t="s">
        <v>2451</v>
      </c>
      <c r="E30" s="20" t="s">
        <v>371</v>
      </c>
      <c r="F30" s="318">
        <v>50</v>
      </c>
      <c r="G30" s="41"/>
      <c r="H30" s="47"/>
    </row>
    <row r="31" s="2" customFormat="1" ht="16.8" customHeight="1">
      <c r="A31" s="41"/>
      <c r="B31" s="47"/>
      <c r="C31" s="317" t="s">
        <v>393</v>
      </c>
      <c r="D31" s="317" t="s">
        <v>2452</v>
      </c>
      <c r="E31" s="20" t="s">
        <v>371</v>
      </c>
      <c r="F31" s="318">
        <v>400</v>
      </c>
      <c r="G31" s="41"/>
      <c r="H31" s="47"/>
    </row>
    <row r="32" s="2" customFormat="1" ht="16.8" customHeight="1">
      <c r="A32" s="41"/>
      <c r="B32" s="47"/>
      <c r="C32" s="317" t="s">
        <v>421</v>
      </c>
      <c r="D32" s="317" t="s">
        <v>2453</v>
      </c>
      <c r="E32" s="20" t="s">
        <v>371</v>
      </c>
      <c r="F32" s="318">
        <v>45</v>
      </c>
      <c r="G32" s="41"/>
      <c r="H32" s="47"/>
    </row>
    <row r="33" s="2" customFormat="1" ht="16.8" customHeight="1">
      <c r="A33" s="41"/>
      <c r="B33" s="47"/>
      <c r="C33" s="317" t="s">
        <v>407</v>
      </c>
      <c r="D33" s="317" t="s">
        <v>2454</v>
      </c>
      <c r="E33" s="20" t="s">
        <v>371</v>
      </c>
      <c r="F33" s="318">
        <v>75</v>
      </c>
      <c r="G33" s="41"/>
      <c r="H33" s="47"/>
    </row>
    <row r="34" s="2" customFormat="1" ht="16.8" customHeight="1">
      <c r="A34" s="41"/>
      <c r="B34" s="47"/>
      <c r="C34" s="317" t="s">
        <v>401</v>
      </c>
      <c r="D34" s="317" t="s">
        <v>2455</v>
      </c>
      <c r="E34" s="20" t="s">
        <v>371</v>
      </c>
      <c r="F34" s="318">
        <v>75</v>
      </c>
      <c r="G34" s="41"/>
      <c r="H34" s="47"/>
    </row>
    <row r="35" s="2" customFormat="1" ht="16.8" customHeight="1">
      <c r="A35" s="41"/>
      <c r="B35" s="47"/>
      <c r="C35" s="313" t="s">
        <v>145</v>
      </c>
      <c r="D35" s="314" t="s">
        <v>19</v>
      </c>
      <c r="E35" s="315" t="s">
        <v>19</v>
      </c>
      <c r="F35" s="316">
        <v>30</v>
      </c>
      <c r="G35" s="41"/>
      <c r="H35" s="47"/>
    </row>
    <row r="36" s="2" customFormat="1" ht="16.8" customHeight="1">
      <c r="A36" s="41"/>
      <c r="B36" s="47"/>
      <c r="C36" s="317" t="s">
        <v>19</v>
      </c>
      <c r="D36" s="317" t="s">
        <v>417</v>
      </c>
      <c r="E36" s="20" t="s">
        <v>19</v>
      </c>
      <c r="F36" s="318">
        <v>0</v>
      </c>
      <c r="G36" s="41"/>
      <c r="H36" s="47"/>
    </row>
    <row r="37" s="2" customFormat="1" ht="16.8" customHeight="1">
      <c r="A37" s="41"/>
      <c r="B37" s="47"/>
      <c r="C37" s="317" t="s">
        <v>19</v>
      </c>
      <c r="D37" s="317" t="s">
        <v>418</v>
      </c>
      <c r="E37" s="20" t="s">
        <v>19</v>
      </c>
      <c r="F37" s="318">
        <v>0</v>
      </c>
      <c r="G37" s="41"/>
      <c r="H37" s="47"/>
    </row>
    <row r="38" s="2" customFormat="1" ht="16.8" customHeight="1">
      <c r="A38" s="41"/>
      <c r="B38" s="47"/>
      <c r="C38" s="317" t="s">
        <v>19</v>
      </c>
      <c r="D38" s="317" t="s">
        <v>419</v>
      </c>
      <c r="E38" s="20" t="s">
        <v>19</v>
      </c>
      <c r="F38" s="318">
        <v>30</v>
      </c>
      <c r="G38" s="41"/>
      <c r="H38" s="47"/>
    </row>
    <row r="39" s="2" customFormat="1" ht="16.8" customHeight="1">
      <c r="A39" s="41"/>
      <c r="B39" s="47"/>
      <c r="C39" s="317" t="s">
        <v>145</v>
      </c>
      <c r="D39" s="317" t="s">
        <v>193</v>
      </c>
      <c r="E39" s="20" t="s">
        <v>19</v>
      </c>
      <c r="F39" s="318">
        <v>30</v>
      </c>
      <c r="G39" s="41"/>
      <c r="H39" s="47"/>
    </row>
    <row r="40" s="2" customFormat="1" ht="16.8" customHeight="1">
      <c r="A40" s="41"/>
      <c r="B40" s="47"/>
      <c r="C40" s="319" t="s">
        <v>2447</v>
      </c>
      <c r="D40" s="41"/>
      <c r="E40" s="41"/>
      <c r="F40" s="41"/>
      <c r="G40" s="41"/>
      <c r="H40" s="47"/>
    </row>
    <row r="41" s="2" customFormat="1" ht="16.8" customHeight="1">
      <c r="A41" s="41"/>
      <c r="B41" s="47"/>
      <c r="C41" s="317" t="s">
        <v>413</v>
      </c>
      <c r="D41" s="317" t="s">
        <v>2456</v>
      </c>
      <c r="E41" s="20" t="s">
        <v>371</v>
      </c>
      <c r="F41" s="318">
        <v>30</v>
      </c>
      <c r="G41" s="41"/>
      <c r="H41" s="47"/>
    </row>
    <row r="42" s="2" customFormat="1" ht="16.8" customHeight="1">
      <c r="A42" s="41"/>
      <c r="B42" s="47"/>
      <c r="C42" s="317" t="s">
        <v>393</v>
      </c>
      <c r="D42" s="317" t="s">
        <v>2452</v>
      </c>
      <c r="E42" s="20" t="s">
        <v>371</v>
      </c>
      <c r="F42" s="318">
        <v>400</v>
      </c>
      <c r="G42" s="41"/>
      <c r="H42" s="47"/>
    </row>
    <row r="43" s="2" customFormat="1" ht="16.8" customHeight="1">
      <c r="A43" s="41"/>
      <c r="B43" s="47"/>
      <c r="C43" s="317" t="s">
        <v>421</v>
      </c>
      <c r="D43" s="317" t="s">
        <v>2453</v>
      </c>
      <c r="E43" s="20" t="s">
        <v>371</v>
      </c>
      <c r="F43" s="318">
        <v>45</v>
      </c>
      <c r="G43" s="41"/>
      <c r="H43" s="47"/>
    </row>
    <row r="44" s="2" customFormat="1" ht="16.8" customHeight="1">
      <c r="A44" s="41"/>
      <c r="B44" s="47"/>
      <c r="C44" s="313" t="s">
        <v>137</v>
      </c>
      <c r="D44" s="314" t="s">
        <v>19</v>
      </c>
      <c r="E44" s="315" t="s">
        <v>19</v>
      </c>
      <c r="F44" s="316">
        <v>1038</v>
      </c>
      <c r="G44" s="41"/>
      <c r="H44" s="47"/>
    </row>
    <row r="45" s="2" customFormat="1" ht="16.8" customHeight="1">
      <c r="A45" s="41"/>
      <c r="B45" s="47"/>
      <c r="C45" s="317" t="s">
        <v>19</v>
      </c>
      <c r="D45" s="317" t="s">
        <v>261</v>
      </c>
      <c r="E45" s="20" t="s">
        <v>19</v>
      </c>
      <c r="F45" s="318">
        <v>0</v>
      </c>
      <c r="G45" s="41"/>
      <c r="H45" s="47"/>
    </row>
    <row r="46" s="2" customFormat="1" ht="16.8" customHeight="1">
      <c r="A46" s="41"/>
      <c r="B46" s="47"/>
      <c r="C46" s="317" t="s">
        <v>19</v>
      </c>
      <c r="D46" s="317" t="s">
        <v>262</v>
      </c>
      <c r="E46" s="20" t="s">
        <v>19</v>
      </c>
      <c r="F46" s="318">
        <v>960</v>
      </c>
      <c r="G46" s="41"/>
      <c r="H46" s="47"/>
    </row>
    <row r="47" s="2" customFormat="1" ht="16.8" customHeight="1">
      <c r="A47" s="41"/>
      <c r="B47" s="47"/>
      <c r="C47" s="317" t="s">
        <v>19</v>
      </c>
      <c r="D47" s="317" t="s">
        <v>213</v>
      </c>
      <c r="E47" s="20" t="s">
        <v>19</v>
      </c>
      <c r="F47" s="318">
        <v>0</v>
      </c>
      <c r="G47" s="41"/>
      <c r="H47" s="47"/>
    </row>
    <row r="48" s="2" customFormat="1" ht="16.8" customHeight="1">
      <c r="A48" s="41"/>
      <c r="B48" s="47"/>
      <c r="C48" s="317" t="s">
        <v>19</v>
      </c>
      <c r="D48" s="317" t="s">
        <v>263</v>
      </c>
      <c r="E48" s="20" t="s">
        <v>19</v>
      </c>
      <c r="F48" s="318">
        <v>78</v>
      </c>
      <c r="G48" s="41"/>
      <c r="H48" s="47"/>
    </row>
    <row r="49" s="2" customFormat="1" ht="16.8" customHeight="1">
      <c r="A49" s="41"/>
      <c r="B49" s="47"/>
      <c r="C49" s="317" t="s">
        <v>137</v>
      </c>
      <c r="D49" s="317" t="s">
        <v>193</v>
      </c>
      <c r="E49" s="20" t="s">
        <v>19</v>
      </c>
      <c r="F49" s="318">
        <v>1038</v>
      </c>
      <c r="G49" s="41"/>
      <c r="H49" s="47"/>
    </row>
    <row r="50" s="2" customFormat="1" ht="16.8" customHeight="1">
      <c r="A50" s="41"/>
      <c r="B50" s="47"/>
      <c r="C50" s="319" t="s">
        <v>2447</v>
      </c>
      <c r="D50" s="41"/>
      <c r="E50" s="41"/>
      <c r="F50" s="41"/>
      <c r="G50" s="41"/>
      <c r="H50" s="47"/>
    </row>
    <row r="51" s="2" customFormat="1" ht="16.8" customHeight="1">
      <c r="A51" s="41"/>
      <c r="B51" s="47"/>
      <c r="C51" s="317" t="s">
        <v>257</v>
      </c>
      <c r="D51" s="317" t="s">
        <v>2457</v>
      </c>
      <c r="E51" s="20" t="s">
        <v>251</v>
      </c>
      <c r="F51" s="318">
        <v>1038</v>
      </c>
      <c r="G51" s="41"/>
      <c r="H51" s="47"/>
    </row>
    <row r="52" s="2" customFormat="1" ht="16.8" customHeight="1">
      <c r="A52" s="41"/>
      <c r="B52" s="47"/>
      <c r="C52" s="317" t="s">
        <v>264</v>
      </c>
      <c r="D52" s="317" t="s">
        <v>2458</v>
      </c>
      <c r="E52" s="20" t="s">
        <v>184</v>
      </c>
      <c r="F52" s="318">
        <v>103.8</v>
      </c>
      <c r="G52" s="41"/>
      <c r="H52" s="47"/>
    </row>
    <row r="53" s="2" customFormat="1" ht="16.8" customHeight="1">
      <c r="A53" s="41"/>
      <c r="B53" s="47"/>
      <c r="C53" s="313" t="s">
        <v>142</v>
      </c>
      <c r="D53" s="314" t="s">
        <v>19</v>
      </c>
      <c r="E53" s="315" t="s">
        <v>19</v>
      </c>
      <c r="F53" s="316">
        <v>260.24799999999999</v>
      </c>
      <c r="G53" s="41"/>
      <c r="H53" s="47"/>
    </row>
    <row r="54" s="2" customFormat="1" ht="16.8" customHeight="1">
      <c r="A54" s="41"/>
      <c r="B54" s="47"/>
      <c r="C54" s="317" t="s">
        <v>19</v>
      </c>
      <c r="D54" s="317" t="s">
        <v>388</v>
      </c>
      <c r="E54" s="20" t="s">
        <v>19</v>
      </c>
      <c r="F54" s="318">
        <v>0</v>
      </c>
      <c r="G54" s="41"/>
      <c r="H54" s="47"/>
    </row>
    <row r="55" s="2" customFormat="1" ht="16.8" customHeight="1">
      <c r="A55" s="41"/>
      <c r="B55" s="47"/>
      <c r="C55" s="317" t="s">
        <v>19</v>
      </c>
      <c r="D55" s="317" t="s">
        <v>389</v>
      </c>
      <c r="E55" s="20" t="s">
        <v>19</v>
      </c>
      <c r="F55" s="318">
        <v>7.5</v>
      </c>
      <c r="G55" s="41"/>
      <c r="H55" s="47"/>
    </row>
    <row r="56" s="2" customFormat="1" ht="16.8" customHeight="1">
      <c r="A56" s="41"/>
      <c r="B56" s="47"/>
      <c r="C56" s="317" t="s">
        <v>19</v>
      </c>
      <c r="D56" s="317" t="s">
        <v>390</v>
      </c>
      <c r="E56" s="20" t="s">
        <v>19</v>
      </c>
      <c r="F56" s="318">
        <v>2.5</v>
      </c>
      <c r="G56" s="41"/>
      <c r="H56" s="47"/>
    </row>
    <row r="57" s="2" customFormat="1" ht="16.8" customHeight="1">
      <c r="A57" s="41"/>
      <c r="B57" s="47"/>
      <c r="C57" s="317" t="s">
        <v>19</v>
      </c>
      <c r="D57" s="317" t="s">
        <v>391</v>
      </c>
      <c r="E57" s="20" t="s">
        <v>19</v>
      </c>
      <c r="F57" s="318">
        <v>0</v>
      </c>
      <c r="G57" s="41"/>
      <c r="H57" s="47"/>
    </row>
    <row r="58" s="2" customFormat="1" ht="16.8" customHeight="1">
      <c r="A58" s="41"/>
      <c r="B58" s="47"/>
      <c r="C58" s="317" t="s">
        <v>19</v>
      </c>
      <c r="D58" s="317" t="s">
        <v>374</v>
      </c>
      <c r="E58" s="20" t="s">
        <v>19</v>
      </c>
      <c r="F58" s="318">
        <v>50</v>
      </c>
      <c r="G58" s="41"/>
      <c r="H58" s="47"/>
    </row>
    <row r="59" s="2" customFormat="1" ht="16.8" customHeight="1">
      <c r="A59" s="41"/>
      <c r="B59" s="47"/>
      <c r="C59" s="317" t="s">
        <v>142</v>
      </c>
      <c r="D59" s="317" t="s">
        <v>193</v>
      </c>
      <c r="E59" s="20" t="s">
        <v>19</v>
      </c>
      <c r="F59" s="318">
        <v>60</v>
      </c>
      <c r="G59" s="41"/>
      <c r="H59" s="47"/>
    </row>
    <row r="60" s="2" customFormat="1" ht="16.8" customHeight="1">
      <c r="A60" s="41"/>
      <c r="B60" s="47"/>
      <c r="C60" s="319" t="s">
        <v>2447</v>
      </c>
      <c r="D60" s="41"/>
      <c r="E60" s="41"/>
      <c r="F60" s="41"/>
      <c r="G60" s="41"/>
      <c r="H60" s="47"/>
    </row>
    <row r="61" s="2" customFormat="1" ht="16.8" customHeight="1">
      <c r="A61" s="41"/>
      <c r="B61" s="47"/>
      <c r="C61" s="317" t="s">
        <v>384</v>
      </c>
      <c r="D61" s="317" t="s">
        <v>2459</v>
      </c>
      <c r="E61" s="20" t="s">
        <v>371</v>
      </c>
      <c r="F61" s="318">
        <v>60</v>
      </c>
      <c r="G61" s="41"/>
      <c r="H61" s="47"/>
    </row>
    <row r="62" s="2" customFormat="1" ht="16.8" customHeight="1">
      <c r="A62" s="41"/>
      <c r="B62" s="47"/>
      <c r="C62" s="317" t="s">
        <v>393</v>
      </c>
      <c r="D62" s="317" t="s">
        <v>2452</v>
      </c>
      <c r="E62" s="20" t="s">
        <v>371</v>
      </c>
      <c r="F62" s="318">
        <v>400</v>
      </c>
      <c r="G62" s="41"/>
      <c r="H62" s="47"/>
    </row>
    <row r="63" s="2" customFormat="1" ht="16.8" customHeight="1">
      <c r="A63" s="41"/>
      <c r="B63" s="47"/>
      <c r="C63" s="317" t="s">
        <v>421</v>
      </c>
      <c r="D63" s="317" t="s">
        <v>2453</v>
      </c>
      <c r="E63" s="20" t="s">
        <v>371</v>
      </c>
      <c r="F63" s="318">
        <v>45</v>
      </c>
      <c r="G63" s="41"/>
      <c r="H63" s="47"/>
    </row>
    <row r="64" s="2" customFormat="1" ht="16.8" customHeight="1">
      <c r="A64" s="41"/>
      <c r="B64" s="47"/>
      <c r="C64" s="317" t="s">
        <v>407</v>
      </c>
      <c r="D64" s="317" t="s">
        <v>2454</v>
      </c>
      <c r="E64" s="20" t="s">
        <v>371</v>
      </c>
      <c r="F64" s="318">
        <v>75</v>
      </c>
      <c r="G64" s="41"/>
      <c r="H64" s="47"/>
    </row>
    <row r="65" s="2" customFormat="1" ht="16.8" customHeight="1">
      <c r="A65" s="41"/>
      <c r="B65" s="47"/>
      <c r="C65" s="317" t="s">
        <v>401</v>
      </c>
      <c r="D65" s="317" t="s">
        <v>2455</v>
      </c>
      <c r="E65" s="20" t="s">
        <v>371</v>
      </c>
      <c r="F65" s="318">
        <v>75</v>
      </c>
      <c r="G65" s="41"/>
      <c r="H65" s="47"/>
    </row>
    <row r="66" s="2" customFormat="1" ht="16.8" customHeight="1">
      <c r="A66" s="41"/>
      <c r="B66" s="47"/>
      <c r="C66" s="313" t="s">
        <v>139</v>
      </c>
      <c r="D66" s="314" t="s">
        <v>19</v>
      </c>
      <c r="E66" s="315" t="s">
        <v>19</v>
      </c>
      <c r="F66" s="316">
        <v>40</v>
      </c>
      <c r="G66" s="41"/>
      <c r="H66" s="47"/>
    </row>
    <row r="67" s="2" customFormat="1" ht="16.8" customHeight="1">
      <c r="A67" s="41"/>
      <c r="B67" s="47"/>
      <c r="C67" s="317" t="s">
        <v>19</v>
      </c>
      <c r="D67" s="317" t="s">
        <v>213</v>
      </c>
      <c r="E67" s="20" t="s">
        <v>19</v>
      </c>
      <c r="F67" s="318">
        <v>0</v>
      </c>
      <c r="G67" s="41"/>
      <c r="H67" s="47"/>
    </row>
    <row r="68" s="2" customFormat="1" ht="16.8" customHeight="1">
      <c r="A68" s="41"/>
      <c r="B68" s="47"/>
      <c r="C68" s="317" t="s">
        <v>19</v>
      </c>
      <c r="D68" s="317" t="s">
        <v>214</v>
      </c>
      <c r="E68" s="20" t="s">
        <v>19</v>
      </c>
      <c r="F68" s="318">
        <v>40</v>
      </c>
      <c r="G68" s="41"/>
      <c r="H68" s="47"/>
    </row>
    <row r="69" s="2" customFormat="1" ht="16.8" customHeight="1">
      <c r="A69" s="41"/>
      <c r="B69" s="47"/>
      <c r="C69" s="317" t="s">
        <v>139</v>
      </c>
      <c r="D69" s="317" t="s">
        <v>193</v>
      </c>
      <c r="E69" s="20" t="s">
        <v>19</v>
      </c>
      <c r="F69" s="318">
        <v>40</v>
      </c>
      <c r="G69" s="41"/>
      <c r="H69" s="47"/>
    </row>
    <row r="70" s="2" customFormat="1" ht="16.8" customHeight="1">
      <c r="A70" s="41"/>
      <c r="B70" s="47"/>
      <c r="C70" s="319" t="s">
        <v>2447</v>
      </c>
      <c r="D70" s="41"/>
      <c r="E70" s="41"/>
      <c r="F70" s="41"/>
      <c r="G70" s="41"/>
      <c r="H70" s="47"/>
    </row>
    <row r="71" s="2" customFormat="1" ht="16.8" customHeight="1">
      <c r="A71" s="41"/>
      <c r="B71" s="47"/>
      <c r="C71" s="317" t="s">
        <v>209</v>
      </c>
      <c r="D71" s="317" t="s">
        <v>2460</v>
      </c>
      <c r="E71" s="20" t="s">
        <v>184</v>
      </c>
      <c r="F71" s="318">
        <v>40</v>
      </c>
      <c r="G71" s="41"/>
      <c r="H71" s="47"/>
    </row>
    <row r="72" s="2" customFormat="1" ht="16.8" customHeight="1">
      <c r="A72" s="41"/>
      <c r="B72" s="47"/>
      <c r="C72" s="317" t="s">
        <v>216</v>
      </c>
      <c r="D72" s="317" t="s">
        <v>2461</v>
      </c>
      <c r="E72" s="20" t="s">
        <v>184</v>
      </c>
      <c r="F72" s="318">
        <v>40</v>
      </c>
      <c r="G72" s="41"/>
      <c r="H72" s="47"/>
    </row>
    <row r="73" s="2" customFormat="1" ht="16.8" customHeight="1">
      <c r="A73" s="41"/>
      <c r="B73" s="47"/>
      <c r="C73" s="313" t="s">
        <v>147</v>
      </c>
      <c r="D73" s="314" t="s">
        <v>19</v>
      </c>
      <c r="E73" s="315" t="s">
        <v>19</v>
      </c>
      <c r="F73" s="316">
        <v>1475</v>
      </c>
      <c r="G73" s="41"/>
      <c r="H73" s="47"/>
    </row>
    <row r="74" s="2" customFormat="1" ht="16.8" customHeight="1">
      <c r="A74" s="41"/>
      <c r="B74" s="47"/>
      <c r="C74" s="317" t="s">
        <v>19</v>
      </c>
      <c r="D74" s="317" t="s">
        <v>381</v>
      </c>
      <c r="E74" s="20" t="s">
        <v>19</v>
      </c>
      <c r="F74" s="318">
        <v>0</v>
      </c>
      <c r="G74" s="41"/>
      <c r="H74" s="47"/>
    </row>
    <row r="75" s="2" customFormat="1" ht="16.8" customHeight="1">
      <c r="A75" s="41"/>
      <c r="B75" s="47"/>
      <c r="C75" s="317" t="s">
        <v>19</v>
      </c>
      <c r="D75" s="317" t="s">
        <v>382</v>
      </c>
      <c r="E75" s="20" t="s">
        <v>19</v>
      </c>
      <c r="F75" s="318">
        <v>1475</v>
      </c>
      <c r="G75" s="41"/>
      <c r="H75" s="47"/>
    </row>
    <row r="76" s="2" customFormat="1" ht="16.8" customHeight="1">
      <c r="A76" s="41"/>
      <c r="B76" s="47"/>
      <c r="C76" s="317" t="s">
        <v>147</v>
      </c>
      <c r="D76" s="317" t="s">
        <v>193</v>
      </c>
      <c r="E76" s="20" t="s">
        <v>19</v>
      </c>
      <c r="F76" s="318">
        <v>1475</v>
      </c>
      <c r="G76" s="41"/>
      <c r="H76" s="47"/>
    </row>
    <row r="77" s="2" customFormat="1" ht="16.8" customHeight="1">
      <c r="A77" s="41"/>
      <c r="B77" s="47"/>
      <c r="C77" s="319" t="s">
        <v>2447</v>
      </c>
      <c r="D77" s="41"/>
      <c r="E77" s="41"/>
      <c r="F77" s="41"/>
      <c r="G77" s="41"/>
      <c r="H77" s="47"/>
    </row>
    <row r="78" s="2" customFormat="1" ht="16.8" customHeight="1">
      <c r="A78" s="41"/>
      <c r="B78" s="47"/>
      <c r="C78" s="317" t="s">
        <v>377</v>
      </c>
      <c r="D78" s="317" t="s">
        <v>2462</v>
      </c>
      <c r="E78" s="20" t="s">
        <v>184</v>
      </c>
      <c r="F78" s="318">
        <v>1475</v>
      </c>
      <c r="G78" s="41"/>
      <c r="H78" s="47"/>
    </row>
    <row r="79" s="2" customFormat="1" ht="16.8" customHeight="1">
      <c r="A79" s="41"/>
      <c r="B79" s="47"/>
      <c r="C79" s="317" t="s">
        <v>393</v>
      </c>
      <c r="D79" s="317" t="s">
        <v>2452</v>
      </c>
      <c r="E79" s="20" t="s">
        <v>371</v>
      </c>
      <c r="F79" s="318">
        <v>400</v>
      </c>
      <c r="G79" s="41"/>
      <c r="H79" s="47"/>
    </row>
    <row r="80" s="2" customFormat="1" ht="16.8" customHeight="1">
      <c r="A80" s="41"/>
      <c r="B80" s="47"/>
      <c r="C80" s="313" t="s">
        <v>135</v>
      </c>
      <c r="D80" s="314" t="s">
        <v>19</v>
      </c>
      <c r="E80" s="315" t="s">
        <v>19</v>
      </c>
      <c r="F80" s="316">
        <v>14</v>
      </c>
      <c r="G80" s="41"/>
      <c r="H80" s="47"/>
    </row>
    <row r="81" s="2" customFormat="1" ht="16.8" customHeight="1">
      <c r="A81" s="41"/>
      <c r="B81" s="47"/>
      <c r="C81" s="317" t="s">
        <v>19</v>
      </c>
      <c r="D81" s="317" t="s">
        <v>191</v>
      </c>
      <c r="E81" s="20" t="s">
        <v>19</v>
      </c>
      <c r="F81" s="318">
        <v>0</v>
      </c>
      <c r="G81" s="41"/>
      <c r="H81" s="47"/>
    </row>
    <row r="82" s="2" customFormat="1" ht="16.8" customHeight="1">
      <c r="A82" s="41"/>
      <c r="B82" s="47"/>
      <c r="C82" s="317" t="s">
        <v>19</v>
      </c>
      <c r="D82" s="317" t="s">
        <v>192</v>
      </c>
      <c r="E82" s="20" t="s">
        <v>19</v>
      </c>
      <c r="F82" s="318">
        <v>14</v>
      </c>
      <c r="G82" s="41"/>
      <c r="H82" s="47"/>
    </row>
    <row r="83" s="2" customFormat="1" ht="16.8" customHeight="1">
      <c r="A83" s="41"/>
      <c r="B83" s="47"/>
      <c r="C83" s="317" t="s">
        <v>135</v>
      </c>
      <c r="D83" s="317" t="s">
        <v>193</v>
      </c>
      <c r="E83" s="20" t="s">
        <v>19</v>
      </c>
      <c r="F83" s="318">
        <v>14</v>
      </c>
      <c r="G83" s="41"/>
      <c r="H83" s="47"/>
    </row>
    <row r="84" s="2" customFormat="1" ht="16.8" customHeight="1">
      <c r="A84" s="41"/>
      <c r="B84" s="47"/>
      <c r="C84" s="319" t="s">
        <v>2447</v>
      </c>
      <c r="D84" s="41"/>
      <c r="E84" s="41"/>
      <c r="F84" s="41"/>
      <c r="G84" s="41"/>
      <c r="H84" s="47"/>
    </row>
    <row r="85" s="2" customFormat="1" ht="16.8" customHeight="1">
      <c r="A85" s="41"/>
      <c r="B85" s="47"/>
      <c r="C85" s="317" t="s">
        <v>182</v>
      </c>
      <c r="D85" s="317" t="s">
        <v>2463</v>
      </c>
      <c r="E85" s="20" t="s">
        <v>184</v>
      </c>
      <c r="F85" s="318">
        <v>14</v>
      </c>
      <c r="G85" s="41"/>
      <c r="H85" s="47"/>
    </row>
    <row r="86" s="2" customFormat="1" ht="16.8" customHeight="1">
      <c r="A86" s="41"/>
      <c r="B86" s="47"/>
      <c r="C86" s="317" t="s">
        <v>221</v>
      </c>
      <c r="D86" s="317" t="s">
        <v>2464</v>
      </c>
      <c r="E86" s="20" t="s">
        <v>184</v>
      </c>
      <c r="F86" s="318">
        <v>659</v>
      </c>
      <c r="G86" s="41"/>
      <c r="H86" s="47"/>
    </row>
    <row r="87" s="2" customFormat="1" ht="16.8" customHeight="1">
      <c r="A87" s="41"/>
      <c r="B87" s="47"/>
      <c r="C87" s="313" t="s">
        <v>130</v>
      </c>
      <c r="D87" s="314" t="s">
        <v>19</v>
      </c>
      <c r="E87" s="315" t="s">
        <v>19</v>
      </c>
      <c r="F87" s="316">
        <v>536.5</v>
      </c>
      <c r="G87" s="41"/>
      <c r="H87" s="47"/>
    </row>
    <row r="88" s="2" customFormat="1" ht="16.8" customHeight="1">
      <c r="A88" s="41"/>
      <c r="B88" s="47"/>
      <c r="C88" s="317" t="s">
        <v>19</v>
      </c>
      <c r="D88" s="317" t="s">
        <v>200</v>
      </c>
      <c r="E88" s="20" t="s">
        <v>19</v>
      </c>
      <c r="F88" s="318">
        <v>0</v>
      </c>
      <c r="G88" s="41"/>
      <c r="H88" s="47"/>
    </row>
    <row r="89" s="2" customFormat="1" ht="16.8" customHeight="1">
      <c r="A89" s="41"/>
      <c r="B89" s="47"/>
      <c r="C89" s="317" t="s">
        <v>19</v>
      </c>
      <c r="D89" s="317" t="s">
        <v>201</v>
      </c>
      <c r="E89" s="20" t="s">
        <v>19</v>
      </c>
      <c r="F89" s="318">
        <v>519</v>
      </c>
      <c r="G89" s="41"/>
      <c r="H89" s="47"/>
    </row>
    <row r="90" s="2" customFormat="1" ht="16.8" customHeight="1">
      <c r="A90" s="41"/>
      <c r="B90" s="47"/>
      <c r="C90" s="317" t="s">
        <v>19</v>
      </c>
      <c r="D90" s="317" t="s">
        <v>202</v>
      </c>
      <c r="E90" s="20" t="s">
        <v>19</v>
      </c>
      <c r="F90" s="318">
        <v>0</v>
      </c>
      <c r="G90" s="41"/>
      <c r="H90" s="47"/>
    </row>
    <row r="91" s="2" customFormat="1" ht="16.8" customHeight="1">
      <c r="A91" s="41"/>
      <c r="B91" s="47"/>
      <c r="C91" s="317" t="s">
        <v>19</v>
      </c>
      <c r="D91" s="317" t="s">
        <v>203</v>
      </c>
      <c r="E91" s="20" t="s">
        <v>19</v>
      </c>
      <c r="F91" s="318">
        <v>17.5</v>
      </c>
      <c r="G91" s="41"/>
      <c r="H91" s="47"/>
    </row>
    <row r="92" s="2" customFormat="1" ht="16.8" customHeight="1">
      <c r="A92" s="41"/>
      <c r="B92" s="47"/>
      <c r="C92" s="317" t="s">
        <v>130</v>
      </c>
      <c r="D92" s="317" t="s">
        <v>193</v>
      </c>
      <c r="E92" s="20" t="s">
        <v>19</v>
      </c>
      <c r="F92" s="318">
        <v>536.5</v>
      </c>
      <c r="G92" s="41"/>
      <c r="H92" s="47"/>
    </row>
    <row r="93" s="2" customFormat="1" ht="16.8" customHeight="1">
      <c r="A93" s="41"/>
      <c r="B93" s="47"/>
      <c r="C93" s="319" t="s">
        <v>2447</v>
      </c>
      <c r="D93" s="41"/>
      <c r="E93" s="41"/>
      <c r="F93" s="41"/>
      <c r="G93" s="41"/>
      <c r="H93" s="47"/>
    </row>
    <row r="94" s="2" customFormat="1" ht="16.8" customHeight="1">
      <c r="A94" s="41"/>
      <c r="B94" s="47"/>
      <c r="C94" s="317" t="s">
        <v>196</v>
      </c>
      <c r="D94" s="317" t="s">
        <v>2465</v>
      </c>
      <c r="E94" s="20" t="s">
        <v>184</v>
      </c>
      <c r="F94" s="318">
        <v>536.5</v>
      </c>
      <c r="G94" s="41"/>
      <c r="H94" s="47"/>
    </row>
    <row r="95" s="2" customFormat="1" ht="16.8" customHeight="1">
      <c r="A95" s="41"/>
      <c r="B95" s="47"/>
      <c r="C95" s="317" t="s">
        <v>243</v>
      </c>
      <c r="D95" s="317" t="s">
        <v>2449</v>
      </c>
      <c r="E95" s="20" t="s">
        <v>184</v>
      </c>
      <c r="F95" s="318">
        <v>490.22500000000002</v>
      </c>
      <c r="G95" s="41"/>
      <c r="H95" s="47"/>
    </row>
    <row r="96" s="2" customFormat="1" ht="16.8" customHeight="1">
      <c r="A96" s="41"/>
      <c r="B96" s="47"/>
      <c r="C96" s="317" t="s">
        <v>229</v>
      </c>
      <c r="D96" s="317" t="s">
        <v>2466</v>
      </c>
      <c r="E96" s="20" t="s">
        <v>184</v>
      </c>
      <c r="F96" s="318">
        <v>80.474999999999994</v>
      </c>
      <c r="G96" s="41"/>
      <c r="H96" s="47"/>
    </row>
    <row r="97" s="2" customFormat="1" ht="26.4" customHeight="1">
      <c r="A97" s="41"/>
      <c r="B97" s="47"/>
      <c r="C97" s="312" t="s">
        <v>88</v>
      </c>
      <c r="D97" s="312" t="s">
        <v>89</v>
      </c>
      <c r="E97" s="41"/>
      <c r="F97" s="41"/>
      <c r="G97" s="41"/>
      <c r="H97" s="47"/>
    </row>
    <row r="98" s="2" customFormat="1" ht="16.8" customHeight="1">
      <c r="A98" s="41"/>
      <c r="B98" s="47"/>
      <c r="C98" s="313" t="s">
        <v>640</v>
      </c>
      <c r="D98" s="314" t="s">
        <v>19</v>
      </c>
      <c r="E98" s="315" t="s">
        <v>19</v>
      </c>
      <c r="F98" s="316">
        <v>12.48</v>
      </c>
      <c r="G98" s="41"/>
      <c r="H98" s="47"/>
    </row>
    <row r="99" s="2" customFormat="1" ht="16.8" customHeight="1">
      <c r="A99" s="41"/>
      <c r="B99" s="47"/>
      <c r="C99" s="317" t="s">
        <v>19</v>
      </c>
      <c r="D99" s="317" t="s">
        <v>811</v>
      </c>
      <c r="E99" s="20" t="s">
        <v>19</v>
      </c>
      <c r="F99" s="318">
        <v>0</v>
      </c>
      <c r="G99" s="41"/>
      <c r="H99" s="47"/>
    </row>
    <row r="100" s="2" customFormat="1" ht="16.8" customHeight="1">
      <c r="A100" s="41"/>
      <c r="B100" s="47"/>
      <c r="C100" s="317" t="s">
        <v>19</v>
      </c>
      <c r="D100" s="317" t="s">
        <v>812</v>
      </c>
      <c r="E100" s="20" t="s">
        <v>19</v>
      </c>
      <c r="F100" s="318">
        <v>3.8399999999999999</v>
      </c>
      <c r="G100" s="41"/>
      <c r="H100" s="47"/>
    </row>
    <row r="101" s="2" customFormat="1" ht="16.8" customHeight="1">
      <c r="A101" s="41"/>
      <c r="B101" s="47"/>
      <c r="C101" s="317" t="s">
        <v>19</v>
      </c>
      <c r="D101" s="317" t="s">
        <v>813</v>
      </c>
      <c r="E101" s="20" t="s">
        <v>19</v>
      </c>
      <c r="F101" s="318">
        <v>8.6400000000000006</v>
      </c>
      <c r="G101" s="41"/>
      <c r="H101" s="47"/>
    </row>
    <row r="102" s="2" customFormat="1" ht="16.8" customHeight="1">
      <c r="A102" s="41"/>
      <c r="B102" s="47"/>
      <c r="C102" s="317" t="s">
        <v>640</v>
      </c>
      <c r="D102" s="317" t="s">
        <v>193</v>
      </c>
      <c r="E102" s="20" t="s">
        <v>19</v>
      </c>
      <c r="F102" s="318">
        <v>12.48</v>
      </c>
      <c r="G102" s="41"/>
      <c r="H102" s="47"/>
    </row>
    <row r="103" s="2" customFormat="1" ht="16.8" customHeight="1">
      <c r="A103" s="41"/>
      <c r="B103" s="47"/>
      <c r="C103" s="319" t="s">
        <v>2447</v>
      </c>
      <c r="D103" s="41"/>
      <c r="E103" s="41"/>
      <c r="F103" s="41"/>
      <c r="G103" s="41"/>
      <c r="H103" s="47"/>
    </row>
    <row r="104" s="2" customFormat="1" ht="16.8" customHeight="1">
      <c r="A104" s="41"/>
      <c r="B104" s="47"/>
      <c r="C104" s="317" t="s">
        <v>807</v>
      </c>
      <c r="D104" s="317" t="s">
        <v>2467</v>
      </c>
      <c r="E104" s="20" t="s">
        <v>184</v>
      </c>
      <c r="F104" s="318">
        <v>12.48</v>
      </c>
      <c r="G104" s="41"/>
      <c r="H104" s="47"/>
    </row>
    <row r="105" s="2" customFormat="1" ht="16.8" customHeight="1">
      <c r="A105" s="41"/>
      <c r="B105" s="47"/>
      <c r="C105" s="317" t="s">
        <v>677</v>
      </c>
      <c r="D105" s="317" t="s">
        <v>2468</v>
      </c>
      <c r="E105" s="20" t="s">
        <v>371</v>
      </c>
      <c r="F105" s="318">
        <v>4.4930000000000003</v>
      </c>
      <c r="G105" s="41"/>
      <c r="H105" s="47"/>
    </row>
    <row r="106" s="2" customFormat="1" ht="16.8" customHeight="1">
      <c r="A106" s="41"/>
      <c r="B106" s="47"/>
      <c r="C106" s="317" t="s">
        <v>695</v>
      </c>
      <c r="D106" s="317" t="s">
        <v>2469</v>
      </c>
      <c r="E106" s="20" t="s">
        <v>184</v>
      </c>
      <c r="F106" s="318">
        <v>1447.28</v>
      </c>
      <c r="G106" s="41"/>
      <c r="H106" s="47"/>
    </row>
    <row r="107" s="2" customFormat="1" ht="16.8" customHeight="1">
      <c r="A107" s="41"/>
      <c r="B107" s="47"/>
      <c r="C107" s="317" t="s">
        <v>735</v>
      </c>
      <c r="D107" s="317" t="s">
        <v>2470</v>
      </c>
      <c r="E107" s="20" t="s">
        <v>184</v>
      </c>
      <c r="F107" s="318">
        <v>1047.0799999999999</v>
      </c>
      <c r="G107" s="41"/>
      <c r="H107" s="47"/>
    </row>
    <row r="108" s="2" customFormat="1" ht="16.8" customHeight="1">
      <c r="A108" s="41"/>
      <c r="B108" s="47"/>
      <c r="C108" s="317" t="s">
        <v>770</v>
      </c>
      <c r="D108" s="317" t="s">
        <v>2471</v>
      </c>
      <c r="E108" s="20" t="s">
        <v>371</v>
      </c>
      <c r="F108" s="318">
        <v>1.8720000000000001</v>
      </c>
      <c r="G108" s="41"/>
      <c r="H108" s="47"/>
    </row>
    <row r="109" s="2" customFormat="1" ht="16.8" customHeight="1">
      <c r="A109" s="41"/>
      <c r="B109" s="47"/>
      <c r="C109" s="317" t="s">
        <v>801</v>
      </c>
      <c r="D109" s="317" t="s">
        <v>2472</v>
      </c>
      <c r="E109" s="20" t="s">
        <v>333</v>
      </c>
      <c r="F109" s="318">
        <v>0.071999999999999995</v>
      </c>
      <c r="G109" s="41"/>
      <c r="H109" s="47"/>
    </row>
    <row r="110" s="2" customFormat="1" ht="16.8" customHeight="1">
      <c r="A110" s="41"/>
      <c r="B110" s="47"/>
      <c r="C110" s="313" t="s">
        <v>631</v>
      </c>
      <c r="D110" s="314" t="s">
        <v>19</v>
      </c>
      <c r="E110" s="315" t="s">
        <v>19</v>
      </c>
      <c r="F110" s="316">
        <v>42.799999999999997</v>
      </c>
      <c r="G110" s="41"/>
      <c r="H110" s="47"/>
    </row>
    <row r="111" s="2" customFormat="1" ht="16.8" customHeight="1">
      <c r="A111" s="41"/>
      <c r="B111" s="47"/>
      <c r="C111" s="317" t="s">
        <v>19</v>
      </c>
      <c r="D111" s="317" t="s">
        <v>763</v>
      </c>
      <c r="E111" s="20" t="s">
        <v>19</v>
      </c>
      <c r="F111" s="318">
        <v>0</v>
      </c>
      <c r="G111" s="41"/>
      <c r="H111" s="47"/>
    </row>
    <row r="112" s="2" customFormat="1" ht="16.8" customHeight="1">
      <c r="A112" s="41"/>
      <c r="B112" s="47"/>
      <c r="C112" s="317" t="s">
        <v>19</v>
      </c>
      <c r="D112" s="317" t="s">
        <v>764</v>
      </c>
      <c r="E112" s="20" t="s">
        <v>19</v>
      </c>
      <c r="F112" s="318">
        <v>42.799999999999997</v>
      </c>
      <c r="G112" s="41"/>
      <c r="H112" s="47"/>
    </row>
    <row r="113" s="2" customFormat="1" ht="16.8" customHeight="1">
      <c r="A113" s="41"/>
      <c r="B113" s="47"/>
      <c r="C113" s="317" t="s">
        <v>631</v>
      </c>
      <c r="D113" s="317" t="s">
        <v>193</v>
      </c>
      <c r="E113" s="20" t="s">
        <v>19</v>
      </c>
      <c r="F113" s="318">
        <v>42.799999999999997</v>
      </c>
      <c r="G113" s="41"/>
      <c r="H113" s="47"/>
    </row>
    <row r="114" s="2" customFormat="1" ht="16.8" customHeight="1">
      <c r="A114" s="41"/>
      <c r="B114" s="47"/>
      <c r="C114" s="319" t="s">
        <v>2447</v>
      </c>
      <c r="D114" s="41"/>
      <c r="E114" s="41"/>
      <c r="F114" s="41"/>
      <c r="G114" s="41"/>
      <c r="H114" s="47"/>
    </row>
    <row r="115" s="2" customFormat="1" ht="16.8" customHeight="1">
      <c r="A115" s="41"/>
      <c r="B115" s="47"/>
      <c r="C115" s="317" t="s">
        <v>759</v>
      </c>
      <c r="D115" s="317" t="s">
        <v>2473</v>
      </c>
      <c r="E115" s="20" t="s">
        <v>184</v>
      </c>
      <c r="F115" s="318">
        <v>42.799999999999997</v>
      </c>
      <c r="G115" s="41"/>
      <c r="H115" s="47"/>
    </row>
    <row r="116" s="2" customFormat="1" ht="16.8" customHeight="1">
      <c r="A116" s="41"/>
      <c r="B116" s="47"/>
      <c r="C116" s="317" t="s">
        <v>695</v>
      </c>
      <c r="D116" s="317" t="s">
        <v>2469</v>
      </c>
      <c r="E116" s="20" t="s">
        <v>184</v>
      </c>
      <c r="F116" s="318">
        <v>1447.28</v>
      </c>
      <c r="G116" s="41"/>
      <c r="H116" s="47"/>
    </row>
    <row r="117" s="2" customFormat="1" ht="16.8" customHeight="1">
      <c r="A117" s="41"/>
      <c r="B117" s="47"/>
      <c r="C117" s="317" t="s">
        <v>721</v>
      </c>
      <c r="D117" s="317" t="s">
        <v>2474</v>
      </c>
      <c r="E117" s="20" t="s">
        <v>184</v>
      </c>
      <c r="F117" s="318">
        <v>924.79999999999995</v>
      </c>
      <c r="G117" s="41"/>
      <c r="H117" s="47"/>
    </row>
    <row r="118" s="2" customFormat="1" ht="16.8" customHeight="1">
      <c r="A118" s="41"/>
      <c r="B118" s="47"/>
      <c r="C118" s="317" t="s">
        <v>735</v>
      </c>
      <c r="D118" s="317" t="s">
        <v>2470</v>
      </c>
      <c r="E118" s="20" t="s">
        <v>184</v>
      </c>
      <c r="F118" s="318">
        <v>1047.0799999999999</v>
      </c>
      <c r="G118" s="41"/>
      <c r="H118" s="47"/>
    </row>
    <row r="119" s="2" customFormat="1" ht="16.8" customHeight="1">
      <c r="A119" s="41"/>
      <c r="B119" s="47"/>
      <c r="C119" s="313" t="s">
        <v>642</v>
      </c>
      <c r="D119" s="314" t="s">
        <v>19</v>
      </c>
      <c r="E119" s="315" t="s">
        <v>19</v>
      </c>
      <c r="F119" s="316">
        <v>4.4930000000000003</v>
      </c>
      <c r="G119" s="41"/>
      <c r="H119" s="47"/>
    </row>
    <row r="120" s="2" customFormat="1" ht="16.8" customHeight="1">
      <c r="A120" s="41"/>
      <c r="B120" s="47"/>
      <c r="C120" s="317" t="s">
        <v>19</v>
      </c>
      <c r="D120" s="317" t="s">
        <v>653</v>
      </c>
      <c r="E120" s="20" t="s">
        <v>19</v>
      </c>
      <c r="F120" s="318">
        <v>0</v>
      </c>
      <c r="G120" s="41"/>
      <c r="H120" s="47"/>
    </row>
    <row r="121" s="2" customFormat="1" ht="16.8" customHeight="1">
      <c r="A121" s="41"/>
      <c r="B121" s="47"/>
      <c r="C121" s="317" t="s">
        <v>19</v>
      </c>
      <c r="D121" s="317" t="s">
        <v>681</v>
      </c>
      <c r="E121" s="20" t="s">
        <v>19</v>
      </c>
      <c r="F121" s="318">
        <v>4.4930000000000003</v>
      </c>
      <c r="G121" s="41"/>
      <c r="H121" s="47"/>
    </row>
    <row r="122" s="2" customFormat="1" ht="16.8" customHeight="1">
      <c r="A122" s="41"/>
      <c r="B122" s="47"/>
      <c r="C122" s="317" t="s">
        <v>642</v>
      </c>
      <c r="D122" s="317" t="s">
        <v>193</v>
      </c>
      <c r="E122" s="20" t="s">
        <v>19</v>
      </c>
      <c r="F122" s="318">
        <v>4.4930000000000003</v>
      </c>
      <c r="G122" s="41"/>
      <c r="H122" s="47"/>
    </row>
    <row r="123" s="2" customFormat="1" ht="16.8" customHeight="1">
      <c r="A123" s="41"/>
      <c r="B123" s="47"/>
      <c r="C123" s="319" t="s">
        <v>2447</v>
      </c>
      <c r="D123" s="41"/>
      <c r="E123" s="41"/>
      <c r="F123" s="41"/>
      <c r="G123" s="41"/>
      <c r="H123" s="47"/>
    </row>
    <row r="124" s="2" customFormat="1" ht="16.8" customHeight="1">
      <c r="A124" s="41"/>
      <c r="B124" s="47"/>
      <c r="C124" s="317" t="s">
        <v>677</v>
      </c>
      <c r="D124" s="317" t="s">
        <v>2468</v>
      </c>
      <c r="E124" s="20" t="s">
        <v>371</v>
      </c>
      <c r="F124" s="318">
        <v>4.4930000000000003</v>
      </c>
      <c r="G124" s="41"/>
      <c r="H124" s="47"/>
    </row>
    <row r="125" s="2" customFormat="1" ht="16.8" customHeight="1">
      <c r="A125" s="41"/>
      <c r="B125" s="47"/>
      <c r="C125" s="317" t="s">
        <v>393</v>
      </c>
      <c r="D125" s="317" t="s">
        <v>2452</v>
      </c>
      <c r="E125" s="20" t="s">
        <v>371</v>
      </c>
      <c r="F125" s="318">
        <v>264.74099999999999</v>
      </c>
      <c r="G125" s="41"/>
      <c r="H125" s="47"/>
    </row>
    <row r="126" s="2" customFormat="1" ht="16.8" customHeight="1">
      <c r="A126" s="41"/>
      <c r="B126" s="47"/>
      <c r="C126" s="317" t="s">
        <v>421</v>
      </c>
      <c r="D126" s="317" t="s">
        <v>2453</v>
      </c>
      <c r="E126" s="20" t="s">
        <v>371</v>
      </c>
      <c r="F126" s="318">
        <v>264.74099999999999</v>
      </c>
      <c r="G126" s="41"/>
      <c r="H126" s="47"/>
    </row>
    <row r="127" s="2" customFormat="1" ht="16.8" customHeight="1">
      <c r="A127" s="41"/>
      <c r="B127" s="47"/>
      <c r="C127" s="317" t="s">
        <v>686</v>
      </c>
      <c r="D127" s="317" t="s">
        <v>2475</v>
      </c>
      <c r="E127" s="20" t="s">
        <v>371</v>
      </c>
      <c r="F127" s="318">
        <v>264.74099999999999</v>
      </c>
      <c r="G127" s="41"/>
      <c r="H127" s="47"/>
    </row>
    <row r="128" s="2" customFormat="1" ht="16.8" customHeight="1">
      <c r="A128" s="41"/>
      <c r="B128" s="47"/>
      <c r="C128" s="317" t="s">
        <v>401</v>
      </c>
      <c r="D128" s="317" t="s">
        <v>2455</v>
      </c>
      <c r="E128" s="20" t="s">
        <v>371</v>
      </c>
      <c r="F128" s="318">
        <v>264.74099999999999</v>
      </c>
      <c r="G128" s="41"/>
      <c r="H128" s="47"/>
    </row>
    <row r="129" s="2" customFormat="1" ht="16.8" customHeight="1">
      <c r="A129" s="41"/>
      <c r="B129" s="47"/>
      <c r="C129" s="313" t="s">
        <v>633</v>
      </c>
      <c r="D129" s="314" t="s">
        <v>19</v>
      </c>
      <c r="E129" s="315" t="s">
        <v>19</v>
      </c>
      <c r="F129" s="316">
        <v>270</v>
      </c>
      <c r="G129" s="41"/>
      <c r="H129" s="47"/>
    </row>
    <row r="130" s="2" customFormat="1" ht="16.8" customHeight="1">
      <c r="A130" s="41"/>
      <c r="B130" s="47"/>
      <c r="C130" s="317" t="s">
        <v>19</v>
      </c>
      <c r="D130" s="317" t="s">
        <v>745</v>
      </c>
      <c r="E130" s="20" t="s">
        <v>19</v>
      </c>
      <c r="F130" s="318">
        <v>0</v>
      </c>
      <c r="G130" s="41"/>
      <c r="H130" s="47"/>
    </row>
    <row r="131" s="2" customFormat="1" ht="16.8" customHeight="1">
      <c r="A131" s="41"/>
      <c r="B131" s="47"/>
      <c r="C131" s="317" t="s">
        <v>19</v>
      </c>
      <c r="D131" s="317" t="s">
        <v>746</v>
      </c>
      <c r="E131" s="20" t="s">
        <v>19</v>
      </c>
      <c r="F131" s="318">
        <v>270</v>
      </c>
      <c r="G131" s="41"/>
      <c r="H131" s="47"/>
    </row>
    <row r="132" s="2" customFormat="1" ht="16.8" customHeight="1">
      <c r="A132" s="41"/>
      <c r="B132" s="47"/>
      <c r="C132" s="317" t="s">
        <v>633</v>
      </c>
      <c r="D132" s="317" t="s">
        <v>193</v>
      </c>
      <c r="E132" s="20" t="s">
        <v>19</v>
      </c>
      <c r="F132" s="318">
        <v>270</v>
      </c>
      <c r="G132" s="41"/>
      <c r="H132" s="47"/>
    </row>
    <row r="133" s="2" customFormat="1" ht="16.8" customHeight="1">
      <c r="A133" s="41"/>
      <c r="B133" s="47"/>
      <c r="C133" s="319" t="s">
        <v>2447</v>
      </c>
      <c r="D133" s="41"/>
      <c r="E133" s="41"/>
      <c r="F133" s="41"/>
      <c r="G133" s="41"/>
      <c r="H133" s="47"/>
    </row>
    <row r="134" s="2" customFormat="1" ht="16.8" customHeight="1">
      <c r="A134" s="41"/>
      <c r="B134" s="47"/>
      <c r="C134" s="317" t="s">
        <v>741</v>
      </c>
      <c r="D134" s="317" t="s">
        <v>2476</v>
      </c>
      <c r="E134" s="20" t="s">
        <v>184</v>
      </c>
      <c r="F134" s="318">
        <v>270</v>
      </c>
      <c r="G134" s="41"/>
      <c r="H134" s="47"/>
    </row>
    <row r="135" s="2" customFormat="1" ht="16.8" customHeight="1">
      <c r="A135" s="41"/>
      <c r="B135" s="47"/>
      <c r="C135" s="317" t="s">
        <v>730</v>
      </c>
      <c r="D135" s="317" t="s">
        <v>2477</v>
      </c>
      <c r="E135" s="20" t="s">
        <v>184</v>
      </c>
      <c r="F135" s="318">
        <v>540</v>
      </c>
      <c r="G135" s="41"/>
      <c r="H135" s="47"/>
    </row>
    <row r="136" s="2" customFormat="1" ht="16.8" customHeight="1">
      <c r="A136" s="41"/>
      <c r="B136" s="47"/>
      <c r="C136" s="313" t="s">
        <v>638</v>
      </c>
      <c r="D136" s="314" t="s">
        <v>19</v>
      </c>
      <c r="E136" s="315" t="s">
        <v>19</v>
      </c>
      <c r="F136" s="316">
        <v>400</v>
      </c>
      <c r="G136" s="41"/>
      <c r="H136" s="47"/>
    </row>
    <row r="137" s="2" customFormat="1" ht="16.8" customHeight="1">
      <c r="A137" s="41"/>
      <c r="B137" s="47"/>
      <c r="C137" s="317" t="s">
        <v>19</v>
      </c>
      <c r="D137" s="317" t="s">
        <v>828</v>
      </c>
      <c r="E137" s="20" t="s">
        <v>19</v>
      </c>
      <c r="F137" s="318">
        <v>0</v>
      </c>
      <c r="G137" s="41"/>
      <c r="H137" s="47"/>
    </row>
    <row r="138" s="2" customFormat="1" ht="16.8" customHeight="1">
      <c r="A138" s="41"/>
      <c r="B138" s="47"/>
      <c r="C138" s="317" t="s">
        <v>19</v>
      </c>
      <c r="D138" s="317" t="s">
        <v>829</v>
      </c>
      <c r="E138" s="20" t="s">
        <v>19</v>
      </c>
      <c r="F138" s="318">
        <v>400</v>
      </c>
      <c r="G138" s="41"/>
      <c r="H138" s="47"/>
    </row>
    <row r="139" s="2" customFormat="1" ht="16.8" customHeight="1">
      <c r="A139" s="41"/>
      <c r="B139" s="47"/>
      <c r="C139" s="317" t="s">
        <v>638</v>
      </c>
      <c r="D139" s="317" t="s">
        <v>193</v>
      </c>
      <c r="E139" s="20" t="s">
        <v>19</v>
      </c>
      <c r="F139" s="318">
        <v>400</v>
      </c>
      <c r="G139" s="41"/>
      <c r="H139" s="47"/>
    </row>
    <row r="140" s="2" customFormat="1" ht="16.8" customHeight="1">
      <c r="A140" s="41"/>
      <c r="B140" s="47"/>
      <c r="C140" s="319" t="s">
        <v>2447</v>
      </c>
      <c r="D140" s="41"/>
      <c r="E140" s="41"/>
      <c r="F140" s="41"/>
      <c r="G140" s="41"/>
      <c r="H140" s="47"/>
    </row>
    <row r="141" s="2" customFormat="1" ht="16.8" customHeight="1">
      <c r="A141" s="41"/>
      <c r="B141" s="47"/>
      <c r="C141" s="317" t="s">
        <v>824</v>
      </c>
      <c r="D141" s="317" t="s">
        <v>2478</v>
      </c>
      <c r="E141" s="20" t="s">
        <v>184</v>
      </c>
      <c r="F141" s="318">
        <v>400</v>
      </c>
      <c r="G141" s="41"/>
      <c r="H141" s="47"/>
    </row>
    <row r="142" s="2" customFormat="1" ht="16.8" customHeight="1">
      <c r="A142" s="41"/>
      <c r="B142" s="47"/>
      <c r="C142" s="317" t="s">
        <v>695</v>
      </c>
      <c r="D142" s="317" t="s">
        <v>2469</v>
      </c>
      <c r="E142" s="20" t="s">
        <v>184</v>
      </c>
      <c r="F142" s="318">
        <v>1447.28</v>
      </c>
      <c r="G142" s="41"/>
      <c r="H142" s="47"/>
    </row>
    <row r="143" s="2" customFormat="1" ht="16.8" customHeight="1">
      <c r="A143" s="41"/>
      <c r="B143" s="47"/>
      <c r="C143" s="313" t="s">
        <v>636</v>
      </c>
      <c r="D143" s="314" t="s">
        <v>19</v>
      </c>
      <c r="E143" s="315" t="s">
        <v>19</v>
      </c>
      <c r="F143" s="316">
        <v>74.5</v>
      </c>
      <c r="G143" s="41"/>
      <c r="H143" s="47"/>
    </row>
    <row r="144" s="2" customFormat="1" ht="16.8" customHeight="1">
      <c r="A144" s="41"/>
      <c r="B144" s="47"/>
      <c r="C144" s="317" t="s">
        <v>19</v>
      </c>
      <c r="D144" s="317" t="s">
        <v>847</v>
      </c>
      <c r="E144" s="20" t="s">
        <v>19</v>
      </c>
      <c r="F144" s="318">
        <v>0</v>
      </c>
      <c r="G144" s="41"/>
      <c r="H144" s="47"/>
    </row>
    <row r="145" s="2" customFormat="1" ht="16.8" customHeight="1">
      <c r="A145" s="41"/>
      <c r="B145" s="47"/>
      <c r="C145" s="317" t="s">
        <v>19</v>
      </c>
      <c r="D145" s="317" t="s">
        <v>848</v>
      </c>
      <c r="E145" s="20" t="s">
        <v>19</v>
      </c>
      <c r="F145" s="318">
        <v>0</v>
      </c>
      <c r="G145" s="41"/>
      <c r="H145" s="47"/>
    </row>
    <row r="146" s="2" customFormat="1" ht="16.8" customHeight="1">
      <c r="A146" s="41"/>
      <c r="B146" s="47"/>
      <c r="C146" s="317" t="s">
        <v>19</v>
      </c>
      <c r="D146" s="317" t="s">
        <v>849</v>
      </c>
      <c r="E146" s="20" t="s">
        <v>19</v>
      </c>
      <c r="F146" s="318">
        <v>40.5</v>
      </c>
      <c r="G146" s="41"/>
      <c r="H146" s="47"/>
    </row>
    <row r="147" s="2" customFormat="1" ht="16.8" customHeight="1">
      <c r="A147" s="41"/>
      <c r="B147" s="47"/>
      <c r="C147" s="317" t="s">
        <v>19</v>
      </c>
      <c r="D147" s="317" t="s">
        <v>850</v>
      </c>
      <c r="E147" s="20" t="s">
        <v>19</v>
      </c>
      <c r="F147" s="318">
        <v>0</v>
      </c>
      <c r="G147" s="41"/>
      <c r="H147" s="47"/>
    </row>
    <row r="148" s="2" customFormat="1" ht="16.8" customHeight="1">
      <c r="A148" s="41"/>
      <c r="B148" s="47"/>
      <c r="C148" s="317" t="s">
        <v>19</v>
      </c>
      <c r="D148" s="317" t="s">
        <v>851</v>
      </c>
      <c r="E148" s="20" t="s">
        <v>19</v>
      </c>
      <c r="F148" s="318">
        <v>34</v>
      </c>
      <c r="G148" s="41"/>
      <c r="H148" s="47"/>
    </row>
    <row r="149" s="2" customFormat="1" ht="16.8" customHeight="1">
      <c r="A149" s="41"/>
      <c r="B149" s="47"/>
      <c r="C149" s="317" t="s">
        <v>636</v>
      </c>
      <c r="D149" s="317" t="s">
        <v>193</v>
      </c>
      <c r="E149" s="20" t="s">
        <v>19</v>
      </c>
      <c r="F149" s="318">
        <v>74.5</v>
      </c>
      <c r="G149" s="41"/>
      <c r="H149" s="47"/>
    </row>
    <row r="150" s="2" customFormat="1" ht="16.8" customHeight="1">
      <c r="A150" s="41"/>
      <c r="B150" s="47"/>
      <c r="C150" s="319" t="s">
        <v>2447</v>
      </c>
      <c r="D150" s="41"/>
      <c r="E150" s="41"/>
      <c r="F150" s="41"/>
      <c r="G150" s="41"/>
      <c r="H150" s="47"/>
    </row>
    <row r="151" s="2" customFormat="1" ht="16.8" customHeight="1">
      <c r="A151" s="41"/>
      <c r="B151" s="47"/>
      <c r="C151" s="317" t="s">
        <v>844</v>
      </c>
      <c r="D151" s="317" t="s">
        <v>2479</v>
      </c>
      <c r="E151" s="20" t="s">
        <v>251</v>
      </c>
      <c r="F151" s="318">
        <v>74.5</v>
      </c>
      <c r="G151" s="41"/>
      <c r="H151" s="47"/>
    </row>
    <row r="152" s="2" customFormat="1" ht="16.8" customHeight="1">
      <c r="A152" s="41"/>
      <c r="B152" s="47"/>
      <c r="C152" s="317" t="s">
        <v>648</v>
      </c>
      <c r="D152" s="317" t="s">
        <v>2480</v>
      </c>
      <c r="E152" s="20" t="s">
        <v>371</v>
      </c>
      <c r="F152" s="318">
        <v>260.24799999999999</v>
      </c>
      <c r="G152" s="41"/>
      <c r="H152" s="47"/>
    </row>
    <row r="153" s="2" customFormat="1" ht="16.8" customHeight="1">
      <c r="A153" s="41"/>
      <c r="B153" s="47"/>
      <c r="C153" s="317" t="s">
        <v>735</v>
      </c>
      <c r="D153" s="317" t="s">
        <v>2470</v>
      </c>
      <c r="E153" s="20" t="s">
        <v>184</v>
      </c>
      <c r="F153" s="318">
        <v>1047.0799999999999</v>
      </c>
      <c r="G153" s="41"/>
      <c r="H153" s="47"/>
    </row>
    <row r="154" s="2" customFormat="1" ht="16.8" customHeight="1">
      <c r="A154" s="41"/>
      <c r="B154" s="47"/>
      <c r="C154" s="313" t="s">
        <v>628</v>
      </c>
      <c r="D154" s="314" t="s">
        <v>19</v>
      </c>
      <c r="E154" s="315" t="s">
        <v>19</v>
      </c>
      <c r="F154" s="316">
        <v>291.5</v>
      </c>
      <c r="G154" s="41"/>
      <c r="H154" s="47"/>
    </row>
    <row r="155" s="2" customFormat="1" ht="16.8" customHeight="1">
      <c r="A155" s="41"/>
      <c r="B155" s="47"/>
      <c r="C155" s="317" t="s">
        <v>19</v>
      </c>
      <c r="D155" s="317" t="s">
        <v>818</v>
      </c>
      <c r="E155" s="20" t="s">
        <v>19</v>
      </c>
      <c r="F155" s="318">
        <v>0</v>
      </c>
      <c r="G155" s="41"/>
      <c r="H155" s="47"/>
    </row>
    <row r="156" s="2" customFormat="1" ht="16.8" customHeight="1">
      <c r="A156" s="41"/>
      <c r="B156" s="47"/>
      <c r="C156" s="317" t="s">
        <v>19</v>
      </c>
      <c r="D156" s="317" t="s">
        <v>629</v>
      </c>
      <c r="E156" s="20" t="s">
        <v>19</v>
      </c>
      <c r="F156" s="318">
        <v>291.5</v>
      </c>
      <c r="G156" s="41"/>
      <c r="H156" s="47"/>
    </row>
    <row r="157" s="2" customFormat="1" ht="16.8" customHeight="1">
      <c r="A157" s="41"/>
      <c r="B157" s="47"/>
      <c r="C157" s="317" t="s">
        <v>628</v>
      </c>
      <c r="D157" s="317" t="s">
        <v>193</v>
      </c>
      <c r="E157" s="20" t="s">
        <v>19</v>
      </c>
      <c r="F157" s="318">
        <v>291.5</v>
      </c>
      <c r="G157" s="41"/>
      <c r="H157" s="47"/>
    </row>
    <row r="158" s="2" customFormat="1" ht="16.8" customHeight="1">
      <c r="A158" s="41"/>
      <c r="B158" s="47"/>
      <c r="C158" s="319" t="s">
        <v>2447</v>
      </c>
      <c r="D158" s="41"/>
      <c r="E158" s="41"/>
      <c r="F158" s="41"/>
      <c r="G158" s="41"/>
      <c r="H158" s="47"/>
    </row>
    <row r="159" s="2" customFormat="1" ht="16.8" customHeight="1">
      <c r="A159" s="41"/>
      <c r="B159" s="47"/>
      <c r="C159" s="317" t="s">
        <v>814</v>
      </c>
      <c r="D159" s="317" t="s">
        <v>2481</v>
      </c>
      <c r="E159" s="20" t="s">
        <v>251</v>
      </c>
      <c r="F159" s="318">
        <v>330.5</v>
      </c>
      <c r="G159" s="41"/>
      <c r="H159" s="47"/>
    </row>
    <row r="160" s="2" customFormat="1" ht="16.8" customHeight="1">
      <c r="A160" s="41"/>
      <c r="B160" s="47"/>
      <c r="C160" s="317" t="s">
        <v>648</v>
      </c>
      <c r="D160" s="317" t="s">
        <v>2480</v>
      </c>
      <c r="E160" s="20" t="s">
        <v>371</v>
      </c>
      <c r="F160" s="318">
        <v>260.24799999999999</v>
      </c>
      <c r="G160" s="41"/>
      <c r="H160" s="47"/>
    </row>
    <row r="161" s="2" customFormat="1" ht="16.8" customHeight="1">
      <c r="A161" s="41"/>
      <c r="B161" s="47"/>
      <c r="C161" s="317" t="s">
        <v>695</v>
      </c>
      <c r="D161" s="317" t="s">
        <v>2469</v>
      </c>
      <c r="E161" s="20" t="s">
        <v>184</v>
      </c>
      <c r="F161" s="318">
        <v>1447.28</v>
      </c>
      <c r="G161" s="41"/>
      <c r="H161" s="47"/>
    </row>
    <row r="162" s="2" customFormat="1" ht="16.8" customHeight="1">
      <c r="A162" s="41"/>
      <c r="B162" s="47"/>
      <c r="C162" s="317" t="s">
        <v>735</v>
      </c>
      <c r="D162" s="317" t="s">
        <v>2470</v>
      </c>
      <c r="E162" s="20" t="s">
        <v>184</v>
      </c>
      <c r="F162" s="318">
        <v>1047.0799999999999</v>
      </c>
      <c r="G162" s="41"/>
      <c r="H162" s="47"/>
    </row>
    <row r="163" s="2" customFormat="1" ht="16.8" customHeight="1">
      <c r="A163" s="41"/>
      <c r="B163" s="47"/>
      <c r="C163" s="317" t="s">
        <v>753</v>
      </c>
      <c r="D163" s="317" t="s">
        <v>2289</v>
      </c>
      <c r="E163" s="20" t="s">
        <v>184</v>
      </c>
      <c r="F163" s="318">
        <v>937.32899999999995</v>
      </c>
      <c r="G163" s="41"/>
      <c r="H163" s="47"/>
    </row>
    <row r="164" s="2" customFormat="1" ht="16.8" customHeight="1">
      <c r="A164" s="41"/>
      <c r="B164" s="47"/>
      <c r="C164" s="313" t="s">
        <v>630</v>
      </c>
      <c r="D164" s="314" t="s">
        <v>19</v>
      </c>
      <c r="E164" s="315" t="s">
        <v>19</v>
      </c>
      <c r="F164" s="316">
        <v>39</v>
      </c>
      <c r="G164" s="41"/>
      <c r="H164" s="47"/>
    </row>
    <row r="165" s="2" customFormat="1" ht="16.8" customHeight="1">
      <c r="A165" s="41"/>
      <c r="B165" s="47"/>
      <c r="C165" s="317" t="s">
        <v>19</v>
      </c>
      <c r="D165" s="317" t="s">
        <v>752</v>
      </c>
      <c r="E165" s="20" t="s">
        <v>19</v>
      </c>
      <c r="F165" s="318">
        <v>0</v>
      </c>
      <c r="G165" s="41"/>
      <c r="H165" s="47"/>
    </row>
    <row r="166" s="2" customFormat="1" ht="16.8" customHeight="1">
      <c r="A166" s="41"/>
      <c r="B166" s="47"/>
      <c r="C166" s="317" t="s">
        <v>19</v>
      </c>
      <c r="D166" s="317" t="s">
        <v>819</v>
      </c>
      <c r="E166" s="20" t="s">
        <v>19</v>
      </c>
      <c r="F166" s="318">
        <v>39</v>
      </c>
      <c r="G166" s="41"/>
      <c r="H166" s="47"/>
    </row>
    <row r="167" s="2" customFormat="1" ht="16.8" customHeight="1">
      <c r="A167" s="41"/>
      <c r="B167" s="47"/>
      <c r="C167" s="317" t="s">
        <v>630</v>
      </c>
      <c r="D167" s="317" t="s">
        <v>193</v>
      </c>
      <c r="E167" s="20" t="s">
        <v>19</v>
      </c>
      <c r="F167" s="318">
        <v>39</v>
      </c>
      <c r="G167" s="41"/>
      <c r="H167" s="47"/>
    </row>
    <row r="168" s="2" customFormat="1" ht="16.8" customHeight="1">
      <c r="A168" s="41"/>
      <c r="B168" s="47"/>
      <c r="C168" s="319" t="s">
        <v>2447</v>
      </c>
      <c r="D168" s="41"/>
      <c r="E168" s="41"/>
      <c r="F168" s="41"/>
      <c r="G168" s="41"/>
      <c r="H168" s="47"/>
    </row>
    <row r="169" s="2" customFormat="1" ht="16.8" customHeight="1">
      <c r="A169" s="41"/>
      <c r="B169" s="47"/>
      <c r="C169" s="317" t="s">
        <v>814</v>
      </c>
      <c r="D169" s="317" t="s">
        <v>2481</v>
      </c>
      <c r="E169" s="20" t="s">
        <v>251</v>
      </c>
      <c r="F169" s="318">
        <v>330.5</v>
      </c>
      <c r="G169" s="41"/>
      <c r="H169" s="47"/>
    </row>
    <row r="170" s="2" customFormat="1" ht="16.8" customHeight="1">
      <c r="A170" s="41"/>
      <c r="B170" s="47"/>
      <c r="C170" s="317" t="s">
        <v>695</v>
      </c>
      <c r="D170" s="317" t="s">
        <v>2469</v>
      </c>
      <c r="E170" s="20" t="s">
        <v>184</v>
      </c>
      <c r="F170" s="318">
        <v>1447.28</v>
      </c>
      <c r="G170" s="41"/>
      <c r="H170" s="47"/>
    </row>
    <row r="171" s="2" customFormat="1" ht="16.8" customHeight="1">
      <c r="A171" s="41"/>
      <c r="B171" s="47"/>
      <c r="C171" s="317" t="s">
        <v>820</v>
      </c>
      <c r="D171" s="317" t="s">
        <v>2482</v>
      </c>
      <c r="E171" s="20" t="s">
        <v>251</v>
      </c>
      <c r="F171" s="318">
        <v>39</v>
      </c>
      <c r="G171" s="41"/>
      <c r="H171" s="47"/>
    </row>
    <row r="172" s="2" customFormat="1" ht="16.8" customHeight="1">
      <c r="A172" s="41"/>
      <c r="B172" s="47"/>
      <c r="C172" s="317" t="s">
        <v>753</v>
      </c>
      <c r="D172" s="317" t="s">
        <v>2289</v>
      </c>
      <c r="E172" s="20" t="s">
        <v>184</v>
      </c>
      <c r="F172" s="318">
        <v>937.32899999999995</v>
      </c>
      <c r="G172" s="41"/>
      <c r="H172" s="47"/>
    </row>
    <row r="173" s="2" customFormat="1" ht="16.8" customHeight="1">
      <c r="A173" s="41"/>
      <c r="B173" s="47"/>
      <c r="C173" s="313" t="s">
        <v>142</v>
      </c>
      <c r="D173" s="314" t="s">
        <v>19</v>
      </c>
      <c r="E173" s="315" t="s">
        <v>19</v>
      </c>
      <c r="F173" s="316">
        <v>260.24799999999999</v>
      </c>
      <c r="G173" s="41"/>
      <c r="H173" s="47"/>
    </row>
    <row r="174" s="2" customFormat="1" ht="16.8" customHeight="1">
      <c r="A174" s="41"/>
      <c r="B174" s="47"/>
      <c r="C174" s="317" t="s">
        <v>19</v>
      </c>
      <c r="D174" s="317" t="s">
        <v>653</v>
      </c>
      <c r="E174" s="20" t="s">
        <v>19</v>
      </c>
      <c r="F174" s="318">
        <v>0</v>
      </c>
      <c r="G174" s="41"/>
      <c r="H174" s="47"/>
    </row>
    <row r="175" s="2" customFormat="1" ht="16.8" customHeight="1">
      <c r="A175" s="41"/>
      <c r="B175" s="47"/>
      <c r="C175" s="317" t="s">
        <v>19</v>
      </c>
      <c r="D175" s="317" t="s">
        <v>654</v>
      </c>
      <c r="E175" s="20" t="s">
        <v>19</v>
      </c>
      <c r="F175" s="318">
        <v>0</v>
      </c>
      <c r="G175" s="41"/>
      <c r="H175" s="47"/>
    </row>
    <row r="176" s="2" customFormat="1" ht="16.8" customHeight="1">
      <c r="A176" s="41"/>
      <c r="B176" s="47"/>
      <c r="C176" s="317" t="s">
        <v>19</v>
      </c>
      <c r="D176" s="317" t="s">
        <v>655</v>
      </c>
      <c r="E176" s="20" t="s">
        <v>19</v>
      </c>
      <c r="F176" s="318">
        <v>0</v>
      </c>
      <c r="G176" s="41"/>
      <c r="H176" s="47"/>
    </row>
    <row r="177" s="2" customFormat="1" ht="16.8" customHeight="1">
      <c r="A177" s="41"/>
      <c r="B177" s="47"/>
      <c r="C177" s="317" t="s">
        <v>19</v>
      </c>
      <c r="D177" s="317" t="s">
        <v>656</v>
      </c>
      <c r="E177" s="20" t="s">
        <v>19</v>
      </c>
      <c r="F177" s="318">
        <v>8.8399999999999999</v>
      </c>
      <c r="G177" s="41"/>
      <c r="H177" s="47"/>
    </row>
    <row r="178" s="2" customFormat="1" ht="16.8" customHeight="1">
      <c r="A178" s="41"/>
      <c r="B178" s="47"/>
      <c r="C178" s="317" t="s">
        <v>19</v>
      </c>
      <c r="D178" s="317" t="s">
        <v>657</v>
      </c>
      <c r="E178" s="20" t="s">
        <v>19</v>
      </c>
      <c r="F178" s="318">
        <v>0</v>
      </c>
      <c r="G178" s="41"/>
      <c r="H178" s="47"/>
    </row>
    <row r="179" s="2" customFormat="1" ht="16.8" customHeight="1">
      <c r="A179" s="41"/>
      <c r="B179" s="47"/>
      <c r="C179" s="317" t="s">
        <v>19</v>
      </c>
      <c r="D179" s="317" t="s">
        <v>658</v>
      </c>
      <c r="E179" s="20" t="s">
        <v>19</v>
      </c>
      <c r="F179" s="318">
        <v>61.740000000000002</v>
      </c>
      <c r="G179" s="41"/>
      <c r="H179" s="47"/>
    </row>
    <row r="180" s="2" customFormat="1" ht="16.8" customHeight="1">
      <c r="A180" s="41"/>
      <c r="B180" s="47"/>
      <c r="C180" s="317" t="s">
        <v>19</v>
      </c>
      <c r="D180" s="317" t="s">
        <v>659</v>
      </c>
      <c r="E180" s="20" t="s">
        <v>19</v>
      </c>
      <c r="F180" s="318">
        <v>0</v>
      </c>
      <c r="G180" s="41"/>
      <c r="H180" s="47"/>
    </row>
    <row r="181" s="2" customFormat="1" ht="16.8" customHeight="1">
      <c r="A181" s="41"/>
      <c r="B181" s="47"/>
      <c r="C181" s="317" t="s">
        <v>19</v>
      </c>
      <c r="D181" s="317" t="s">
        <v>660</v>
      </c>
      <c r="E181" s="20" t="s">
        <v>19</v>
      </c>
      <c r="F181" s="318">
        <v>0.87</v>
      </c>
      <c r="G181" s="41"/>
      <c r="H181" s="47"/>
    </row>
    <row r="182" s="2" customFormat="1" ht="16.8" customHeight="1">
      <c r="A182" s="41"/>
      <c r="B182" s="47"/>
      <c r="C182" s="317" t="s">
        <v>19</v>
      </c>
      <c r="D182" s="317" t="s">
        <v>661</v>
      </c>
      <c r="E182" s="20" t="s">
        <v>19</v>
      </c>
      <c r="F182" s="318">
        <v>0</v>
      </c>
      <c r="G182" s="41"/>
      <c r="H182" s="47"/>
    </row>
    <row r="183" s="2" customFormat="1" ht="16.8" customHeight="1">
      <c r="A183" s="41"/>
      <c r="B183" s="47"/>
      <c r="C183" s="317" t="s">
        <v>19</v>
      </c>
      <c r="D183" s="317" t="s">
        <v>662</v>
      </c>
      <c r="E183" s="20" t="s">
        <v>19</v>
      </c>
      <c r="F183" s="318">
        <v>1.407</v>
      </c>
      <c r="G183" s="41"/>
      <c r="H183" s="47"/>
    </row>
    <row r="184" s="2" customFormat="1" ht="16.8" customHeight="1">
      <c r="A184" s="41"/>
      <c r="B184" s="47"/>
      <c r="C184" s="317" t="s">
        <v>19</v>
      </c>
      <c r="D184" s="317" t="s">
        <v>663</v>
      </c>
      <c r="E184" s="20" t="s">
        <v>19</v>
      </c>
      <c r="F184" s="318">
        <v>0</v>
      </c>
      <c r="G184" s="41"/>
      <c r="H184" s="47"/>
    </row>
    <row r="185" s="2" customFormat="1" ht="16.8" customHeight="1">
      <c r="A185" s="41"/>
      <c r="B185" s="47"/>
      <c r="C185" s="317" t="s">
        <v>19</v>
      </c>
      <c r="D185" s="317" t="s">
        <v>664</v>
      </c>
      <c r="E185" s="20" t="s">
        <v>19</v>
      </c>
      <c r="F185" s="318">
        <v>3.6749999999999998</v>
      </c>
      <c r="G185" s="41"/>
      <c r="H185" s="47"/>
    </row>
    <row r="186" s="2" customFormat="1" ht="16.8" customHeight="1">
      <c r="A186" s="41"/>
      <c r="B186" s="47"/>
      <c r="C186" s="317" t="s">
        <v>19</v>
      </c>
      <c r="D186" s="317" t="s">
        <v>665</v>
      </c>
      <c r="E186" s="20" t="s">
        <v>19</v>
      </c>
      <c r="F186" s="318">
        <v>0</v>
      </c>
      <c r="G186" s="41"/>
      <c r="H186" s="47"/>
    </row>
    <row r="187" s="2" customFormat="1" ht="16.8" customHeight="1">
      <c r="A187" s="41"/>
      <c r="B187" s="47"/>
      <c r="C187" s="317" t="s">
        <v>19</v>
      </c>
      <c r="D187" s="317" t="s">
        <v>666</v>
      </c>
      <c r="E187" s="20" t="s">
        <v>19</v>
      </c>
      <c r="F187" s="318">
        <v>1.7050000000000001</v>
      </c>
      <c r="G187" s="41"/>
      <c r="H187" s="47"/>
    </row>
    <row r="188" s="2" customFormat="1" ht="16.8" customHeight="1">
      <c r="A188" s="41"/>
      <c r="B188" s="47"/>
      <c r="C188" s="317" t="s">
        <v>19</v>
      </c>
      <c r="D188" s="317" t="s">
        <v>667</v>
      </c>
      <c r="E188" s="20" t="s">
        <v>19</v>
      </c>
      <c r="F188" s="318">
        <v>0</v>
      </c>
      <c r="G188" s="41"/>
      <c r="H188" s="47"/>
    </row>
    <row r="189" s="2" customFormat="1" ht="16.8" customHeight="1">
      <c r="A189" s="41"/>
      <c r="B189" s="47"/>
      <c r="C189" s="317" t="s">
        <v>19</v>
      </c>
      <c r="D189" s="317" t="s">
        <v>668</v>
      </c>
      <c r="E189" s="20" t="s">
        <v>19</v>
      </c>
      <c r="F189" s="318">
        <v>18.972000000000001</v>
      </c>
      <c r="G189" s="41"/>
      <c r="H189" s="47"/>
    </row>
    <row r="190" s="2" customFormat="1" ht="16.8" customHeight="1">
      <c r="A190" s="41"/>
      <c r="B190" s="47"/>
      <c r="C190" s="317" t="s">
        <v>19</v>
      </c>
      <c r="D190" s="317" t="s">
        <v>669</v>
      </c>
      <c r="E190" s="20" t="s">
        <v>19</v>
      </c>
      <c r="F190" s="318">
        <v>0</v>
      </c>
      <c r="G190" s="41"/>
      <c r="H190" s="47"/>
    </row>
    <row r="191" s="2" customFormat="1" ht="16.8" customHeight="1">
      <c r="A191" s="41"/>
      <c r="B191" s="47"/>
      <c r="C191" s="317" t="s">
        <v>19</v>
      </c>
      <c r="D191" s="317" t="s">
        <v>670</v>
      </c>
      <c r="E191" s="20" t="s">
        <v>19</v>
      </c>
      <c r="F191" s="318">
        <v>45.340000000000003</v>
      </c>
      <c r="G191" s="41"/>
      <c r="H191" s="47"/>
    </row>
    <row r="192" s="2" customFormat="1" ht="16.8" customHeight="1">
      <c r="A192" s="41"/>
      <c r="B192" s="47"/>
      <c r="C192" s="317" t="s">
        <v>19</v>
      </c>
      <c r="D192" s="317" t="s">
        <v>671</v>
      </c>
      <c r="E192" s="20" t="s">
        <v>19</v>
      </c>
      <c r="F192" s="318">
        <v>0</v>
      </c>
      <c r="G192" s="41"/>
      <c r="H192" s="47"/>
    </row>
    <row r="193" s="2" customFormat="1" ht="16.8" customHeight="1">
      <c r="A193" s="41"/>
      <c r="B193" s="47"/>
      <c r="C193" s="317" t="s">
        <v>19</v>
      </c>
      <c r="D193" s="317" t="s">
        <v>672</v>
      </c>
      <c r="E193" s="20" t="s">
        <v>19</v>
      </c>
      <c r="F193" s="318">
        <v>79.260000000000005</v>
      </c>
      <c r="G193" s="41"/>
      <c r="H193" s="47"/>
    </row>
    <row r="194" s="2" customFormat="1" ht="16.8" customHeight="1">
      <c r="A194" s="41"/>
      <c r="B194" s="47"/>
      <c r="C194" s="317" t="s">
        <v>19</v>
      </c>
      <c r="D194" s="317" t="s">
        <v>673</v>
      </c>
      <c r="E194" s="20" t="s">
        <v>19</v>
      </c>
      <c r="F194" s="318">
        <v>0</v>
      </c>
      <c r="G194" s="41"/>
      <c r="H194" s="47"/>
    </row>
    <row r="195" s="2" customFormat="1" ht="16.8" customHeight="1">
      <c r="A195" s="41"/>
      <c r="B195" s="47"/>
      <c r="C195" s="317" t="s">
        <v>19</v>
      </c>
      <c r="D195" s="317" t="s">
        <v>674</v>
      </c>
      <c r="E195" s="20" t="s">
        <v>19</v>
      </c>
      <c r="F195" s="318">
        <v>4.7670000000000003</v>
      </c>
      <c r="G195" s="41"/>
      <c r="H195" s="47"/>
    </row>
    <row r="196" s="2" customFormat="1" ht="16.8" customHeight="1">
      <c r="A196" s="41"/>
      <c r="B196" s="47"/>
      <c r="C196" s="317" t="s">
        <v>19</v>
      </c>
      <c r="D196" s="317" t="s">
        <v>675</v>
      </c>
      <c r="E196" s="20" t="s">
        <v>19</v>
      </c>
      <c r="F196" s="318">
        <v>26.818000000000001</v>
      </c>
      <c r="G196" s="41"/>
      <c r="H196" s="47"/>
    </row>
    <row r="197" s="2" customFormat="1" ht="16.8" customHeight="1">
      <c r="A197" s="41"/>
      <c r="B197" s="47"/>
      <c r="C197" s="317" t="s">
        <v>19</v>
      </c>
      <c r="D197" s="317" t="s">
        <v>676</v>
      </c>
      <c r="E197" s="20" t="s">
        <v>19</v>
      </c>
      <c r="F197" s="318">
        <v>6.8540000000000001</v>
      </c>
      <c r="G197" s="41"/>
      <c r="H197" s="47"/>
    </row>
    <row r="198" s="2" customFormat="1" ht="16.8" customHeight="1">
      <c r="A198" s="41"/>
      <c r="B198" s="47"/>
      <c r="C198" s="317" t="s">
        <v>142</v>
      </c>
      <c r="D198" s="317" t="s">
        <v>193</v>
      </c>
      <c r="E198" s="20" t="s">
        <v>19</v>
      </c>
      <c r="F198" s="318">
        <v>260.24799999999999</v>
      </c>
      <c r="G198" s="41"/>
      <c r="H198" s="47"/>
    </row>
    <row r="199" s="2" customFormat="1" ht="16.8" customHeight="1">
      <c r="A199" s="41"/>
      <c r="B199" s="47"/>
      <c r="C199" s="319" t="s">
        <v>2447</v>
      </c>
      <c r="D199" s="41"/>
      <c r="E199" s="41"/>
      <c r="F199" s="41"/>
      <c r="G199" s="41"/>
      <c r="H199" s="47"/>
    </row>
    <row r="200" s="2" customFormat="1" ht="16.8" customHeight="1">
      <c r="A200" s="41"/>
      <c r="B200" s="47"/>
      <c r="C200" s="317" t="s">
        <v>648</v>
      </c>
      <c r="D200" s="317" t="s">
        <v>2480</v>
      </c>
      <c r="E200" s="20" t="s">
        <v>371</v>
      </c>
      <c r="F200" s="318">
        <v>260.24799999999999</v>
      </c>
      <c r="G200" s="41"/>
      <c r="H200" s="47"/>
    </row>
    <row r="201" s="2" customFormat="1" ht="16.8" customHeight="1">
      <c r="A201" s="41"/>
      <c r="B201" s="47"/>
      <c r="C201" s="317" t="s">
        <v>393</v>
      </c>
      <c r="D201" s="317" t="s">
        <v>2452</v>
      </c>
      <c r="E201" s="20" t="s">
        <v>371</v>
      </c>
      <c r="F201" s="318">
        <v>264.74099999999999</v>
      </c>
      <c r="G201" s="41"/>
      <c r="H201" s="47"/>
    </row>
    <row r="202" s="2" customFormat="1" ht="16.8" customHeight="1">
      <c r="A202" s="41"/>
      <c r="B202" s="47"/>
      <c r="C202" s="317" t="s">
        <v>421</v>
      </c>
      <c r="D202" s="317" t="s">
        <v>2453</v>
      </c>
      <c r="E202" s="20" t="s">
        <v>371</v>
      </c>
      <c r="F202" s="318">
        <v>264.74099999999999</v>
      </c>
      <c r="G202" s="41"/>
      <c r="H202" s="47"/>
    </row>
    <row r="203" s="2" customFormat="1" ht="16.8" customHeight="1">
      <c r="A203" s="41"/>
      <c r="B203" s="47"/>
      <c r="C203" s="317" t="s">
        <v>686</v>
      </c>
      <c r="D203" s="317" t="s">
        <v>2475</v>
      </c>
      <c r="E203" s="20" t="s">
        <v>371</v>
      </c>
      <c r="F203" s="318">
        <v>264.74099999999999</v>
      </c>
      <c r="G203" s="41"/>
      <c r="H203" s="47"/>
    </row>
    <row r="204" s="2" customFormat="1" ht="16.8" customHeight="1">
      <c r="A204" s="41"/>
      <c r="B204" s="47"/>
      <c r="C204" s="317" t="s">
        <v>401</v>
      </c>
      <c r="D204" s="317" t="s">
        <v>2455</v>
      </c>
      <c r="E204" s="20" t="s">
        <v>371</v>
      </c>
      <c r="F204" s="318">
        <v>264.74099999999999</v>
      </c>
      <c r="G204" s="41"/>
      <c r="H204" s="47"/>
    </row>
    <row r="205" s="2" customFormat="1" ht="16.8" customHeight="1">
      <c r="A205" s="41"/>
      <c r="B205" s="47"/>
      <c r="C205" s="313" t="s">
        <v>627</v>
      </c>
      <c r="D205" s="314" t="s">
        <v>19</v>
      </c>
      <c r="E205" s="315" t="s">
        <v>19</v>
      </c>
      <c r="F205" s="316">
        <v>40</v>
      </c>
      <c r="G205" s="41"/>
      <c r="H205" s="47"/>
    </row>
    <row r="206" s="2" customFormat="1" ht="16.8" customHeight="1">
      <c r="A206" s="41"/>
      <c r="B206" s="47"/>
      <c r="C206" s="317" t="s">
        <v>19</v>
      </c>
      <c r="D206" s="317" t="s">
        <v>752</v>
      </c>
      <c r="E206" s="20" t="s">
        <v>19</v>
      </c>
      <c r="F206" s="318">
        <v>0</v>
      </c>
      <c r="G206" s="41"/>
      <c r="H206" s="47"/>
    </row>
    <row r="207" s="2" customFormat="1" ht="16.8" customHeight="1">
      <c r="A207" s="41"/>
      <c r="B207" s="47"/>
      <c r="C207" s="317" t="s">
        <v>19</v>
      </c>
      <c r="D207" s="317" t="s">
        <v>214</v>
      </c>
      <c r="E207" s="20" t="s">
        <v>19</v>
      </c>
      <c r="F207" s="318">
        <v>40</v>
      </c>
      <c r="G207" s="41"/>
      <c r="H207" s="47"/>
    </row>
    <row r="208" s="2" customFormat="1" ht="16.8" customHeight="1">
      <c r="A208" s="41"/>
      <c r="B208" s="47"/>
      <c r="C208" s="317" t="s">
        <v>627</v>
      </c>
      <c r="D208" s="317" t="s">
        <v>193</v>
      </c>
      <c r="E208" s="20" t="s">
        <v>19</v>
      </c>
      <c r="F208" s="318">
        <v>40</v>
      </c>
      <c r="G208" s="41"/>
      <c r="H208" s="47"/>
    </row>
    <row r="209" s="2" customFormat="1" ht="16.8" customHeight="1">
      <c r="A209" s="41"/>
      <c r="B209" s="47"/>
      <c r="C209" s="319" t="s">
        <v>2447</v>
      </c>
      <c r="D209" s="41"/>
      <c r="E209" s="41"/>
      <c r="F209" s="41"/>
      <c r="G209" s="41"/>
      <c r="H209" s="47"/>
    </row>
    <row r="210" s="2" customFormat="1" ht="16.8" customHeight="1">
      <c r="A210" s="41"/>
      <c r="B210" s="47"/>
      <c r="C210" s="317" t="s">
        <v>747</v>
      </c>
      <c r="D210" s="317" t="s">
        <v>2483</v>
      </c>
      <c r="E210" s="20" t="s">
        <v>184</v>
      </c>
      <c r="F210" s="318">
        <v>922</v>
      </c>
      <c r="G210" s="41"/>
      <c r="H210" s="47"/>
    </row>
    <row r="211" s="2" customFormat="1" ht="16.8" customHeight="1">
      <c r="A211" s="41"/>
      <c r="B211" s="47"/>
      <c r="C211" s="317" t="s">
        <v>695</v>
      </c>
      <c r="D211" s="317" t="s">
        <v>2469</v>
      </c>
      <c r="E211" s="20" t="s">
        <v>184</v>
      </c>
      <c r="F211" s="318">
        <v>1447.28</v>
      </c>
      <c r="G211" s="41"/>
      <c r="H211" s="47"/>
    </row>
    <row r="212" s="2" customFormat="1" ht="16.8" customHeight="1">
      <c r="A212" s="41"/>
      <c r="B212" s="47"/>
      <c r="C212" s="317" t="s">
        <v>726</v>
      </c>
      <c r="D212" s="317" t="s">
        <v>2484</v>
      </c>
      <c r="E212" s="20" t="s">
        <v>184</v>
      </c>
      <c r="F212" s="318">
        <v>40</v>
      </c>
      <c r="G212" s="41"/>
      <c r="H212" s="47"/>
    </row>
    <row r="213" s="2" customFormat="1" ht="16.8" customHeight="1">
      <c r="A213" s="41"/>
      <c r="B213" s="47"/>
      <c r="C213" s="313" t="s">
        <v>625</v>
      </c>
      <c r="D213" s="314" t="s">
        <v>19</v>
      </c>
      <c r="E213" s="315" t="s">
        <v>19</v>
      </c>
      <c r="F213" s="316">
        <v>882</v>
      </c>
      <c r="G213" s="41"/>
      <c r="H213" s="47"/>
    </row>
    <row r="214" s="2" customFormat="1" ht="16.8" customHeight="1">
      <c r="A214" s="41"/>
      <c r="B214" s="47"/>
      <c r="C214" s="317" t="s">
        <v>19</v>
      </c>
      <c r="D214" s="317" t="s">
        <v>750</v>
      </c>
      <c r="E214" s="20" t="s">
        <v>19</v>
      </c>
      <c r="F214" s="318">
        <v>0</v>
      </c>
      <c r="G214" s="41"/>
      <c r="H214" s="47"/>
    </row>
    <row r="215" s="2" customFormat="1" ht="16.8" customHeight="1">
      <c r="A215" s="41"/>
      <c r="B215" s="47"/>
      <c r="C215" s="317" t="s">
        <v>19</v>
      </c>
      <c r="D215" s="317" t="s">
        <v>751</v>
      </c>
      <c r="E215" s="20" t="s">
        <v>19</v>
      </c>
      <c r="F215" s="318">
        <v>882</v>
      </c>
      <c r="G215" s="41"/>
      <c r="H215" s="47"/>
    </row>
    <row r="216" s="2" customFormat="1" ht="16.8" customHeight="1">
      <c r="A216" s="41"/>
      <c r="B216" s="47"/>
      <c r="C216" s="317" t="s">
        <v>625</v>
      </c>
      <c r="D216" s="317" t="s">
        <v>193</v>
      </c>
      <c r="E216" s="20" t="s">
        <v>19</v>
      </c>
      <c r="F216" s="318">
        <v>882</v>
      </c>
      <c r="G216" s="41"/>
      <c r="H216" s="47"/>
    </row>
    <row r="217" s="2" customFormat="1" ht="16.8" customHeight="1">
      <c r="A217" s="41"/>
      <c r="B217" s="47"/>
      <c r="C217" s="319" t="s">
        <v>2447</v>
      </c>
      <c r="D217" s="41"/>
      <c r="E217" s="41"/>
      <c r="F217" s="41"/>
      <c r="G217" s="41"/>
      <c r="H217" s="47"/>
    </row>
    <row r="218" s="2" customFormat="1" ht="16.8" customHeight="1">
      <c r="A218" s="41"/>
      <c r="B218" s="47"/>
      <c r="C218" s="317" t="s">
        <v>747</v>
      </c>
      <c r="D218" s="317" t="s">
        <v>2483</v>
      </c>
      <c r="E218" s="20" t="s">
        <v>184</v>
      </c>
      <c r="F218" s="318">
        <v>922</v>
      </c>
      <c r="G218" s="41"/>
      <c r="H218" s="47"/>
    </row>
    <row r="219" s="2" customFormat="1" ht="16.8" customHeight="1">
      <c r="A219" s="41"/>
      <c r="B219" s="47"/>
      <c r="C219" s="317" t="s">
        <v>695</v>
      </c>
      <c r="D219" s="317" t="s">
        <v>2469</v>
      </c>
      <c r="E219" s="20" t="s">
        <v>184</v>
      </c>
      <c r="F219" s="318">
        <v>1447.28</v>
      </c>
      <c r="G219" s="41"/>
      <c r="H219" s="47"/>
    </row>
    <row r="220" s="2" customFormat="1" ht="16.8" customHeight="1">
      <c r="A220" s="41"/>
      <c r="B220" s="47"/>
      <c r="C220" s="317" t="s">
        <v>721</v>
      </c>
      <c r="D220" s="317" t="s">
        <v>2474</v>
      </c>
      <c r="E220" s="20" t="s">
        <v>184</v>
      </c>
      <c r="F220" s="318">
        <v>924.79999999999995</v>
      </c>
      <c r="G220" s="41"/>
      <c r="H220" s="47"/>
    </row>
    <row r="221" s="2" customFormat="1" ht="16.8" customHeight="1">
      <c r="A221" s="41"/>
      <c r="B221" s="47"/>
      <c r="C221" s="317" t="s">
        <v>735</v>
      </c>
      <c r="D221" s="317" t="s">
        <v>2470</v>
      </c>
      <c r="E221" s="20" t="s">
        <v>184</v>
      </c>
      <c r="F221" s="318">
        <v>1047.0799999999999</v>
      </c>
      <c r="G221" s="41"/>
      <c r="H221" s="47"/>
    </row>
    <row r="222" s="2" customFormat="1" ht="16.8" customHeight="1">
      <c r="A222" s="41"/>
      <c r="B222" s="47"/>
      <c r="C222" s="317" t="s">
        <v>753</v>
      </c>
      <c r="D222" s="317" t="s">
        <v>2289</v>
      </c>
      <c r="E222" s="20" t="s">
        <v>184</v>
      </c>
      <c r="F222" s="318">
        <v>937.32899999999995</v>
      </c>
      <c r="G222" s="41"/>
      <c r="H222" s="47"/>
    </row>
    <row r="223" s="2" customFormat="1" ht="26.4" customHeight="1">
      <c r="A223" s="41"/>
      <c r="B223" s="47"/>
      <c r="C223" s="312" t="s">
        <v>91</v>
      </c>
      <c r="D223" s="312" t="s">
        <v>92</v>
      </c>
      <c r="E223" s="41"/>
      <c r="F223" s="41"/>
      <c r="G223" s="41"/>
      <c r="H223" s="47"/>
    </row>
    <row r="224" s="2" customFormat="1" ht="16.8" customHeight="1">
      <c r="A224" s="41"/>
      <c r="B224" s="47"/>
      <c r="C224" s="313" t="s">
        <v>2205</v>
      </c>
      <c r="D224" s="314" t="s">
        <v>19</v>
      </c>
      <c r="E224" s="315" t="s">
        <v>19</v>
      </c>
      <c r="F224" s="316">
        <v>17.879999999999999</v>
      </c>
      <c r="G224" s="41"/>
      <c r="H224" s="47"/>
    </row>
    <row r="225" s="2" customFormat="1" ht="16.8" customHeight="1">
      <c r="A225" s="41"/>
      <c r="B225" s="47"/>
      <c r="C225" s="317" t="s">
        <v>19</v>
      </c>
      <c r="D225" s="317" t="s">
        <v>2262</v>
      </c>
      <c r="E225" s="20" t="s">
        <v>19</v>
      </c>
      <c r="F225" s="318">
        <v>0</v>
      </c>
      <c r="G225" s="41"/>
      <c r="H225" s="47"/>
    </row>
    <row r="226" s="2" customFormat="1" ht="16.8" customHeight="1">
      <c r="A226" s="41"/>
      <c r="B226" s="47"/>
      <c r="C226" s="317" t="s">
        <v>19</v>
      </c>
      <c r="D226" s="317" t="s">
        <v>2485</v>
      </c>
      <c r="E226" s="20" t="s">
        <v>19</v>
      </c>
      <c r="F226" s="318">
        <v>8.9399999999999995</v>
      </c>
      <c r="G226" s="41"/>
      <c r="H226" s="47"/>
    </row>
    <row r="227" s="2" customFormat="1" ht="16.8" customHeight="1">
      <c r="A227" s="41"/>
      <c r="B227" s="47"/>
      <c r="C227" s="317" t="s">
        <v>19</v>
      </c>
      <c r="D227" s="317" t="s">
        <v>2485</v>
      </c>
      <c r="E227" s="20" t="s">
        <v>19</v>
      </c>
      <c r="F227" s="318">
        <v>8.9399999999999995</v>
      </c>
      <c r="G227" s="41"/>
      <c r="H227" s="47"/>
    </row>
    <row r="228" s="2" customFormat="1" ht="16.8" customHeight="1">
      <c r="A228" s="41"/>
      <c r="B228" s="47"/>
      <c r="C228" s="317" t="s">
        <v>2205</v>
      </c>
      <c r="D228" s="317" t="s">
        <v>193</v>
      </c>
      <c r="E228" s="20" t="s">
        <v>19</v>
      </c>
      <c r="F228" s="318">
        <v>17.879999999999999</v>
      </c>
      <c r="G228" s="41"/>
      <c r="H228" s="47"/>
    </row>
    <row r="229" s="2" customFormat="1" ht="16.8" customHeight="1">
      <c r="A229" s="41"/>
      <c r="B229" s="47"/>
      <c r="C229" s="313" t="s">
        <v>2257</v>
      </c>
      <c r="D229" s="314" t="s">
        <v>19</v>
      </c>
      <c r="E229" s="315" t="s">
        <v>19</v>
      </c>
      <c r="F229" s="316">
        <v>3.7799999999999998</v>
      </c>
      <c r="G229" s="41"/>
      <c r="H229" s="47"/>
    </row>
    <row r="230" s="2" customFormat="1" ht="16.8" customHeight="1">
      <c r="A230" s="41"/>
      <c r="B230" s="47"/>
      <c r="C230" s="317" t="s">
        <v>19</v>
      </c>
      <c r="D230" s="317" t="s">
        <v>897</v>
      </c>
      <c r="E230" s="20" t="s">
        <v>19</v>
      </c>
      <c r="F230" s="318">
        <v>0</v>
      </c>
      <c r="G230" s="41"/>
      <c r="H230" s="47"/>
    </row>
    <row r="231" s="2" customFormat="1" ht="16.8" customHeight="1">
      <c r="A231" s="41"/>
      <c r="B231" s="47"/>
      <c r="C231" s="317" t="s">
        <v>19</v>
      </c>
      <c r="D231" s="317" t="s">
        <v>898</v>
      </c>
      <c r="E231" s="20" t="s">
        <v>19</v>
      </c>
      <c r="F231" s="318">
        <v>1.8899999999999999</v>
      </c>
      <c r="G231" s="41"/>
      <c r="H231" s="47"/>
    </row>
    <row r="232" s="2" customFormat="1" ht="16.8" customHeight="1">
      <c r="A232" s="41"/>
      <c r="B232" s="47"/>
      <c r="C232" s="317" t="s">
        <v>19</v>
      </c>
      <c r="D232" s="317" t="s">
        <v>898</v>
      </c>
      <c r="E232" s="20" t="s">
        <v>19</v>
      </c>
      <c r="F232" s="318">
        <v>1.8899999999999999</v>
      </c>
      <c r="G232" s="41"/>
      <c r="H232" s="47"/>
    </row>
    <row r="233" s="2" customFormat="1" ht="16.8" customHeight="1">
      <c r="A233" s="41"/>
      <c r="B233" s="47"/>
      <c r="C233" s="317" t="s">
        <v>2257</v>
      </c>
      <c r="D233" s="317" t="s">
        <v>193</v>
      </c>
      <c r="E233" s="20" t="s">
        <v>19</v>
      </c>
      <c r="F233" s="318">
        <v>3.7799999999999998</v>
      </c>
      <c r="G233" s="41"/>
      <c r="H233" s="47"/>
    </row>
    <row r="234" s="2" customFormat="1" ht="16.8" customHeight="1">
      <c r="A234" s="41"/>
      <c r="B234" s="47"/>
      <c r="C234" s="313" t="s">
        <v>852</v>
      </c>
      <c r="D234" s="314" t="s">
        <v>19</v>
      </c>
      <c r="E234" s="315" t="s">
        <v>19</v>
      </c>
      <c r="F234" s="316">
        <v>17.885999999999999</v>
      </c>
      <c r="G234" s="41"/>
      <c r="H234" s="47"/>
    </row>
    <row r="235" s="2" customFormat="1" ht="16.8" customHeight="1">
      <c r="A235" s="41"/>
      <c r="B235" s="47"/>
      <c r="C235" s="317" t="s">
        <v>19</v>
      </c>
      <c r="D235" s="317" t="s">
        <v>862</v>
      </c>
      <c r="E235" s="20" t="s">
        <v>19</v>
      </c>
      <c r="F235" s="318">
        <v>0</v>
      </c>
      <c r="G235" s="41"/>
      <c r="H235" s="47"/>
    </row>
    <row r="236" s="2" customFormat="1" ht="16.8" customHeight="1">
      <c r="A236" s="41"/>
      <c r="B236" s="47"/>
      <c r="C236" s="317" t="s">
        <v>19</v>
      </c>
      <c r="D236" s="317" t="s">
        <v>863</v>
      </c>
      <c r="E236" s="20" t="s">
        <v>19</v>
      </c>
      <c r="F236" s="318">
        <v>0</v>
      </c>
      <c r="G236" s="41"/>
      <c r="H236" s="47"/>
    </row>
    <row r="237" s="2" customFormat="1" ht="16.8" customHeight="1">
      <c r="A237" s="41"/>
      <c r="B237" s="47"/>
      <c r="C237" s="317" t="s">
        <v>19</v>
      </c>
      <c r="D237" s="317" t="s">
        <v>864</v>
      </c>
      <c r="E237" s="20" t="s">
        <v>19</v>
      </c>
      <c r="F237" s="318">
        <v>3.0659999999999998</v>
      </c>
      <c r="G237" s="41"/>
      <c r="H237" s="47"/>
    </row>
    <row r="238" s="2" customFormat="1" ht="16.8" customHeight="1">
      <c r="A238" s="41"/>
      <c r="B238" s="47"/>
      <c r="C238" s="317" t="s">
        <v>19</v>
      </c>
      <c r="D238" s="317" t="s">
        <v>864</v>
      </c>
      <c r="E238" s="20" t="s">
        <v>19</v>
      </c>
      <c r="F238" s="318">
        <v>3.0659999999999998</v>
      </c>
      <c r="G238" s="41"/>
      <c r="H238" s="47"/>
    </row>
    <row r="239" s="2" customFormat="1" ht="16.8" customHeight="1">
      <c r="A239" s="41"/>
      <c r="B239" s="47"/>
      <c r="C239" s="317" t="s">
        <v>19</v>
      </c>
      <c r="D239" s="317" t="s">
        <v>865</v>
      </c>
      <c r="E239" s="20" t="s">
        <v>19</v>
      </c>
      <c r="F239" s="318">
        <v>0</v>
      </c>
      <c r="G239" s="41"/>
      <c r="H239" s="47"/>
    </row>
    <row r="240" s="2" customFormat="1" ht="16.8" customHeight="1">
      <c r="A240" s="41"/>
      <c r="B240" s="47"/>
      <c r="C240" s="317" t="s">
        <v>19</v>
      </c>
      <c r="D240" s="317" t="s">
        <v>866</v>
      </c>
      <c r="E240" s="20" t="s">
        <v>19</v>
      </c>
      <c r="F240" s="318">
        <v>11.754</v>
      </c>
      <c r="G240" s="41"/>
      <c r="H240" s="47"/>
    </row>
    <row r="241" s="2" customFormat="1" ht="16.8" customHeight="1">
      <c r="A241" s="41"/>
      <c r="B241" s="47"/>
      <c r="C241" s="317" t="s">
        <v>852</v>
      </c>
      <c r="D241" s="317" t="s">
        <v>193</v>
      </c>
      <c r="E241" s="20" t="s">
        <v>19</v>
      </c>
      <c r="F241" s="318">
        <v>17.885999999999999</v>
      </c>
      <c r="G241" s="41"/>
      <c r="H241" s="47"/>
    </row>
    <row r="242" s="2" customFormat="1" ht="16.8" customHeight="1">
      <c r="A242" s="41"/>
      <c r="B242" s="47"/>
      <c r="C242" s="319" t="s">
        <v>2447</v>
      </c>
      <c r="D242" s="41"/>
      <c r="E242" s="41"/>
      <c r="F242" s="41"/>
      <c r="G242" s="41"/>
      <c r="H242" s="47"/>
    </row>
    <row r="243" s="2" customFormat="1" ht="16.8" customHeight="1">
      <c r="A243" s="41"/>
      <c r="B243" s="47"/>
      <c r="C243" s="317" t="s">
        <v>858</v>
      </c>
      <c r="D243" s="317" t="s">
        <v>2486</v>
      </c>
      <c r="E243" s="20" t="s">
        <v>371</v>
      </c>
      <c r="F243" s="318">
        <v>17.885999999999999</v>
      </c>
      <c r="G243" s="41"/>
      <c r="H243" s="47"/>
    </row>
    <row r="244" s="2" customFormat="1" ht="16.8" customHeight="1">
      <c r="A244" s="41"/>
      <c r="B244" s="47"/>
      <c r="C244" s="317" t="s">
        <v>393</v>
      </c>
      <c r="D244" s="317" t="s">
        <v>2452</v>
      </c>
      <c r="E244" s="20" t="s">
        <v>371</v>
      </c>
      <c r="F244" s="318">
        <v>17.885999999999999</v>
      </c>
      <c r="G244" s="41"/>
      <c r="H244" s="47"/>
    </row>
    <row r="245" s="2" customFormat="1" ht="16.8" customHeight="1">
      <c r="A245" s="41"/>
      <c r="B245" s="47"/>
      <c r="C245" s="317" t="s">
        <v>421</v>
      </c>
      <c r="D245" s="317" t="s">
        <v>2453</v>
      </c>
      <c r="E245" s="20" t="s">
        <v>371</v>
      </c>
      <c r="F245" s="318">
        <v>17.885999999999999</v>
      </c>
      <c r="G245" s="41"/>
      <c r="H245" s="47"/>
    </row>
    <row r="246" s="2" customFormat="1" ht="16.8" customHeight="1">
      <c r="A246" s="41"/>
      <c r="B246" s="47"/>
      <c r="C246" s="317" t="s">
        <v>407</v>
      </c>
      <c r="D246" s="317" t="s">
        <v>2454</v>
      </c>
      <c r="E246" s="20" t="s">
        <v>371</v>
      </c>
      <c r="F246" s="318">
        <v>17.885999999999999</v>
      </c>
      <c r="G246" s="41"/>
      <c r="H246" s="47"/>
    </row>
    <row r="247" s="2" customFormat="1" ht="16.8" customHeight="1">
      <c r="A247" s="41"/>
      <c r="B247" s="47"/>
      <c r="C247" s="317" t="s">
        <v>401</v>
      </c>
      <c r="D247" s="317" t="s">
        <v>2455</v>
      </c>
      <c r="E247" s="20" t="s">
        <v>371</v>
      </c>
      <c r="F247" s="318">
        <v>17.885999999999999</v>
      </c>
      <c r="G247" s="41"/>
      <c r="H247" s="47"/>
    </row>
    <row r="248" s="2" customFormat="1" ht="26.4" customHeight="1">
      <c r="A248" s="41"/>
      <c r="B248" s="47"/>
      <c r="C248" s="312" t="s">
        <v>2487</v>
      </c>
      <c r="D248" s="312" t="s">
        <v>98</v>
      </c>
      <c r="E248" s="41"/>
      <c r="F248" s="41"/>
      <c r="G248" s="41"/>
      <c r="H248" s="47"/>
    </row>
    <row r="249" s="2" customFormat="1" ht="16.8" customHeight="1">
      <c r="A249" s="41"/>
      <c r="B249" s="47"/>
      <c r="C249" s="313" t="s">
        <v>922</v>
      </c>
      <c r="D249" s="314" t="s">
        <v>19</v>
      </c>
      <c r="E249" s="315" t="s">
        <v>19</v>
      </c>
      <c r="F249" s="316">
        <v>86.483999999999995</v>
      </c>
      <c r="G249" s="41"/>
      <c r="H249" s="47"/>
    </row>
    <row r="250" s="2" customFormat="1" ht="16.8" customHeight="1">
      <c r="A250" s="41"/>
      <c r="B250" s="47"/>
      <c r="C250" s="317" t="s">
        <v>19</v>
      </c>
      <c r="D250" s="317" t="s">
        <v>938</v>
      </c>
      <c r="E250" s="20" t="s">
        <v>19</v>
      </c>
      <c r="F250" s="318">
        <v>0</v>
      </c>
      <c r="G250" s="41"/>
      <c r="H250" s="47"/>
    </row>
    <row r="251" s="2" customFormat="1" ht="16.8" customHeight="1">
      <c r="A251" s="41"/>
      <c r="B251" s="47"/>
      <c r="C251" s="317" t="s">
        <v>19</v>
      </c>
      <c r="D251" s="317" t="s">
        <v>939</v>
      </c>
      <c r="E251" s="20" t="s">
        <v>19</v>
      </c>
      <c r="F251" s="318">
        <v>85.400000000000006</v>
      </c>
      <c r="G251" s="41"/>
      <c r="H251" s="47"/>
    </row>
    <row r="252" s="2" customFormat="1" ht="16.8" customHeight="1">
      <c r="A252" s="41"/>
      <c r="B252" s="47"/>
      <c r="C252" s="317" t="s">
        <v>19</v>
      </c>
      <c r="D252" s="317" t="s">
        <v>940</v>
      </c>
      <c r="E252" s="20" t="s">
        <v>19</v>
      </c>
      <c r="F252" s="318">
        <v>0.92400000000000004</v>
      </c>
      <c r="G252" s="41"/>
      <c r="H252" s="47"/>
    </row>
    <row r="253" s="2" customFormat="1" ht="16.8" customHeight="1">
      <c r="A253" s="41"/>
      <c r="B253" s="47"/>
      <c r="C253" s="317" t="s">
        <v>19</v>
      </c>
      <c r="D253" s="317" t="s">
        <v>941</v>
      </c>
      <c r="E253" s="20" t="s">
        <v>19</v>
      </c>
      <c r="F253" s="318">
        <v>0.16</v>
      </c>
      <c r="G253" s="41"/>
      <c r="H253" s="47"/>
    </row>
    <row r="254" s="2" customFormat="1" ht="16.8" customHeight="1">
      <c r="A254" s="41"/>
      <c r="B254" s="47"/>
      <c r="C254" s="317" t="s">
        <v>922</v>
      </c>
      <c r="D254" s="317" t="s">
        <v>193</v>
      </c>
      <c r="E254" s="20" t="s">
        <v>19</v>
      </c>
      <c r="F254" s="318">
        <v>86.483999999999995</v>
      </c>
      <c r="G254" s="41"/>
      <c r="H254" s="47"/>
    </row>
    <row r="255" s="2" customFormat="1" ht="16.8" customHeight="1">
      <c r="A255" s="41"/>
      <c r="B255" s="47"/>
      <c r="C255" s="319" t="s">
        <v>2447</v>
      </c>
      <c r="D255" s="41"/>
      <c r="E255" s="41"/>
      <c r="F255" s="41"/>
      <c r="G255" s="41"/>
      <c r="H255" s="47"/>
    </row>
    <row r="256" s="2" customFormat="1" ht="16.8" customHeight="1">
      <c r="A256" s="41"/>
      <c r="B256" s="47"/>
      <c r="C256" s="317" t="s">
        <v>934</v>
      </c>
      <c r="D256" s="317" t="s">
        <v>2488</v>
      </c>
      <c r="E256" s="20" t="s">
        <v>371</v>
      </c>
      <c r="F256" s="318">
        <v>86.483999999999995</v>
      </c>
      <c r="G256" s="41"/>
      <c r="H256" s="47"/>
    </row>
    <row r="257" s="2" customFormat="1" ht="16.8" customHeight="1">
      <c r="A257" s="41"/>
      <c r="B257" s="47"/>
      <c r="C257" s="317" t="s">
        <v>393</v>
      </c>
      <c r="D257" s="317" t="s">
        <v>2452</v>
      </c>
      <c r="E257" s="20" t="s">
        <v>371</v>
      </c>
      <c r="F257" s="318">
        <v>164.63800000000001</v>
      </c>
      <c r="G257" s="41"/>
      <c r="H257" s="47"/>
    </row>
    <row r="258" s="2" customFormat="1" ht="16.8" customHeight="1">
      <c r="A258" s="41"/>
      <c r="B258" s="47"/>
      <c r="C258" s="317" t="s">
        <v>421</v>
      </c>
      <c r="D258" s="317" t="s">
        <v>2453</v>
      </c>
      <c r="E258" s="20" t="s">
        <v>371</v>
      </c>
      <c r="F258" s="318">
        <v>94.918999999999997</v>
      </c>
      <c r="G258" s="41"/>
      <c r="H258" s="47"/>
    </row>
    <row r="259" s="2" customFormat="1" ht="16.8" customHeight="1">
      <c r="A259" s="41"/>
      <c r="B259" s="47"/>
      <c r="C259" s="317" t="s">
        <v>407</v>
      </c>
      <c r="D259" s="317" t="s">
        <v>2454</v>
      </c>
      <c r="E259" s="20" t="s">
        <v>371</v>
      </c>
      <c r="F259" s="318">
        <v>94.918999999999997</v>
      </c>
      <c r="G259" s="41"/>
      <c r="H259" s="47"/>
    </row>
    <row r="260" s="2" customFormat="1" ht="16.8" customHeight="1">
      <c r="A260" s="41"/>
      <c r="B260" s="47"/>
      <c r="C260" s="317" t="s">
        <v>401</v>
      </c>
      <c r="D260" s="317" t="s">
        <v>2455</v>
      </c>
      <c r="E260" s="20" t="s">
        <v>371</v>
      </c>
      <c r="F260" s="318">
        <v>94.918999999999997</v>
      </c>
      <c r="G260" s="41"/>
      <c r="H260" s="47"/>
    </row>
    <row r="261" s="2" customFormat="1" ht="16.8" customHeight="1">
      <c r="A261" s="41"/>
      <c r="B261" s="47"/>
      <c r="C261" s="313" t="s">
        <v>924</v>
      </c>
      <c r="D261" s="314" t="s">
        <v>19</v>
      </c>
      <c r="E261" s="315" t="s">
        <v>19</v>
      </c>
      <c r="F261" s="316">
        <v>8.4350000000000005</v>
      </c>
      <c r="G261" s="41"/>
      <c r="H261" s="47"/>
    </row>
    <row r="262" s="2" customFormat="1" ht="16.8" customHeight="1">
      <c r="A262" s="41"/>
      <c r="B262" s="47"/>
      <c r="C262" s="317" t="s">
        <v>19</v>
      </c>
      <c r="D262" s="317" t="s">
        <v>946</v>
      </c>
      <c r="E262" s="20" t="s">
        <v>19</v>
      </c>
      <c r="F262" s="318">
        <v>0</v>
      </c>
      <c r="G262" s="41"/>
      <c r="H262" s="47"/>
    </row>
    <row r="263" s="2" customFormat="1" ht="16.8" customHeight="1">
      <c r="A263" s="41"/>
      <c r="B263" s="47"/>
      <c r="C263" s="317" t="s">
        <v>19</v>
      </c>
      <c r="D263" s="317" t="s">
        <v>947</v>
      </c>
      <c r="E263" s="20" t="s">
        <v>19</v>
      </c>
      <c r="F263" s="318">
        <v>0</v>
      </c>
      <c r="G263" s="41"/>
      <c r="H263" s="47"/>
    </row>
    <row r="264" s="2" customFormat="1" ht="16.8" customHeight="1">
      <c r="A264" s="41"/>
      <c r="B264" s="47"/>
      <c r="C264" s="317" t="s">
        <v>19</v>
      </c>
      <c r="D264" s="317" t="s">
        <v>948</v>
      </c>
      <c r="E264" s="20" t="s">
        <v>19</v>
      </c>
      <c r="F264" s="318">
        <v>5.9500000000000002</v>
      </c>
      <c r="G264" s="41"/>
      <c r="H264" s="47"/>
    </row>
    <row r="265" s="2" customFormat="1" ht="16.8" customHeight="1">
      <c r="A265" s="41"/>
      <c r="B265" s="47"/>
      <c r="C265" s="317" t="s">
        <v>19</v>
      </c>
      <c r="D265" s="317" t="s">
        <v>949</v>
      </c>
      <c r="E265" s="20" t="s">
        <v>19</v>
      </c>
      <c r="F265" s="318">
        <v>0</v>
      </c>
      <c r="G265" s="41"/>
      <c r="H265" s="47"/>
    </row>
    <row r="266" s="2" customFormat="1" ht="16.8" customHeight="1">
      <c r="A266" s="41"/>
      <c r="B266" s="47"/>
      <c r="C266" s="317" t="s">
        <v>19</v>
      </c>
      <c r="D266" s="317" t="s">
        <v>950</v>
      </c>
      <c r="E266" s="20" t="s">
        <v>19</v>
      </c>
      <c r="F266" s="318">
        <v>2.4849999999999999</v>
      </c>
      <c r="G266" s="41"/>
      <c r="H266" s="47"/>
    </row>
    <row r="267" s="2" customFormat="1" ht="16.8" customHeight="1">
      <c r="A267" s="41"/>
      <c r="B267" s="47"/>
      <c r="C267" s="317" t="s">
        <v>924</v>
      </c>
      <c r="D267" s="317" t="s">
        <v>193</v>
      </c>
      <c r="E267" s="20" t="s">
        <v>19</v>
      </c>
      <c r="F267" s="318">
        <v>8.4350000000000005</v>
      </c>
      <c r="G267" s="41"/>
      <c r="H267" s="47"/>
    </row>
    <row r="268" s="2" customFormat="1" ht="16.8" customHeight="1">
      <c r="A268" s="41"/>
      <c r="B268" s="47"/>
      <c r="C268" s="319" t="s">
        <v>2447</v>
      </c>
      <c r="D268" s="41"/>
      <c r="E268" s="41"/>
      <c r="F268" s="41"/>
      <c r="G268" s="41"/>
      <c r="H268" s="47"/>
    </row>
    <row r="269" s="2" customFormat="1" ht="16.8" customHeight="1">
      <c r="A269" s="41"/>
      <c r="B269" s="47"/>
      <c r="C269" s="317" t="s">
        <v>942</v>
      </c>
      <c r="D269" s="317" t="s">
        <v>2489</v>
      </c>
      <c r="E269" s="20" t="s">
        <v>371</v>
      </c>
      <c r="F269" s="318">
        <v>8.4350000000000005</v>
      </c>
      <c r="G269" s="41"/>
      <c r="H269" s="47"/>
    </row>
    <row r="270" s="2" customFormat="1" ht="16.8" customHeight="1">
      <c r="A270" s="41"/>
      <c r="B270" s="47"/>
      <c r="C270" s="317" t="s">
        <v>393</v>
      </c>
      <c r="D270" s="317" t="s">
        <v>2452</v>
      </c>
      <c r="E270" s="20" t="s">
        <v>371</v>
      </c>
      <c r="F270" s="318">
        <v>164.63800000000001</v>
      </c>
      <c r="G270" s="41"/>
      <c r="H270" s="47"/>
    </row>
    <row r="271" s="2" customFormat="1" ht="16.8" customHeight="1">
      <c r="A271" s="41"/>
      <c r="B271" s="47"/>
      <c r="C271" s="317" t="s">
        <v>421</v>
      </c>
      <c r="D271" s="317" t="s">
        <v>2453</v>
      </c>
      <c r="E271" s="20" t="s">
        <v>371</v>
      </c>
      <c r="F271" s="318">
        <v>94.918999999999997</v>
      </c>
      <c r="G271" s="41"/>
      <c r="H271" s="47"/>
    </row>
    <row r="272" s="2" customFormat="1" ht="16.8" customHeight="1">
      <c r="A272" s="41"/>
      <c r="B272" s="47"/>
      <c r="C272" s="317" t="s">
        <v>407</v>
      </c>
      <c r="D272" s="317" t="s">
        <v>2454</v>
      </c>
      <c r="E272" s="20" t="s">
        <v>371</v>
      </c>
      <c r="F272" s="318">
        <v>94.918999999999997</v>
      </c>
      <c r="G272" s="41"/>
      <c r="H272" s="47"/>
    </row>
    <row r="273" s="2" customFormat="1" ht="16.8" customHeight="1">
      <c r="A273" s="41"/>
      <c r="B273" s="47"/>
      <c r="C273" s="317" t="s">
        <v>401</v>
      </c>
      <c r="D273" s="317" t="s">
        <v>2455</v>
      </c>
      <c r="E273" s="20" t="s">
        <v>371</v>
      </c>
      <c r="F273" s="318">
        <v>94.918999999999997</v>
      </c>
      <c r="G273" s="41"/>
      <c r="H273" s="47"/>
    </row>
    <row r="274" s="2" customFormat="1" ht="16.8" customHeight="1">
      <c r="A274" s="41"/>
      <c r="B274" s="47"/>
      <c r="C274" s="313" t="s">
        <v>993</v>
      </c>
      <c r="D274" s="314" t="s">
        <v>19</v>
      </c>
      <c r="E274" s="315" t="s">
        <v>19</v>
      </c>
      <c r="F274" s="316">
        <v>1.623</v>
      </c>
      <c r="G274" s="41"/>
      <c r="H274" s="47"/>
    </row>
    <row r="275" s="2" customFormat="1" ht="16.8" customHeight="1">
      <c r="A275" s="41"/>
      <c r="B275" s="47"/>
      <c r="C275" s="317" t="s">
        <v>19</v>
      </c>
      <c r="D275" s="317" t="s">
        <v>990</v>
      </c>
      <c r="E275" s="20" t="s">
        <v>19</v>
      </c>
      <c r="F275" s="318">
        <v>0</v>
      </c>
      <c r="G275" s="41"/>
      <c r="H275" s="47"/>
    </row>
    <row r="276" s="2" customFormat="1" ht="16.8" customHeight="1">
      <c r="A276" s="41"/>
      <c r="B276" s="47"/>
      <c r="C276" s="317" t="s">
        <v>19</v>
      </c>
      <c r="D276" s="317" t="s">
        <v>991</v>
      </c>
      <c r="E276" s="20" t="s">
        <v>19</v>
      </c>
      <c r="F276" s="318">
        <v>0.128</v>
      </c>
      <c r="G276" s="41"/>
      <c r="H276" s="47"/>
    </row>
    <row r="277" s="2" customFormat="1" ht="16.8" customHeight="1">
      <c r="A277" s="41"/>
      <c r="B277" s="47"/>
      <c r="C277" s="317" t="s">
        <v>19</v>
      </c>
      <c r="D277" s="317" t="s">
        <v>992</v>
      </c>
      <c r="E277" s="20" t="s">
        <v>19</v>
      </c>
      <c r="F277" s="318">
        <v>1.4950000000000001</v>
      </c>
      <c r="G277" s="41"/>
      <c r="H277" s="47"/>
    </row>
    <row r="278" s="2" customFormat="1" ht="16.8" customHeight="1">
      <c r="A278" s="41"/>
      <c r="B278" s="47"/>
      <c r="C278" s="317" t="s">
        <v>993</v>
      </c>
      <c r="D278" s="317" t="s">
        <v>193</v>
      </c>
      <c r="E278" s="20" t="s">
        <v>19</v>
      </c>
      <c r="F278" s="318">
        <v>1.623</v>
      </c>
      <c r="G278" s="41"/>
      <c r="H278" s="47"/>
    </row>
    <row r="279" s="2" customFormat="1" ht="16.8" customHeight="1">
      <c r="A279" s="41"/>
      <c r="B279" s="47"/>
      <c r="C279" s="313" t="s">
        <v>926</v>
      </c>
      <c r="D279" s="314" t="s">
        <v>19</v>
      </c>
      <c r="E279" s="315" t="s">
        <v>19</v>
      </c>
      <c r="F279" s="316">
        <v>69.718999999999994</v>
      </c>
      <c r="G279" s="41"/>
      <c r="H279" s="47"/>
    </row>
    <row r="280" s="2" customFormat="1" ht="16.8" customHeight="1">
      <c r="A280" s="41"/>
      <c r="B280" s="47"/>
      <c r="C280" s="317" t="s">
        <v>19</v>
      </c>
      <c r="D280" s="317" t="s">
        <v>962</v>
      </c>
      <c r="E280" s="20" t="s">
        <v>19</v>
      </c>
      <c r="F280" s="318">
        <v>0</v>
      </c>
      <c r="G280" s="41"/>
      <c r="H280" s="47"/>
    </row>
    <row r="281" s="2" customFormat="1" ht="16.8" customHeight="1">
      <c r="A281" s="41"/>
      <c r="B281" s="47"/>
      <c r="C281" s="317" t="s">
        <v>19</v>
      </c>
      <c r="D281" s="317" t="s">
        <v>963</v>
      </c>
      <c r="E281" s="20" t="s">
        <v>19</v>
      </c>
      <c r="F281" s="318">
        <v>66.319000000000003</v>
      </c>
      <c r="G281" s="41"/>
      <c r="H281" s="47"/>
    </row>
    <row r="282" s="2" customFormat="1" ht="16.8" customHeight="1">
      <c r="A282" s="41"/>
      <c r="B282" s="47"/>
      <c r="C282" s="317" t="s">
        <v>19</v>
      </c>
      <c r="D282" s="317" t="s">
        <v>964</v>
      </c>
      <c r="E282" s="20" t="s">
        <v>19</v>
      </c>
      <c r="F282" s="318">
        <v>3.3999999999999999</v>
      </c>
      <c r="G282" s="41"/>
      <c r="H282" s="47"/>
    </row>
    <row r="283" s="2" customFormat="1" ht="16.8" customHeight="1">
      <c r="A283" s="41"/>
      <c r="B283" s="47"/>
      <c r="C283" s="317" t="s">
        <v>926</v>
      </c>
      <c r="D283" s="317" t="s">
        <v>193</v>
      </c>
      <c r="E283" s="20" t="s">
        <v>19</v>
      </c>
      <c r="F283" s="318">
        <v>69.718999999999994</v>
      </c>
      <c r="G283" s="41"/>
      <c r="H283" s="47"/>
    </row>
    <row r="284" s="2" customFormat="1" ht="16.8" customHeight="1">
      <c r="A284" s="41"/>
      <c r="B284" s="47"/>
      <c r="C284" s="319" t="s">
        <v>2447</v>
      </c>
      <c r="D284" s="41"/>
      <c r="E284" s="41"/>
      <c r="F284" s="41"/>
      <c r="G284" s="41"/>
      <c r="H284" s="47"/>
    </row>
    <row r="285" s="2" customFormat="1" ht="16.8" customHeight="1">
      <c r="A285" s="41"/>
      <c r="B285" s="47"/>
      <c r="C285" s="317" t="s">
        <v>958</v>
      </c>
      <c r="D285" s="317" t="s">
        <v>2490</v>
      </c>
      <c r="E285" s="20" t="s">
        <v>371</v>
      </c>
      <c r="F285" s="318">
        <v>69.718999999999994</v>
      </c>
      <c r="G285" s="41"/>
      <c r="H285" s="47"/>
    </row>
    <row r="286" s="2" customFormat="1" ht="16.8" customHeight="1">
      <c r="A286" s="41"/>
      <c r="B286" s="47"/>
      <c r="C286" s="317" t="s">
        <v>393</v>
      </c>
      <c r="D286" s="317" t="s">
        <v>2452</v>
      </c>
      <c r="E286" s="20" t="s">
        <v>371</v>
      </c>
      <c r="F286" s="318">
        <v>164.63800000000001</v>
      </c>
      <c r="G286" s="41"/>
      <c r="H286" s="47"/>
    </row>
    <row r="287" s="2" customFormat="1" ht="26.4" customHeight="1">
      <c r="A287" s="41"/>
      <c r="B287" s="47"/>
      <c r="C287" s="312" t="s">
        <v>116</v>
      </c>
      <c r="D287" s="312" t="s">
        <v>117</v>
      </c>
      <c r="E287" s="41"/>
      <c r="F287" s="41"/>
      <c r="G287" s="41"/>
      <c r="H287" s="47"/>
    </row>
    <row r="288" s="2" customFormat="1" ht="16.8" customHeight="1">
      <c r="A288" s="41"/>
      <c r="B288" s="47"/>
      <c r="C288" s="313" t="s">
        <v>1616</v>
      </c>
      <c r="D288" s="314" t="s">
        <v>19</v>
      </c>
      <c r="E288" s="315" t="s">
        <v>19</v>
      </c>
      <c r="F288" s="316">
        <v>203</v>
      </c>
      <c r="G288" s="41"/>
      <c r="H288" s="47"/>
    </row>
    <row r="289" s="2" customFormat="1" ht="16.8" customHeight="1">
      <c r="A289" s="41"/>
      <c r="B289" s="47"/>
      <c r="C289" s="317" t="s">
        <v>19</v>
      </c>
      <c r="D289" s="317" t="s">
        <v>1910</v>
      </c>
      <c r="E289" s="20" t="s">
        <v>19</v>
      </c>
      <c r="F289" s="318">
        <v>0</v>
      </c>
      <c r="G289" s="41"/>
      <c r="H289" s="47"/>
    </row>
    <row r="290" s="2" customFormat="1" ht="16.8" customHeight="1">
      <c r="A290" s="41"/>
      <c r="B290" s="47"/>
      <c r="C290" s="317" t="s">
        <v>19</v>
      </c>
      <c r="D290" s="317" t="s">
        <v>1911</v>
      </c>
      <c r="E290" s="20" t="s">
        <v>19</v>
      </c>
      <c r="F290" s="318">
        <v>203</v>
      </c>
      <c r="G290" s="41"/>
      <c r="H290" s="47"/>
    </row>
    <row r="291" s="2" customFormat="1" ht="16.8" customHeight="1">
      <c r="A291" s="41"/>
      <c r="B291" s="47"/>
      <c r="C291" s="317" t="s">
        <v>1616</v>
      </c>
      <c r="D291" s="317" t="s">
        <v>193</v>
      </c>
      <c r="E291" s="20" t="s">
        <v>19</v>
      </c>
      <c r="F291" s="318">
        <v>203</v>
      </c>
      <c r="G291" s="41"/>
      <c r="H291" s="47"/>
    </row>
    <row r="292" s="2" customFormat="1" ht="16.8" customHeight="1">
      <c r="A292" s="41"/>
      <c r="B292" s="47"/>
      <c r="C292" s="319" t="s">
        <v>2447</v>
      </c>
      <c r="D292" s="41"/>
      <c r="E292" s="41"/>
      <c r="F292" s="41"/>
      <c r="G292" s="41"/>
      <c r="H292" s="47"/>
    </row>
    <row r="293" s="2" customFormat="1" ht="16.8" customHeight="1">
      <c r="A293" s="41"/>
      <c r="B293" s="47"/>
      <c r="C293" s="317" t="s">
        <v>1906</v>
      </c>
      <c r="D293" s="317" t="s">
        <v>2491</v>
      </c>
      <c r="E293" s="20" t="s">
        <v>273</v>
      </c>
      <c r="F293" s="318">
        <v>203</v>
      </c>
      <c r="G293" s="41"/>
      <c r="H293" s="47"/>
    </row>
    <row r="294" s="2" customFormat="1" ht="16.8" customHeight="1">
      <c r="A294" s="41"/>
      <c r="B294" s="47"/>
      <c r="C294" s="317" t="s">
        <v>1665</v>
      </c>
      <c r="D294" s="317" t="s">
        <v>2492</v>
      </c>
      <c r="E294" s="20" t="s">
        <v>333</v>
      </c>
      <c r="F294" s="318">
        <v>0.042999999999999997</v>
      </c>
      <c r="G294" s="41"/>
      <c r="H294" s="47"/>
    </row>
    <row r="295" s="2" customFormat="1" ht="16.8" customHeight="1">
      <c r="A295" s="41"/>
      <c r="B295" s="47"/>
      <c r="C295" s="317" t="s">
        <v>1728</v>
      </c>
      <c r="D295" s="317" t="s">
        <v>2493</v>
      </c>
      <c r="E295" s="20" t="s">
        <v>371</v>
      </c>
      <c r="F295" s="318">
        <v>2.0299999999999998</v>
      </c>
      <c r="G295" s="41"/>
      <c r="H295" s="47"/>
    </row>
    <row r="296" s="2" customFormat="1" ht="16.8" customHeight="1">
      <c r="A296" s="41"/>
      <c r="B296" s="47"/>
      <c r="C296" s="317" t="s">
        <v>1672</v>
      </c>
      <c r="D296" s="317" t="s">
        <v>2494</v>
      </c>
      <c r="E296" s="20" t="s">
        <v>1154</v>
      </c>
      <c r="F296" s="318">
        <v>20.300000000000001</v>
      </c>
      <c r="G296" s="41"/>
      <c r="H296" s="47"/>
    </row>
    <row r="297" s="2" customFormat="1" ht="16.8" customHeight="1">
      <c r="A297" s="41"/>
      <c r="B297" s="47"/>
      <c r="C297" s="317" t="s">
        <v>1677</v>
      </c>
      <c r="D297" s="317" t="s">
        <v>2495</v>
      </c>
      <c r="E297" s="20" t="s">
        <v>1154</v>
      </c>
      <c r="F297" s="318">
        <v>2.0299999999999998</v>
      </c>
      <c r="G297" s="41"/>
      <c r="H297" s="47"/>
    </row>
    <row r="298" s="2" customFormat="1" ht="16.8" customHeight="1">
      <c r="A298" s="41"/>
      <c r="B298" s="47"/>
      <c r="C298" s="317" t="s">
        <v>1936</v>
      </c>
      <c r="D298" s="317" t="s">
        <v>1937</v>
      </c>
      <c r="E298" s="20" t="s">
        <v>1154</v>
      </c>
      <c r="F298" s="318">
        <v>20.300000000000001</v>
      </c>
      <c r="G298" s="41"/>
      <c r="H298" s="47"/>
    </row>
    <row r="299" s="2" customFormat="1" ht="16.8" customHeight="1">
      <c r="A299" s="41"/>
      <c r="B299" s="47"/>
      <c r="C299" s="313" t="s">
        <v>1627</v>
      </c>
      <c r="D299" s="314" t="s">
        <v>19</v>
      </c>
      <c r="E299" s="315" t="s">
        <v>19</v>
      </c>
      <c r="F299" s="316">
        <v>40.5</v>
      </c>
      <c r="G299" s="41"/>
      <c r="H299" s="47"/>
    </row>
    <row r="300" s="2" customFormat="1" ht="16.8" customHeight="1">
      <c r="A300" s="41"/>
      <c r="B300" s="47"/>
      <c r="C300" s="317" t="s">
        <v>19</v>
      </c>
      <c r="D300" s="317" t="s">
        <v>2005</v>
      </c>
      <c r="E300" s="20" t="s">
        <v>19</v>
      </c>
      <c r="F300" s="318">
        <v>0</v>
      </c>
      <c r="G300" s="41"/>
      <c r="H300" s="47"/>
    </row>
    <row r="301" s="2" customFormat="1" ht="16.8" customHeight="1">
      <c r="A301" s="41"/>
      <c r="B301" s="47"/>
      <c r="C301" s="317" t="s">
        <v>19</v>
      </c>
      <c r="D301" s="317" t="s">
        <v>2006</v>
      </c>
      <c r="E301" s="20" t="s">
        <v>19</v>
      </c>
      <c r="F301" s="318">
        <v>40.5</v>
      </c>
      <c r="G301" s="41"/>
      <c r="H301" s="47"/>
    </row>
    <row r="302" s="2" customFormat="1" ht="16.8" customHeight="1">
      <c r="A302" s="41"/>
      <c r="B302" s="47"/>
      <c r="C302" s="317" t="s">
        <v>1627</v>
      </c>
      <c r="D302" s="317" t="s">
        <v>193</v>
      </c>
      <c r="E302" s="20" t="s">
        <v>19</v>
      </c>
      <c r="F302" s="318">
        <v>40.5</v>
      </c>
      <c r="G302" s="41"/>
      <c r="H302" s="47"/>
    </row>
    <row r="303" s="2" customFormat="1" ht="16.8" customHeight="1">
      <c r="A303" s="41"/>
      <c r="B303" s="47"/>
      <c r="C303" s="319" t="s">
        <v>2447</v>
      </c>
      <c r="D303" s="41"/>
      <c r="E303" s="41"/>
      <c r="F303" s="41"/>
      <c r="G303" s="41"/>
      <c r="H303" s="47"/>
    </row>
    <row r="304" s="2" customFormat="1" ht="16.8" customHeight="1">
      <c r="A304" s="41"/>
      <c r="B304" s="47"/>
      <c r="C304" s="317" t="s">
        <v>702</v>
      </c>
      <c r="D304" s="317" t="s">
        <v>2496</v>
      </c>
      <c r="E304" s="20" t="s">
        <v>371</v>
      </c>
      <c r="F304" s="318">
        <v>40.5</v>
      </c>
      <c r="G304" s="41"/>
      <c r="H304" s="47"/>
    </row>
    <row r="305" s="2" customFormat="1" ht="16.8" customHeight="1">
      <c r="A305" s="41"/>
      <c r="B305" s="47"/>
      <c r="C305" s="317" t="s">
        <v>421</v>
      </c>
      <c r="D305" s="317" t="s">
        <v>2453</v>
      </c>
      <c r="E305" s="20" t="s">
        <v>371</v>
      </c>
      <c r="F305" s="318">
        <v>10.5</v>
      </c>
      <c r="G305" s="41"/>
      <c r="H305" s="47"/>
    </row>
    <row r="306" s="2" customFormat="1" ht="16.8" customHeight="1">
      <c r="A306" s="41"/>
      <c r="B306" s="47"/>
      <c r="C306" s="313" t="s">
        <v>1620</v>
      </c>
      <c r="D306" s="314" t="s">
        <v>19</v>
      </c>
      <c r="E306" s="315" t="s">
        <v>19</v>
      </c>
      <c r="F306" s="316">
        <v>60</v>
      </c>
      <c r="G306" s="41"/>
      <c r="H306" s="47"/>
    </row>
    <row r="307" s="2" customFormat="1" ht="16.8" customHeight="1">
      <c r="A307" s="41"/>
      <c r="B307" s="47"/>
      <c r="C307" s="317" t="s">
        <v>19</v>
      </c>
      <c r="D307" s="317" t="s">
        <v>1996</v>
      </c>
      <c r="E307" s="20" t="s">
        <v>19</v>
      </c>
      <c r="F307" s="318">
        <v>0</v>
      </c>
      <c r="G307" s="41"/>
      <c r="H307" s="47"/>
    </row>
    <row r="308" s="2" customFormat="1" ht="16.8" customHeight="1">
      <c r="A308" s="41"/>
      <c r="B308" s="47"/>
      <c r="C308" s="317" t="s">
        <v>19</v>
      </c>
      <c r="D308" s="317" t="s">
        <v>1997</v>
      </c>
      <c r="E308" s="20" t="s">
        <v>19</v>
      </c>
      <c r="F308" s="318">
        <v>0</v>
      </c>
      <c r="G308" s="41"/>
      <c r="H308" s="47"/>
    </row>
    <row r="309" s="2" customFormat="1" ht="16.8" customHeight="1">
      <c r="A309" s="41"/>
      <c r="B309" s="47"/>
      <c r="C309" s="317" t="s">
        <v>19</v>
      </c>
      <c r="D309" s="317" t="s">
        <v>1998</v>
      </c>
      <c r="E309" s="20" t="s">
        <v>19</v>
      </c>
      <c r="F309" s="318">
        <v>60</v>
      </c>
      <c r="G309" s="41"/>
      <c r="H309" s="47"/>
    </row>
    <row r="310" s="2" customFormat="1" ht="16.8" customHeight="1">
      <c r="A310" s="41"/>
      <c r="B310" s="47"/>
      <c r="C310" s="317" t="s">
        <v>1620</v>
      </c>
      <c r="D310" s="317" t="s">
        <v>193</v>
      </c>
      <c r="E310" s="20" t="s">
        <v>19</v>
      </c>
      <c r="F310" s="318">
        <v>60</v>
      </c>
      <c r="G310" s="41"/>
      <c r="H310" s="47"/>
    </row>
    <row r="311" s="2" customFormat="1" ht="16.8" customHeight="1">
      <c r="A311" s="41"/>
      <c r="B311" s="47"/>
      <c r="C311" s="319" t="s">
        <v>2447</v>
      </c>
      <c r="D311" s="41"/>
      <c r="E311" s="41"/>
      <c r="F311" s="41"/>
      <c r="G311" s="41"/>
      <c r="H311" s="47"/>
    </row>
    <row r="312" s="2" customFormat="1" ht="16.8" customHeight="1">
      <c r="A312" s="41"/>
      <c r="B312" s="47"/>
      <c r="C312" s="317" t="s">
        <v>1992</v>
      </c>
      <c r="D312" s="317" t="s">
        <v>2497</v>
      </c>
      <c r="E312" s="20" t="s">
        <v>184</v>
      </c>
      <c r="F312" s="318">
        <v>60</v>
      </c>
      <c r="G312" s="41"/>
      <c r="H312" s="47"/>
    </row>
    <row r="313" s="2" customFormat="1" ht="16.8" customHeight="1">
      <c r="A313" s="41"/>
      <c r="B313" s="47"/>
      <c r="C313" s="317" t="s">
        <v>393</v>
      </c>
      <c r="D313" s="317" t="s">
        <v>2452</v>
      </c>
      <c r="E313" s="20" t="s">
        <v>371</v>
      </c>
      <c r="F313" s="318">
        <v>239.90000000000001</v>
      </c>
      <c r="G313" s="41"/>
      <c r="H313" s="47"/>
    </row>
    <row r="314" s="2" customFormat="1" ht="16.8" customHeight="1">
      <c r="A314" s="41"/>
      <c r="B314" s="47"/>
      <c r="C314" s="317" t="s">
        <v>421</v>
      </c>
      <c r="D314" s="317" t="s">
        <v>2453</v>
      </c>
      <c r="E314" s="20" t="s">
        <v>371</v>
      </c>
      <c r="F314" s="318">
        <v>10.5</v>
      </c>
      <c r="G314" s="41"/>
      <c r="H314" s="47"/>
    </row>
    <row r="315" s="2" customFormat="1" ht="16.8" customHeight="1">
      <c r="A315" s="41"/>
      <c r="B315" s="47"/>
      <c r="C315" s="313" t="s">
        <v>1618</v>
      </c>
      <c r="D315" s="314" t="s">
        <v>19</v>
      </c>
      <c r="E315" s="315" t="s">
        <v>19</v>
      </c>
      <c r="F315" s="316">
        <v>1169.5</v>
      </c>
      <c r="G315" s="41"/>
      <c r="H315" s="47"/>
    </row>
    <row r="316" s="2" customFormat="1" ht="16.8" customHeight="1">
      <c r="A316" s="41"/>
      <c r="B316" s="47"/>
      <c r="C316" s="317" t="s">
        <v>19</v>
      </c>
      <c r="D316" s="317" t="s">
        <v>1976</v>
      </c>
      <c r="E316" s="20" t="s">
        <v>19</v>
      </c>
      <c r="F316" s="318">
        <v>0</v>
      </c>
      <c r="G316" s="41"/>
      <c r="H316" s="47"/>
    </row>
    <row r="317" s="2" customFormat="1" ht="16.8" customHeight="1">
      <c r="A317" s="41"/>
      <c r="B317" s="47"/>
      <c r="C317" s="317" t="s">
        <v>19</v>
      </c>
      <c r="D317" s="317" t="s">
        <v>1977</v>
      </c>
      <c r="E317" s="20" t="s">
        <v>19</v>
      </c>
      <c r="F317" s="318">
        <v>0</v>
      </c>
      <c r="G317" s="41"/>
      <c r="H317" s="47"/>
    </row>
    <row r="318" s="2" customFormat="1" ht="16.8" customHeight="1">
      <c r="A318" s="41"/>
      <c r="B318" s="47"/>
      <c r="C318" s="317" t="s">
        <v>19</v>
      </c>
      <c r="D318" s="317" t="s">
        <v>1978</v>
      </c>
      <c r="E318" s="20" t="s">
        <v>19</v>
      </c>
      <c r="F318" s="318">
        <v>0</v>
      </c>
      <c r="G318" s="41"/>
      <c r="H318" s="47"/>
    </row>
    <row r="319" s="2" customFormat="1" ht="16.8" customHeight="1">
      <c r="A319" s="41"/>
      <c r="B319" s="47"/>
      <c r="C319" s="317" t="s">
        <v>19</v>
      </c>
      <c r="D319" s="317" t="s">
        <v>1979</v>
      </c>
      <c r="E319" s="20" t="s">
        <v>19</v>
      </c>
      <c r="F319" s="318">
        <v>174</v>
      </c>
      <c r="G319" s="41"/>
      <c r="H319" s="47"/>
    </row>
    <row r="320" s="2" customFormat="1" ht="16.8" customHeight="1">
      <c r="A320" s="41"/>
      <c r="B320" s="47"/>
      <c r="C320" s="317" t="s">
        <v>19</v>
      </c>
      <c r="D320" s="317" t="s">
        <v>1980</v>
      </c>
      <c r="E320" s="20" t="s">
        <v>19</v>
      </c>
      <c r="F320" s="318">
        <v>0</v>
      </c>
      <c r="G320" s="41"/>
      <c r="H320" s="47"/>
    </row>
    <row r="321" s="2" customFormat="1" ht="16.8" customHeight="1">
      <c r="A321" s="41"/>
      <c r="B321" s="47"/>
      <c r="C321" s="317" t="s">
        <v>19</v>
      </c>
      <c r="D321" s="317" t="s">
        <v>1981</v>
      </c>
      <c r="E321" s="20" t="s">
        <v>19</v>
      </c>
      <c r="F321" s="318">
        <v>7.2999999999999998</v>
      </c>
      <c r="G321" s="41"/>
      <c r="H321" s="47"/>
    </row>
    <row r="322" s="2" customFormat="1" ht="16.8" customHeight="1">
      <c r="A322" s="41"/>
      <c r="B322" s="47"/>
      <c r="C322" s="317" t="s">
        <v>19</v>
      </c>
      <c r="D322" s="317" t="s">
        <v>1982</v>
      </c>
      <c r="E322" s="20" t="s">
        <v>19</v>
      </c>
      <c r="F322" s="318">
        <v>0</v>
      </c>
      <c r="G322" s="41"/>
      <c r="H322" s="47"/>
    </row>
    <row r="323" s="2" customFormat="1" ht="16.8" customHeight="1">
      <c r="A323" s="41"/>
      <c r="B323" s="47"/>
      <c r="C323" s="317" t="s">
        <v>19</v>
      </c>
      <c r="D323" s="317" t="s">
        <v>1983</v>
      </c>
      <c r="E323" s="20" t="s">
        <v>19</v>
      </c>
      <c r="F323" s="318">
        <v>10.5</v>
      </c>
      <c r="G323" s="41"/>
      <c r="H323" s="47"/>
    </row>
    <row r="324" s="2" customFormat="1" ht="16.8" customHeight="1">
      <c r="A324" s="41"/>
      <c r="B324" s="47"/>
      <c r="C324" s="317" t="s">
        <v>19</v>
      </c>
      <c r="D324" s="317" t="s">
        <v>1984</v>
      </c>
      <c r="E324" s="20" t="s">
        <v>19</v>
      </c>
      <c r="F324" s="318">
        <v>0</v>
      </c>
      <c r="G324" s="41"/>
      <c r="H324" s="47"/>
    </row>
    <row r="325" s="2" customFormat="1" ht="16.8" customHeight="1">
      <c r="A325" s="41"/>
      <c r="B325" s="47"/>
      <c r="C325" s="317" t="s">
        <v>19</v>
      </c>
      <c r="D325" s="317" t="s">
        <v>1985</v>
      </c>
      <c r="E325" s="20" t="s">
        <v>19</v>
      </c>
      <c r="F325" s="318">
        <v>83.5</v>
      </c>
      <c r="G325" s="41"/>
      <c r="H325" s="47"/>
    </row>
    <row r="326" s="2" customFormat="1" ht="16.8" customHeight="1">
      <c r="A326" s="41"/>
      <c r="B326" s="47"/>
      <c r="C326" s="317" t="s">
        <v>19</v>
      </c>
      <c r="D326" s="317" t="s">
        <v>1986</v>
      </c>
      <c r="E326" s="20" t="s">
        <v>19</v>
      </c>
      <c r="F326" s="318">
        <v>0</v>
      </c>
      <c r="G326" s="41"/>
      <c r="H326" s="47"/>
    </row>
    <row r="327" s="2" customFormat="1" ht="16.8" customHeight="1">
      <c r="A327" s="41"/>
      <c r="B327" s="47"/>
      <c r="C327" s="317" t="s">
        <v>19</v>
      </c>
      <c r="D327" s="317" t="s">
        <v>1987</v>
      </c>
      <c r="E327" s="20" t="s">
        <v>19</v>
      </c>
      <c r="F327" s="318">
        <v>16.199999999999999</v>
      </c>
      <c r="G327" s="41"/>
      <c r="H327" s="47"/>
    </row>
    <row r="328" s="2" customFormat="1" ht="16.8" customHeight="1">
      <c r="A328" s="41"/>
      <c r="B328" s="47"/>
      <c r="C328" s="317" t="s">
        <v>19</v>
      </c>
      <c r="D328" s="317" t="s">
        <v>1988</v>
      </c>
      <c r="E328" s="20" t="s">
        <v>19</v>
      </c>
      <c r="F328" s="318">
        <v>0</v>
      </c>
      <c r="G328" s="41"/>
      <c r="H328" s="47"/>
    </row>
    <row r="329" s="2" customFormat="1" ht="16.8" customHeight="1">
      <c r="A329" s="41"/>
      <c r="B329" s="47"/>
      <c r="C329" s="317" t="s">
        <v>19</v>
      </c>
      <c r="D329" s="317" t="s">
        <v>1989</v>
      </c>
      <c r="E329" s="20" t="s">
        <v>19</v>
      </c>
      <c r="F329" s="318">
        <v>600</v>
      </c>
      <c r="G329" s="41"/>
      <c r="H329" s="47"/>
    </row>
    <row r="330" s="2" customFormat="1" ht="16.8" customHeight="1">
      <c r="A330" s="41"/>
      <c r="B330" s="47"/>
      <c r="C330" s="317" t="s">
        <v>19</v>
      </c>
      <c r="D330" s="317" t="s">
        <v>1990</v>
      </c>
      <c r="E330" s="20" t="s">
        <v>19</v>
      </c>
      <c r="F330" s="318">
        <v>278</v>
      </c>
      <c r="G330" s="41"/>
      <c r="H330" s="47"/>
    </row>
    <row r="331" s="2" customFormat="1" ht="16.8" customHeight="1">
      <c r="A331" s="41"/>
      <c r="B331" s="47"/>
      <c r="C331" s="317" t="s">
        <v>1618</v>
      </c>
      <c r="D331" s="317" t="s">
        <v>193</v>
      </c>
      <c r="E331" s="20" t="s">
        <v>19</v>
      </c>
      <c r="F331" s="318">
        <v>1169.5</v>
      </c>
      <c r="G331" s="41"/>
      <c r="H331" s="47"/>
    </row>
    <row r="332" s="2" customFormat="1" ht="16.8" customHeight="1">
      <c r="A332" s="41"/>
      <c r="B332" s="47"/>
      <c r="C332" s="319" t="s">
        <v>2447</v>
      </c>
      <c r="D332" s="41"/>
      <c r="E332" s="41"/>
      <c r="F332" s="41"/>
      <c r="G332" s="41"/>
      <c r="H332" s="47"/>
    </row>
    <row r="333" s="2" customFormat="1" ht="16.8" customHeight="1">
      <c r="A333" s="41"/>
      <c r="B333" s="47"/>
      <c r="C333" s="317" t="s">
        <v>1972</v>
      </c>
      <c r="D333" s="317" t="s">
        <v>2498</v>
      </c>
      <c r="E333" s="20" t="s">
        <v>184</v>
      </c>
      <c r="F333" s="318">
        <v>1169.5</v>
      </c>
      <c r="G333" s="41"/>
      <c r="H333" s="47"/>
    </row>
    <row r="334" s="2" customFormat="1" ht="16.8" customHeight="1">
      <c r="A334" s="41"/>
      <c r="B334" s="47"/>
      <c r="C334" s="317" t="s">
        <v>393</v>
      </c>
      <c r="D334" s="317" t="s">
        <v>2452</v>
      </c>
      <c r="E334" s="20" t="s">
        <v>371</v>
      </c>
      <c r="F334" s="318">
        <v>239.90000000000001</v>
      </c>
      <c r="G334" s="41"/>
      <c r="H334" s="47"/>
    </row>
    <row r="335" s="2" customFormat="1" ht="16.8" customHeight="1">
      <c r="A335" s="41"/>
      <c r="B335" s="47"/>
      <c r="C335" s="317" t="s">
        <v>421</v>
      </c>
      <c r="D335" s="317" t="s">
        <v>2453</v>
      </c>
      <c r="E335" s="20" t="s">
        <v>371</v>
      </c>
      <c r="F335" s="318">
        <v>10.5</v>
      </c>
      <c r="G335" s="41"/>
      <c r="H335" s="47"/>
    </row>
    <row r="336" s="2" customFormat="1" ht="16.8" customHeight="1">
      <c r="A336" s="41"/>
      <c r="B336" s="47"/>
      <c r="C336" s="313" t="s">
        <v>1615</v>
      </c>
      <c r="D336" s="314" t="s">
        <v>19</v>
      </c>
      <c r="E336" s="315" t="s">
        <v>19</v>
      </c>
      <c r="F336" s="316">
        <v>1</v>
      </c>
      <c r="G336" s="41"/>
      <c r="H336" s="47"/>
    </row>
    <row r="337" s="2" customFormat="1" ht="16.8" customHeight="1">
      <c r="A337" s="41"/>
      <c r="B337" s="47"/>
      <c r="C337" s="317" t="s">
        <v>19</v>
      </c>
      <c r="D337" s="317" t="s">
        <v>1644</v>
      </c>
      <c r="E337" s="20" t="s">
        <v>19</v>
      </c>
      <c r="F337" s="318">
        <v>0</v>
      </c>
      <c r="G337" s="41"/>
      <c r="H337" s="47"/>
    </row>
    <row r="338" s="2" customFormat="1" ht="16.8" customHeight="1">
      <c r="A338" s="41"/>
      <c r="B338" s="47"/>
      <c r="C338" s="317" t="s">
        <v>19</v>
      </c>
      <c r="D338" s="317" t="s">
        <v>85</v>
      </c>
      <c r="E338" s="20" t="s">
        <v>19</v>
      </c>
      <c r="F338" s="318">
        <v>1</v>
      </c>
      <c r="G338" s="41"/>
      <c r="H338" s="47"/>
    </row>
    <row r="339" s="2" customFormat="1" ht="16.8" customHeight="1">
      <c r="A339" s="41"/>
      <c r="B339" s="47"/>
      <c r="C339" s="317" t="s">
        <v>1615</v>
      </c>
      <c r="D339" s="317" t="s">
        <v>193</v>
      </c>
      <c r="E339" s="20" t="s">
        <v>19</v>
      </c>
      <c r="F339" s="318">
        <v>1</v>
      </c>
      <c r="G339" s="41"/>
      <c r="H339" s="47"/>
    </row>
    <row r="340" s="2" customFormat="1" ht="16.8" customHeight="1">
      <c r="A340" s="41"/>
      <c r="B340" s="47"/>
      <c r="C340" s="319" t="s">
        <v>2447</v>
      </c>
      <c r="D340" s="41"/>
      <c r="E340" s="41"/>
      <c r="F340" s="41"/>
      <c r="G340" s="41"/>
      <c r="H340" s="47"/>
    </row>
    <row r="341" s="2" customFormat="1" ht="16.8" customHeight="1">
      <c r="A341" s="41"/>
      <c r="B341" s="47"/>
      <c r="C341" s="317" t="s">
        <v>1640</v>
      </c>
      <c r="D341" s="317" t="s">
        <v>2499</v>
      </c>
      <c r="E341" s="20" t="s">
        <v>273</v>
      </c>
      <c r="F341" s="318">
        <v>1</v>
      </c>
      <c r="G341" s="41"/>
      <c r="H341" s="47"/>
    </row>
    <row r="342" s="2" customFormat="1" ht="16.8" customHeight="1">
      <c r="A342" s="41"/>
      <c r="B342" s="47"/>
      <c r="C342" s="317" t="s">
        <v>421</v>
      </c>
      <c r="D342" s="317" t="s">
        <v>2453</v>
      </c>
      <c r="E342" s="20" t="s">
        <v>371</v>
      </c>
      <c r="F342" s="318">
        <v>10.5</v>
      </c>
      <c r="G342" s="41"/>
      <c r="H342" s="47"/>
    </row>
    <row r="343" s="2" customFormat="1" ht="16.8" customHeight="1">
      <c r="A343" s="41"/>
      <c r="B343" s="47"/>
      <c r="C343" s="317" t="s">
        <v>1758</v>
      </c>
      <c r="D343" s="317" t="s">
        <v>2500</v>
      </c>
      <c r="E343" s="20" t="s">
        <v>371</v>
      </c>
      <c r="F343" s="318">
        <v>0.69999999999999996</v>
      </c>
      <c r="G343" s="41"/>
      <c r="H343" s="47"/>
    </row>
    <row r="344" s="2" customFormat="1" ht="16.8" customHeight="1">
      <c r="A344" s="41"/>
      <c r="B344" s="47"/>
      <c r="C344" s="317" t="s">
        <v>1687</v>
      </c>
      <c r="D344" s="317" t="s">
        <v>2501</v>
      </c>
      <c r="E344" s="20" t="s">
        <v>273</v>
      </c>
      <c r="F344" s="318">
        <v>1</v>
      </c>
      <c r="G344" s="41"/>
      <c r="H344" s="47"/>
    </row>
    <row r="345" s="2" customFormat="1" ht="16.8" customHeight="1">
      <c r="A345" s="41"/>
      <c r="B345" s="47"/>
      <c r="C345" s="317" t="s">
        <v>1707</v>
      </c>
      <c r="D345" s="317" t="s">
        <v>2502</v>
      </c>
      <c r="E345" s="20" t="s">
        <v>184</v>
      </c>
      <c r="F345" s="318">
        <v>0.83999999999999997</v>
      </c>
      <c r="G345" s="41"/>
      <c r="H345" s="47"/>
    </row>
    <row r="346" s="2" customFormat="1" ht="16.8" customHeight="1">
      <c r="A346" s="41"/>
      <c r="B346" s="47"/>
      <c r="C346" s="317" t="s">
        <v>1776</v>
      </c>
      <c r="D346" s="317" t="s">
        <v>1777</v>
      </c>
      <c r="E346" s="20" t="s">
        <v>371</v>
      </c>
      <c r="F346" s="318">
        <v>1</v>
      </c>
      <c r="G346" s="41"/>
      <c r="H346" s="47"/>
    </row>
    <row r="347" s="2" customFormat="1" ht="16.8" customHeight="1">
      <c r="A347" s="41"/>
      <c r="B347" s="47"/>
      <c r="C347" s="317" t="s">
        <v>1665</v>
      </c>
      <c r="D347" s="317" t="s">
        <v>2492</v>
      </c>
      <c r="E347" s="20" t="s">
        <v>333</v>
      </c>
      <c r="F347" s="318">
        <v>0.0040000000000000001</v>
      </c>
      <c r="G347" s="41"/>
      <c r="H347" s="47"/>
    </row>
    <row r="348" s="2" customFormat="1" ht="16.8" customHeight="1">
      <c r="A348" s="41"/>
      <c r="B348" s="47"/>
      <c r="C348" s="317" t="s">
        <v>1728</v>
      </c>
      <c r="D348" s="317" t="s">
        <v>2493</v>
      </c>
      <c r="E348" s="20" t="s">
        <v>371</v>
      </c>
      <c r="F348" s="318">
        <v>0.080000000000000002</v>
      </c>
      <c r="G348" s="41"/>
      <c r="H348" s="47"/>
    </row>
    <row r="349" s="2" customFormat="1" ht="16.8" customHeight="1">
      <c r="A349" s="41"/>
      <c r="B349" s="47"/>
      <c r="C349" s="317" t="s">
        <v>1771</v>
      </c>
      <c r="D349" s="317" t="s">
        <v>2503</v>
      </c>
      <c r="E349" s="20" t="s">
        <v>1154</v>
      </c>
      <c r="F349" s="318">
        <v>2</v>
      </c>
      <c r="G349" s="41"/>
      <c r="H349" s="47"/>
    </row>
    <row r="350" s="2" customFormat="1" ht="16.8" customHeight="1">
      <c r="A350" s="41"/>
      <c r="B350" s="47"/>
      <c r="C350" s="317" t="s">
        <v>1672</v>
      </c>
      <c r="D350" s="317" t="s">
        <v>2494</v>
      </c>
      <c r="E350" s="20" t="s">
        <v>1154</v>
      </c>
      <c r="F350" s="318">
        <v>3</v>
      </c>
      <c r="G350" s="41"/>
      <c r="H350" s="47"/>
    </row>
    <row r="351" s="2" customFormat="1" ht="16.8" customHeight="1">
      <c r="A351" s="41"/>
      <c r="B351" s="47"/>
      <c r="C351" s="317" t="s">
        <v>1677</v>
      </c>
      <c r="D351" s="317" t="s">
        <v>2495</v>
      </c>
      <c r="E351" s="20" t="s">
        <v>1154</v>
      </c>
      <c r="F351" s="318">
        <v>0.10000000000000001</v>
      </c>
      <c r="G351" s="41"/>
      <c r="H351" s="47"/>
    </row>
    <row r="352" s="2" customFormat="1" ht="16.8" customHeight="1">
      <c r="A352" s="41"/>
      <c r="B352" s="47"/>
      <c r="C352" s="317" t="s">
        <v>1682</v>
      </c>
      <c r="D352" s="317" t="s">
        <v>2495</v>
      </c>
      <c r="E352" s="20" t="s">
        <v>1154</v>
      </c>
      <c r="F352" s="318">
        <v>0.5</v>
      </c>
      <c r="G352" s="41"/>
      <c r="H352" s="47"/>
    </row>
    <row r="353" s="2" customFormat="1" ht="16.8" customHeight="1">
      <c r="A353" s="41"/>
      <c r="B353" s="47"/>
      <c r="C353" s="317" t="s">
        <v>1765</v>
      </c>
      <c r="D353" s="317" t="s">
        <v>1766</v>
      </c>
      <c r="E353" s="20" t="s">
        <v>333</v>
      </c>
      <c r="F353" s="318">
        <v>0.54000000000000004</v>
      </c>
      <c r="G353" s="41"/>
      <c r="H353" s="47"/>
    </row>
    <row r="354" s="2" customFormat="1" ht="16.8" customHeight="1">
      <c r="A354" s="41"/>
      <c r="B354" s="47"/>
      <c r="C354" s="313" t="s">
        <v>1614</v>
      </c>
      <c r="D354" s="314" t="s">
        <v>19</v>
      </c>
      <c r="E354" s="315" t="s">
        <v>19</v>
      </c>
      <c r="F354" s="316">
        <v>2</v>
      </c>
      <c r="G354" s="41"/>
      <c r="H354" s="47"/>
    </row>
    <row r="355" s="2" customFormat="1" ht="16.8" customHeight="1">
      <c r="A355" s="41"/>
      <c r="B355" s="47"/>
      <c r="C355" s="317" t="s">
        <v>19</v>
      </c>
      <c r="D355" s="317" t="s">
        <v>1644</v>
      </c>
      <c r="E355" s="20" t="s">
        <v>19</v>
      </c>
      <c r="F355" s="318">
        <v>0</v>
      </c>
      <c r="G355" s="41"/>
      <c r="H355" s="47"/>
    </row>
    <row r="356" s="2" customFormat="1" ht="16.8" customHeight="1">
      <c r="A356" s="41"/>
      <c r="B356" s="47"/>
      <c r="C356" s="317" t="s">
        <v>19</v>
      </c>
      <c r="D356" s="317" t="s">
        <v>87</v>
      </c>
      <c r="E356" s="20" t="s">
        <v>19</v>
      </c>
      <c r="F356" s="318">
        <v>2</v>
      </c>
      <c r="G356" s="41"/>
      <c r="H356" s="47"/>
    </row>
    <row r="357" s="2" customFormat="1" ht="16.8" customHeight="1">
      <c r="A357" s="41"/>
      <c r="B357" s="47"/>
      <c r="C357" s="317" t="s">
        <v>1614</v>
      </c>
      <c r="D357" s="317" t="s">
        <v>193</v>
      </c>
      <c r="E357" s="20" t="s">
        <v>19</v>
      </c>
      <c r="F357" s="318">
        <v>2</v>
      </c>
      <c r="G357" s="41"/>
      <c r="H357" s="47"/>
    </row>
    <row r="358" s="2" customFormat="1" ht="16.8" customHeight="1">
      <c r="A358" s="41"/>
      <c r="B358" s="47"/>
      <c r="C358" s="319" t="s">
        <v>2447</v>
      </c>
      <c r="D358" s="41"/>
      <c r="E358" s="41"/>
      <c r="F358" s="41"/>
      <c r="G358" s="41"/>
      <c r="H358" s="47"/>
    </row>
    <row r="359" s="2" customFormat="1" ht="16.8" customHeight="1">
      <c r="A359" s="41"/>
      <c r="B359" s="47"/>
      <c r="C359" s="317" t="s">
        <v>1640</v>
      </c>
      <c r="D359" s="317" t="s">
        <v>2499</v>
      </c>
      <c r="E359" s="20" t="s">
        <v>273</v>
      </c>
      <c r="F359" s="318">
        <v>2</v>
      </c>
      <c r="G359" s="41"/>
      <c r="H359" s="47"/>
    </row>
    <row r="360" s="2" customFormat="1" ht="16.8" customHeight="1">
      <c r="A360" s="41"/>
      <c r="B360" s="47"/>
      <c r="C360" s="317" t="s">
        <v>421</v>
      </c>
      <c r="D360" s="317" t="s">
        <v>2453</v>
      </c>
      <c r="E360" s="20" t="s">
        <v>371</v>
      </c>
      <c r="F360" s="318">
        <v>10.5</v>
      </c>
      <c r="G360" s="41"/>
      <c r="H360" s="47"/>
    </row>
    <row r="361" s="2" customFormat="1" ht="16.8" customHeight="1">
      <c r="A361" s="41"/>
      <c r="B361" s="47"/>
      <c r="C361" s="317" t="s">
        <v>1758</v>
      </c>
      <c r="D361" s="317" t="s">
        <v>2500</v>
      </c>
      <c r="E361" s="20" t="s">
        <v>371</v>
      </c>
      <c r="F361" s="318">
        <v>1.3999999999999999</v>
      </c>
      <c r="G361" s="41"/>
      <c r="H361" s="47"/>
    </row>
    <row r="362" s="2" customFormat="1" ht="16.8" customHeight="1">
      <c r="A362" s="41"/>
      <c r="B362" s="47"/>
      <c r="C362" s="317" t="s">
        <v>1813</v>
      </c>
      <c r="D362" s="317" t="s">
        <v>2504</v>
      </c>
      <c r="E362" s="20" t="s">
        <v>251</v>
      </c>
      <c r="F362" s="318">
        <v>6</v>
      </c>
      <c r="G362" s="41"/>
      <c r="H362" s="47"/>
    </row>
    <row r="363" s="2" customFormat="1" ht="16.8" customHeight="1">
      <c r="A363" s="41"/>
      <c r="B363" s="47"/>
      <c r="C363" s="317" t="s">
        <v>1687</v>
      </c>
      <c r="D363" s="317" t="s">
        <v>2501</v>
      </c>
      <c r="E363" s="20" t="s">
        <v>273</v>
      </c>
      <c r="F363" s="318">
        <v>2</v>
      </c>
      <c r="G363" s="41"/>
      <c r="H363" s="47"/>
    </row>
    <row r="364" s="2" customFormat="1" ht="16.8" customHeight="1">
      <c r="A364" s="41"/>
      <c r="B364" s="47"/>
      <c r="C364" s="317" t="s">
        <v>1707</v>
      </c>
      <c r="D364" s="317" t="s">
        <v>2502</v>
      </c>
      <c r="E364" s="20" t="s">
        <v>184</v>
      </c>
      <c r="F364" s="318">
        <v>1.6799999999999999</v>
      </c>
      <c r="G364" s="41"/>
      <c r="H364" s="47"/>
    </row>
    <row r="365" s="2" customFormat="1" ht="16.8" customHeight="1">
      <c r="A365" s="41"/>
      <c r="B365" s="47"/>
      <c r="C365" s="317" t="s">
        <v>1776</v>
      </c>
      <c r="D365" s="317" t="s">
        <v>1777</v>
      </c>
      <c r="E365" s="20" t="s">
        <v>371</v>
      </c>
      <c r="F365" s="318">
        <v>2</v>
      </c>
      <c r="G365" s="41"/>
      <c r="H365" s="47"/>
    </row>
    <row r="366" s="2" customFormat="1" ht="16.8" customHeight="1">
      <c r="A366" s="41"/>
      <c r="B366" s="47"/>
      <c r="C366" s="317" t="s">
        <v>1665</v>
      </c>
      <c r="D366" s="317" t="s">
        <v>2492</v>
      </c>
      <c r="E366" s="20" t="s">
        <v>333</v>
      </c>
      <c r="F366" s="318">
        <v>0.0070000000000000001</v>
      </c>
      <c r="G366" s="41"/>
      <c r="H366" s="47"/>
    </row>
    <row r="367" s="2" customFormat="1" ht="16.8" customHeight="1">
      <c r="A367" s="41"/>
      <c r="B367" s="47"/>
      <c r="C367" s="317" t="s">
        <v>1771</v>
      </c>
      <c r="D367" s="317" t="s">
        <v>2503</v>
      </c>
      <c r="E367" s="20" t="s">
        <v>1154</v>
      </c>
      <c r="F367" s="318">
        <v>4</v>
      </c>
      <c r="G367" s="41"/>
      <c r="H367" s="47"/>
    </row>
    <row r="368" s="2" customFormat="1" ht="16.8" customHeight="1">
      <c r="A368" s="41"/>
      <c r="B368" s="47"/>
      <c r="C368" s="317" t="s">
        <v>1672</v>
      </c>
      <c r="D368" s="317" t="s">
        <v>2494</v>
      </c>
      <c r="E368" s="20" t="s">
        <v>1154</v>
      </c>
      <c r="F368" s="318">
        <v>6</v>
      </c>
      <c r="G368" s="41"/>
      <c r="H368" s="47"/>
    </row>
    <row r="369" s="2" customFormat="1" ht="16.8" customHeight="1">
      <c r="A369" s="41"/>
      <c r="B369" s="47"/>
      <c r="C369" s="317" t="s">
        <v>1677</v>
      </c>
      <c r="D369" s="317" t="s">
        <v>2495</v>
      </c>
      <c r="E369" s="20" t="s">
        <v>1154</v>
      </c>
      <c r="F369" s="318">
        <v>0.20000000000000001</v>
      </c>
      <c r="G369" s="41"/>
      <c r="H369" s="47"/>
    </row>
    <row r="370" s="2" customFormat="1" ht="16.8" customHeight="1">
      <c r="A370" s="41"/>
      <c r="B370" s="47"/>
      <c r="C370" s="317" t="s">
        <v>1682</v>
      </c>
      <c r="D370" s="317" t="s">
        <v>2495</v>
      </c>
      <c r="E370" s="20" t="s">
        <v>1154</v>
      </c>
      <c r="F370" s="318">
        <v>1</v>
      </c>
      <c r="G370" s="41"/>
      <c r="H370" s="47"/>
    </row>
    <row r="371" s="2" customFormat="1" ht="16.8" customHeight="1">
      <c r="A371" s="41"/>
      <c r="B371" s="47"/>
      <c r="C371" s="317" t="s">
        <v>1765</v>
      </c>
      <c r="D371" s="317" t="s">
        <v>1766</v>
      </c>
      <c r="E371" s="20" t="s">
        <v>333</v>
      </c>
      <c r="F371" s="318">
        <v>1.0800000000000001</v>
      </c>
      <c r="G371" s="41"/>
      <c r="H371" s="47"/>
    </row>
    <row r="372" s="2" customFormat="1" ht="16.8" customHeight="1">
      <c r="A372" s="41"/>
      <c r="B372" s="47"/>
      <c r="C372" s="313" t="s">
        <v>1613</v>
      </c>
      <c r="D372" s="314" t="s">
        <v>19</v>
      </c>
      <c r="E372" s="315" t="s">
        <v>19</v>
      </c>
      <c r="F372" s="316">
        <v>15</v>
      </c>
      <c r="G372" s="41"/>
      <c r="H372" s="47"/>
    </row>
    <row r="373" s="2" customFormat="1" ht="16.8" customHeight="1">
      <c r="A373" s="41"/>
      <c r="B373" s="47"/>
      <c r="C373" s="317" t="s">
        <v>19</v>
      </c>
      <c r="D373" s="317" t="s">
        <v>1644</v>
      </c>
      <c r="E373" s="20" t="s">
        <v>19</v>
      </c>
      <c r="F373" s="318">
        <v>0</v>
      </c>
      <c r="G373" s="41"/>
      <c r="H373" s="47"/>
    </row>
    <row r="374" s="2" customFormat="1" ht="16.8" customHeight="1">
      <c r="A374" s="41"/>
      <c r="B374" s="47"/>
      <c r="C374" s="317" t="s">
        <v>19</v>
      </c>
      <c r="D374" s="317" t="s">
        <v>282</v>
      </c>
      <c r="E374" s="20" t="s">
        <v>19</v>
      </c>
      <c r="F374" s="318">
        <v>15</v>
      </c>
      <c r="G374" s="41"/>
      <c r="H374" s="47"/>
    </row>
    <row r="375" s="2" customFormat="1" ht="16.8" customHeight="1">
      <c r="A375" s="41"/>
      <c r="B375" s="47"/>
      <c r="C375" s="317" t="s">
        <v>1613</v>
      </c>
      <c r="D375" s="317" t="s">
        <v>193</v>
      </c>
      <c r="E375" s="20" t="s">
        <v>19</v>
      </c>
      <c r="F375" s="318">
        <v>15</v>
      </c>
      <c r="G375" s="41"/>
      <c r="H375" s="47"/>
    </row>
    <row r="376" s="2" customFormat="1" ht="16.8" customHeight="1">
      <c r="A376" s="41"/>
      <c r="B376" s="47"/>
      <c r="C376" s="319" t="s">
        <v>2447</v>
      </c>
      <c r="D376" s="41"/>
      <c r="E376" s="41"/>
      <c r="F376" s="41"/>
      <c r="G376" s="41"/>
      <c r="H376" s="47"/>
    </row>
    <row r="377" s="2" customFormat="1" ht="16.8" customHeight="1">
      <c r="A377" s="41"/>
      <c r="B377" s="47"/>
      <c r="C377" s="317" t="s">
        <v>1640</v>
      </c>
      <c r="D377" s="317" t="s">
        <v>2499</v>
      </c>
      <c r="E377" s="20" t="s">
        <v>273</v>
      </c>
      <c r="F377" s="318">
        <v>15</v>
      </c>
      <c r="G377" s="41"/>
      <c r="H377" s="47"/>
    </row>
    <row r="378" s="2" customFormat="1" ht="16.8" customHeight="1">
      <c r="A378" s="41"/>
      <c r="B378" s="47"/>
      <c r="C378" s="317" t="s">
        <v>1687</v>
      </c>
      <c r="D378" s="317" t="s">
        <v>2501</v>
      </c>
      <c r="E378" s="20" t="s">
        <v>273</v>
      </c>
      <c r="F378" s="318">
        <v>15</v>
      </c>
      <c r="G378" s="41"/>
      <c r="H378" s="47"/>
    </row>
    <row r="379" s="2" customFormat="1" ht="16.8" customHeight="1">
      <c r="A379" s="41"/>
      <c r="B379" s="47"/>
      <c r="C379" s="317" t="s">
        <v>1707</v>
      </c>
      <c r="D379" s="317" t="s">
        <v>2502</v>
      </c>
      <c r="E379" s="20" t="s">
        <v>184</v>
      </c>
      <c r="F379" s="318">
        <v>12.6</v>
      </c>
      <c r="G379" s="41"/>
      <c r="H379" s="47"/>
    </row>
    <row r="380" s="2" customFormat="1" ht="16.8" customHeight="1">
      <c r="A380" s="41"/>
      <c r="B380" s="47"/>
      <c r="C380" s="317" t="s">
        <v>1717</v>
      </c>
      <c r="D380" s="317" t="s">
        <v>2505</v>
      </c>
      <c r="E380" s="20" t="s">
        <v>184</v>
      </c>
      <c r="F380" s="318">
        <v>15</v>
      </c>
      <c r="G380" s="41"/>
      <c r="H380" s="47"/>
    </row>
    <row r="381" s="2" customFormat="1" ht="16.8" customHeight="1">
      <c r="A381" s="41"/>
      <c r="B381" s="47"/>
      <c r="C381" s="317" t="s">
        <v>1665</v>
      </c>
      <c r="D381" s="317" t="s">
        <v>2492</v>
      </c>
      <c r="E381" s="20" t="s">
        <v>333</v>
      </c>
      <c r="F381" s="318">
        <v>0.053999999999999999</v>
      </c>
      <c r="G381" s="41"/>
      <c r="H381" s="47"/>
    </row>
    <row r="382" s="2" customFormat="1" ht="16.8" customHeight="1">
      <c r="A382" s="41"/>
      <c r="B382" s="47"/>
      <c r="C382" s="317" t="s">
        <v>1728</v>
      </c>
      <c r="D382" s="317" t="s">
        <v>2493</v>
      </c>
      <c r="E382" s="20" t="s">
        <v>371</v>
      </c>
      <c r="F382" s="318">
        <v>1.2</v>
      </c>
      <c r="G382" s="41"/>
      <c r="H382" s="47"/>
    </row>
    <row r="383" s="2" customFormat="1" ht="16.8" customHeight="1">
      <c r="A383" s="41"/>
      <c r="B383" s="47"/>
      <c r="C383" s="317" t="s">
        <v>1728</v>
      </c>
      <c r="D383" s="317" t="s">
        <v>2493</v>
      </c>
      <c r="E383" s="20" t="s">
        <v>371</v>
      </c>
      <c r="F383" s="318">
        <v>1.2</v>
      </c>
      <c r="G383" s="41"/>
      <c r="H383" s="47"/>
    </row>
    <row r="384" s="2" customFormat="1" ht="16.8" customHeight="1">
      <c r="A384" s="41"/>
      <c r="B384" s="47"/>
      <c r="C384" s="317" t="s">
        <v>1672</v>
      </c>
      <c r="D384" s="317" t="s">
        <v>2494</v>
      </c>
      <c r="E384" s="20" t="s">
        <v>1154</v>
      </c>
      <c r="F384" s="318">
        <v>45</v>
      </c>
      <c r="G384" s="41"/>
      <c r="H384" s="47"/>
    </row>
    <row r="385" s="2" customFormat="1" ht="16.8" customHeight="1">
      <c r="A385" s="41"/>
      <c r="B385" s="47"/>
      <c r="C385" s="317" t="s">
        <v>1677</v>
      </c>
      <c r="D385" s="317" t="s">
        <v>2495</v>
      </c>
      <c r="E385" s="20" t="s">
        <v>1154</v>
      </c>
      <c r="F385" s="318">
        <v>1.5</v>
      </c>
      <c r="G385" s="41"/>
      <c r="H385" s="47"/>
    </row>
    <row r="386" s="2" customFormat="1" ht="16.8" customHeight="1">
      <c r="A386" s="41"/>
      <c r="B386" s="47"/>
      <c r="C386" s="317" t="s">
        <v>1682</v>
      </c>
      <c r="D386" s="317" t="s">
        <v>2495</v>
      </c>
      <c r="E386" s="20" t="s">
        <v>1154</v>
      </c>
      <c r="F386" s="318">
        <v>7.5</v>
      </c>
      <c r="G386" s="41"/>
      <c r="H386" s="47"/>
    </row>
    <row r="387" s="2" customFormat="1" ht="16.8" customHeight="1">
      <c r="A387" s="41"/>
      <c r="B387" s="47"/>
      <c r="C387" s="313" t="s">
        <v>1624</v>
      </c>
      <c r="D387" s="314" t="s">
        <v>19</v>
      </c>
      <c r="E387" s="315" t="s">
        <v>19</v>
      </c>
      <c r="F387" s="316">
        <v>397</v>
      </c>
      <c r="G387" s="41"/>
      <c r="H387" s="47"/>
    </row>
    <row r="388" s="2" customFormat="1" ht="16.8" customHeight="1">
      <c r="A388" s="41"/>
      <c r="B388" s="47"/>
      <c r="C388" s="317" t="s">
        <v>19</v>
      </c>
      <c r="D388" s="317" t="s">
        <v>2084</v>
      </c>
      <c r="E388" s="20" t="s">
        <v>19</v>
      </c>
      <c r="F388" s="318">
        <v>0</v>
      </c>
      <c r="G388" s="41"/>
      <c r="H388" s="47"/>
    </row>
    <row r="389" s="2" customFormat="1" ht="16.8" customHeight="1">
      <c r="A389" s="41"/>
      <c r="B389" s="47"/>
      <c r="C389" s="317" t="s">
        <v>19</v>
      </c>
      <c r="D389" s="317" t="s">
        <v>2112</v>
      </c>
      <c r="E389" s="20" t="s">
        <v>19</v>
      </c>
      <c r="F389" s="318">
        <v>397</v>
      </c>
      <c r="G389" s="41"/>
      <c r="H389" s="47"/>
    </row>
    <row r="390" s="2" customFormat="1" ht="16.8" customHeight="1">
      <c r="A390" s="41"/>
      <c r="B390" s="47"/>
      <c r="C390" s="317" t="s">
        <v>1624</v>
      </c>
      <c r="D390" s="317" t="s">
        <v>193</v>
      </c>
      <c r="E390" s="20" t="s">
        <v>19</v>
      </c>
      <c r="F390" s="318">
        <v>397</v>
      </c>
      <c r="G390" s="41"/>
      <c r="H390" s="47"/>
    </row>
    <row r="391" s="2" customFormat="1" ht="16.8" customHeight="1">
      <c r="A391" s="41"/>
      <c r="B391" s="47"/>
      <c r="C391" s="319" t="s">
        <v>2447</v>
      </c>
      <c r="D391" s="41"/>
      <c r="E391" s="41"/>
      <c r="F391" s="41"/>
      <c r="G391" s="41"/>
      <c r="H391" s="47"/>
    </row>
    <row r="392" s="2" customFormat="1" ht="16.8" customHeight="1">
      <c r="A392" s="41"/>
      <c r="B392" s="47"/>
      <c r="C392" s="317" t="s">
        <v>2108</v>
      </c>
      <c r="D392" s="317" t="s">
        <v>2506</v>
      </c>
      <c r="E392" s="20" t="s">
        <v>184</v>
      </c>
      <c r="F392" s="318">
        <v>397</v>
      </c>
      <c r="G392" s="41"/>
      <c r="H392" s="47"/>
    </row>
    <row r="393" s="2" customFormat="1" ht="16.8" customHeight="1">
      <c r="A393" s="41"/>
      <c r="B393" s="47"/>
      <c r="C393" s="317" t="s">
        <v>2118</v>
      </c>
      <c r="D393" s="317" t="s">
        <v>2507</v>
      </c>
      <c r="E393" s="20" t="s">
        <v>184</v>
      </c>
      <c r="F393" s="318">
        <v>794</v>
      </c>
      <c r="G393" s="41"/>
      <c r="H393" s="47"/>
    </row>
    <row r="394" s="2" customFormat="1" ht="16.8" customHeight="1">
      <c r="A394" s="41"/>
      <c r="B394" s="47"/>
      <c r="C394" s="317" t="s">
        <v>2058</v>
      </c>
      <c r="D394" s="317" t="s">
        <v>2508</v>
      </c>
      <c r="E394" s="20" t="s">
        <v>184</v>
      </c>
      <c r="F394" s="318">
        <v>397</v>
      </c>
      <c r="G394" s="41"/>
      <c r="H394" s="47"/>
    </row>
    <row r="395" s="2" customFormat="1" ht="16.8" customHeight="1">
      <c r="A395" s="41"/>
      <c r="B395" s="47"/>
      <c r="C395" s="317" t="s">
        <v>2063</v>
      </c>
      <c r="D395" s="317" t="s">
        <v>2509</v>
      </c>
      <c r="E395" s="20" t="s">
        <v>184</v>
      </c>
      <c r="F395" s="318">
        <v>238.19999999999999</v>
      </c>
      <c r="G395" s="41"/>
      <c r="H395" s="47"/>
    </row>
    <row r="396" s="2" customFormat="1" ht="16.8" customHeight="1">
      <c r="A396" s="41"/>
      <c r="B396" s="47"/>
      <c r="C396" s="317" t="s">
        <v>2070</v>
      </c>
      <c r="D396" s="317" t="s">
        <v>2510</v>
      </c>
      <c r="E396" s="20" t="s">
        <v>184</v>
      </c>
      <c r="F396" s="318">
        <v>158.80000000000001</v>
      </c>
      <c r="G396" s="41"/>
      <c r="H396" s="47"/>
    </row>
    <row r="397" s="2" customFormat="1" ht="16.8" customHeight="1">
      <c r="A397" s="41"/>
      <c r="B397" s="47"/>
      <c r="C397" s="317" t="s">
        <v>2075</v>
      </c>
      <c r="D397" s="317" t="s">
        <v>2511</v>
      </c>
      <c r="E397" s="20" t="s">
        <v>184</v>
      </c>
      <c r="F397" s="318">
        <v>397</v>
      </c>
      <c r="G397" s="41"/>
      <c r="H397" s="47"/>
    </row>
    <row r="398" s="2" customFormat="1" ht="16.8" customHeight="1">
      <c r="A398" s="41"/>
      <c r="B398" s="47"/>
      <c r="C398" s="317" t="s">
        <v>2027</v>
      </c>
      <c r="D398" s="317" t="s">
        <v>2512</v>
      </c>
      <c r="E398" s="20" t="s">
        <v>184</v>
      </c>
      <c r="F398" s="318">
        <v>2262</v>
      </c>
      <c r="G398" s="41"/>
      <c r="H398" s="47"/>
    </row>
    <row r="399" s="2" customFormat="1" ht="16.8" customHeight="1">
      <c r="A399" s="41"/>
      <c r="B399" s="47"/>
      <c r="C399" s="317" t="s">
        <v>2017</v>
      </c>
      <c r="D399" s="317" t="s">
        <v>2513</v>
      </c>
      <c r="E399" s="20" t="s">
        <v>333</v>
      </c>
      <c r="F399" s="318">
        <v>0.22600000000000001</v>
      </c>
      <c r="G399" s="41"/>
      <c r="H399" s="47"/>
    </row>
    <row r="400" s="2" customFormat="1" ht="16.8" customHeight="1">
      <c r="A400" s="41"/>
      <c r="B400" s="47"/>
      <c r="C400" s="313" t="s">
        <v>1621</v>
      </c>
      <c r="D400" s="314" t="s">
        <v>19</v>
      </c>
      <c r="E400" s="315" t="s">
        <v>19</v>
      </c>
      <c r="F400" s="316">
        <v>1865</v>
      </c>
      <c r="G400" s="41"/>
      <c r="H400" s="47"/>
    </row>
    <row r="401" s="2" customFormat="1" ht="16.8" customHeight="1">
      <c r="A401" s="41"/>
      <c r="B401" s="47"/>
      <c r="C401" s="317" t="s">
        <v>19</v>
      </c>
      <c r="D401" s="317" t="s">
        <v>2084</v>
      </c>
      <c r="E401" s="20" t="s">
        <v>19</v>
      </c>
      <c r="F401" s="318">
        <v>0</v>
      </c>
      <c r="G401" s="41"/>
      <c r="H401" s="47"/>
    </row>
    <row r="402" s="2" customFormat="1" ht="16.8" customHeight="1">
      <c r="A402" s="41"/>
      <c r="B402" s="47"/>
      <c r="C402" s="317" t="s">
        <v>19</v>
      </c>
      <c r="D402" s="317" t="s">
        <v>2085</v>
      </c>
      <c r="E402" s="20" t="s">
        <v>19</v>
      </c>
      <c r="F402" s="318">
        <v>1865</v>
      </c>
      <c r="G402" s="41"/>
      <c r="H402" s="47"/>
    </row>
    <row r="403" s="2" customFormat="1" ht="16.8" customHeight="1">
      <c r="A403" s="41"/>
      <c r="B403" s="47"/>
      <c r="C403" s="317" t="s">
        <v>1621</v>
      </c>
      <c r="D403" s="317" t="s">
        <v>193</v>
      </c>
      <c r="E403" s="20" t="s">
        <v>19</v>
      </c>
      <c r="F403" s="318">
        <v>1865</v>
      </c>
      <c r="G403" s="41"/>
      <c r="H403" s="47"/>
    </row>
    <row r="404" s="2" customFormat="1" ht="16.8" customHeight="1">
      <c r="A404" s="41"/>
      <c r="B404" s="47"/>
      <c r="C404" s="319" t="s">
        <v>2447</v>
      </c>
      <c r="D404" s="41"/>
      <c r="E404" s="41"/>
      <c r="F404" s="41"/>
      <c r="G404" s="41"/>
      <c r="H404" s="47"/>
    </row>
    <row r="405" s="2" customFormat="1" ht="16.8" customHeight="1">
      <c r="A405" s="41"/>
      <c r="B405" s="47"/>
      <c r="C405" s="317" t="s">
        <v>2080</v>
      </c>
      <c r="D405" s="317" t="s">
        <v>2514</v>
      </c>
      <c r="E405" s="20" t="s">
        <v>184</v>
      </c>
      <c r="F405" s="318">
        <v>1865</v>
      </c>
      <c r="G405" s="41"/>
      <c r="H405" s="47"/>
    </row>
    <row r="406" s="2" customFormat="1" ht="16.8" customHeight="1">
      <c r="A406" s="41"/>
      <c r="B406" s="47"/>
      <c r="C406" s="317" t="s">
        <v>2032</v>
      </c>
      <c r="D406" s="317" t="s">
        <v>2515</v>
      </c>
      <c r="E406" s="20" t="s">
        <v>184</v>
      </c>
      <c r="F406" s="318">
        <v>3730</v>
      </c>
      <c r="G406" s="41"/>
      <c r="H406" s="47"/>
    </row>
    <row r="407" s="2" customFormat="1" ht="16.8" customHeight="1">
      <c r="A407" s="41"/>
      <c r="B407" s="47"/>
      <c r="C407" s="317" t="s">
        <v>2058</v>
      </c>
      <c r="D407" s="317" t="s">
        <v>2508</v>
      </c>
      <c r="E407" s="20" t="s">
        <v>184</v>
      </c>
      <c r="F407" s="318">
        <v>1865</v>
      </c>
      <c r="G407" s="41"/>
      <c r="H407" s="47"/>
    </row>
    <row r="408" s="2" customFormat="1" ht="16.8" customHeight="1">
      <c r="A408" s="41"/>
      <c r="B408" s="47"/>
      <c r="C408" s="317" t="s">
        <v>2063</v>
      </c>
      <c r="D408" s="317" t="s">
        <v>2509</v>
      </c>
      <c r="E408" s="20" t="s">
        <v>184</v>
      </c>
      <c r="F408" s="318">
        <v>1119</v>
      </c>
      <c r="G408" s="41"/>
      <c r="H408" s="47"/>
    </row>
    <row r="409" s="2" customFormat="1" ht="16.8" customHeight="1">
      <c r="A409" s="41"/>
      <c r="B409" s="47"/>
      <c r="C409" s="317" t="s">
        <v>2070</v>
      </c>
      <c r="D409" s="317" t="s">
        <v>2510</v>
      </c>
      <c r="E409" s="20" t="s">
        <v>184</v>
      </c>
      <c r="F409" s="318">
        <v>746</v>
      </c>
      <c r="G409" s="41"/>
      <c r="H409" s="47"/>
    </row>
    <row r="410" s="2" customFormat="1" ht="16.8" customHeight="1">
      <c r="A410" s="41"/>
      <c r="B410" s="47"/>
      <c r="C410" s="317" t="s">
        <v>2075</v>
      </c>
      <c r="D410" s="317" t="s">
        <v>2511</v>
      </c>
      <c r="E410" s="20" t="s">
        <v>184</v>
      </c>
      <c r="F410" s="318">
        <v>1865</v>
      </c>
      <c r="G410" s="41"/>
      <c r="H410" s="47"/>
    </row>
    <row r="411" s="2" customFormat="1" ht="16.8" customHeight="1">
      <c r="A411" s="41"/>
      <c r="B411" s="47"/>
      <c r="C411" s="317" t="s">
        <v>2027</v>
      </c>
      <c r="D411" s="317" t="s">
        <v>2512</v>
      </c>
      <c r="E411" s="20" t="s">
        <v>184</v>
      </c>
      <c r="F411" s="318">
        <v>2262</v>
      </c>
      <c r="G411" s="41"/>
      <c r="H411" s="47"/>
    </row>
    <row r="412" s="2" customFormat="1" ht="16.8" customHeight="1">
      <c r="A412" s="41"/>
      <c r="B412" s="47"/>
      <c r="C412" s="317" t="s">
        <v>2017</v>
      </c>
      <c r="D412" s="317" t="s">
        <v>2513</v>
      </c>
      <c r="E412" s="20" t="s">
        <v>333</v>
      </c>
      <c r="F412" s="318">
        <v>0.22600000000000001</v>
      </c>
      <c r="G412" s="41"/>
      <c r="H412" s="47"/>
    </row>
    <row r="413" s="2" customFormat="1" ht="16.8" customHeight="1">
      <c r="A413" s="41"/>
      <c r="B413" s="47"/>
      <c r="C413" s="313" t="s">
        <v>1626</v>
      </c>
      <c r="D413" s="314" t="s">
        <v>19</v>
      </c>
      <c r="E413" s="315" t="s">
        <v>19</v>
      </c>
      <c r="F413" s="316">
        <v>40</v>
      </c>
      <c r="G413" s="41"/>
      <c r="H413" s="47"/>
    </row>
    <row r="414" s="2" customFormat="1" ht="16.8" customHeight="1">
      <c r="A414" s="41"/>
      <c r="B414" s="47"/>
      <c r="C414" s="317" t="s">
        <v>19</v>
      </c>
      <c r="D414" s="317" t="s">
        <v>2154</v>
      </c>
      <c r="E414" s="20" t="s">
        <v>19</v>
      </c>
      <c r="F414" s="318">
        <v>0</v>
      </c>
      <c r="G414" s="41"/>
      <c r="H414" s="47"/>
    </row>
    <row r="415" s="2" customFormat="1" ht="16.8" customHeight="1">
      <c r="A415" s="41"/>
      <c r="B415" s="47"/>
      <c r="C415" s="317" t="s">
        <v>19</v>
      </c>
      <c r="D415" s="317" t="s">
        <v>214</v>
      </c>
      <c r="E415" s="20" t="s">
        <v>19</v>
      </c>
      <c r="F415" s="318">
        <v>40</v>
      </c>
      <c r="G415" s="41"/>
      <c r="H415" s="47"/>
    </row>
    <row r="416" s="2" customFormat="1" ht="16.8" customHeight="1">
      <c r="A416" s="41"/>
      <c r="B416" s="47"/>
      <c r="C416" s="317" t="s">
        <v>1626</v>
      </c>
      <c r="D416" s="317" t="s">
        <v>193</v>
      </c>
      <c r="E416" s="20" t="s">
        <v>19</v>
      </c>
      <c r="F416" s="318">
        <v>40</v>
      </c>
      <c r="G416" s="41"/>
      <c r="H416" s="47"/>
    </row>
    <row r="417" s="2" customFormat="1" ht="16.8" customHeight="1">
      <c r="A417" s="41"/>
      <c r="B417" s="47"/>
      <c r="C417" s="319" t="s">
        <v>2447</v>
      </c>
      <c r="D417" s="41"/>
      <c r="E417" s="41"/>
      <c r="F417" s="41"/>
      <c r="G417" s="41"/>
      <c r="H417" s="47"/>
    </row>
    <row r="418" s="2" customFormat="1" ht="16.8" customHeight="1">
      <c r="A418" s="41"/>
      <c r="B418" s="47"/>
      <c r="C418" s="317" t="s">
        <v>2150</v>
      </c>
      <c r="D418" s="317" t="s">
        <v>2516</v>
      </c>
      <c r="E418" s="20" t="s">
        <v>184</v>
      </c>
      <c r="F418" s="318">
        <v>40</v>
      </c>
      <c r="G418" s="41"/>
      <c r="H418" s="47"/>
    </row>
    <row r="419" s="2" customFormat="1" ht="16.8" customHeight="1">
      <c r="A419" s="41"/>
      <c r="B419" s="47"/>
      <c r="C419" s="317" t="s">
        <v>2032</v>
      </c>
      <c r="D419" s="317" t="s">
        <v>2515</v>
      </c>
      <c r="E419" s="20" t="s">
        <v>184</v>
      </c>
      <c r="F419" s="318">
        <v>80</v>
      </c>
      <c r="G419" s="41"/>
      <c r="H419" s="47"/>
    </row>
    <row r="420" s="2" customFormat="1" ht="16.8" customHeight="1">
      <c r="A420" s="41"/>
      <c r="B420" s="47"/>
      <c r="C420" s="317" t="s">
        <v>421</v>
      </c>
      <c r="D420" s="317" t="s">
        <v>2453</v>
      </c>
      <c r="E420" s="20" t="s">
        <v>371</v>
      </c>
      <c r="F420" s="318">
        <v>10.5</v>
      </c>
      <c r="G420" s="41"/>
      <c r="H420" s="47"/>
    </row>
    <row r="421" s="2" customFormat="1" ht="16.8" customHeight="1">
      <c r="A421" s="41"/>
      <c r="B421" s="47"/>
      <c r="C421" s="317" t="s">
        <v>1758</v>
      </c>
      <c r="D421" s="317" t="s">
        <v>2500</v>
      </c>
      <c r="E421" s="20" t="s">
        <v>371</v>
      </c>
      <c r="F421" s="318">
        <v>2</v>
      </c>
      <c r="G421" s="41"/>
      <c r="H421" s="47"/>
    </row>
    <row r="422" s="2" customFormat="1" ht="16.8" customHeight="1">
      <c r="A422" s="41"/>
      <c r="B422" s="47"/>
      <c r="C422" s="317" t="s">
        <v>695</v>
      </c>
      <c r="D422" s="317" t="s">
        <v>2469</v>
      </c>
      <c r="E422" s="20" t="s">
        <v>184</v>
      </c>
      <c r="F422" s="318">
        <v>40</v>
      </c>
      <c r="G422" s="41"/>
      <c r="H422" s="47"/>
    </row>
    <row r="423" s="2" customFormat="1" ht="16.8" customHeight="1">
      <c r="A423" s="41"/>
      <c r="B423" s="47"/>
      <c r="C423" s="317" t="s">
        <v>2075</v>
      </c>
      <c r="D423" s="317" t="s">
        <v>2511</v>
      </c>
      <c r="E423" s="20" t="s">
        <v>184</v>
      </c>
      <c r="F423" s="318">
        <v>40</v>
      </c>
      <c r="G423" s="41"/>
      <c r="H423" s="47"/>
    </row>
    <row r="424" s="2" customFormat="1" ht="16.8" customHeight="1">
      <c r="A424" s="41"/>
      <c r="B424" s="47"/>
      <c r="C424" s="317" t="s">
        <v>1776</v>
      </c>
      <c r="D424" s="317" t="s">
        <v>1777</v>
      </c>
      <c r="E424" s="20" t="s">
        <v>371</v>
      </c>
      <c r="F424" s="318">
        <v>4</v>
      </c>
      <c r="G424" s="41"/>
      <c r="H424" s="47"/>
    </row>
    <row r="425" s="2" customFormat="1" ht="26.4" customHeight="1">
      <c r="A425" s="41"/>
      <c r="B425" s="47"/>
      <c r="C425" s="312" t="s">
        <v>122</v>
      </c>
      <c r="D425" s="312" t="s">
        <v>123</v>
      </c>
      <c r="E425" s="41"/>
      <c r="F425" s="41"/>
      <c r="G425" s="41"/>
      <c r="H425" s="47"/>
    </row>
    <row r="426" s="2" customFormat="1" ht="16.8" customHeight="1">
      <c r="A426" s="41"/>
      <c r="B426" s="47"/>
      <c r="C426" s="313" t="s">
        <v>2205</v>
      </c>
      <c r="D426" s="314" t="s">
        <v>19</v>
      </c>
      <c r="E426" s="315" t="s">
        <v>19</v>
      </c>
      <c r="F426" s="316">
        <v>4.7999999999999998</v>
      </c>
      <c r="G426" s="41"/>
      <c r="H426" s="47"/>
    </row>
    <row r="427" s="2" customFormat="1" ht="16.8" customHeight="1">
      <c r="A427" s="41"/>
      <c r="B427" s="47"/>
      <c r="C427" s="317" t="s">
        <v>19</v>
      </c>
      <c r="D427" s="317" t="s">
        <v>2262</v>
      </c>
      <c r="E427" s="20" t="s">
        <v>19</v>
      </c>
      <c r="F427" s="318">
        <v>0</v>
      </c>
      <c r="G427" s="41"/>
      <c r="H427" s="47"/>
    </row>
    <row r="428" s="2" customFormat="1" ht="16.8" customHeight="1">
      <c r="A428" s="41"/>
      <c r="B428" s="47"/>
      <c r="C428" s="317" t="s">
        <v>19</v>
      </c>
      <c r="D428" s="317" t="s">
        <v>2263</v>
      </c>
      <c r="E428" s="20" t="s">
        <v>19</v>
      </c>
      <c r="F428" s="318">
        <v>4.7999999999999998</v>
      </c>
      <c r="G428" s="41"/>
      <c r="H428" s="47"/>
    </row>
    <row r="429" s="2" customFormat="1" ht="16.8" customHeight="1">
      <c r="A429" s="41"/>
      <c r="B429" s="47"/>
      <c r="C429" s="317" t="s">
        <v>2205</v>
      </c>
      <c r="D429" s="317" t="s">
        <v>193</v>
      </c>
      <c r="E429" s="20" t="s">
        <v>19</v>
      </c>
      <c r="F429" s="318">
        <v>4.7999999999999998</v>
      </c>
      <c r="G429" s="41"/>
      <c r="H429" s="47"/>
    </row>
    <row r="430" s="2" customFormat="1" ht="16.8" customHeight="1">
      <c r="A430" s="41"/>
      <c r="B430" s="47"/>
      <c r="C430" s="319" t="s">
        <v>2447</v>
      </c>
      <c r="D430" s="41"/>
      <c r="E430" s="41"/>
      <c r="F430" s="41"/>
      <c r="G430" s="41"/>
      <c r="H430" s="47"/>
    </row>
    <row r="431" s="2" customFormat="1" ht="16.8" customHeight="1">
      <c r="A431" s="41"/>
      <c r="B431" s="47"/>
      <c r="C431" s="317" t="s">
        <v>2258</v>
      </c>
      <c r="D431" s="317" t="s">
        <v>2517</v>
      </c>
      <c r="E431" s="20" t="s">
        <v>184</v>
      </c>
      <c r="F431" s="318">
        <v>4.7999999999999998</v>
      </c>
      <c r="G431" s="41"/>
      <c r="H431" s="47"/>
    </row>
    <row r="432" s="2" customFormat="1" ht="16.8" customHeight="1">
      <c r="A432" s="41"/>
      <c r="B432" s="47"/>
      <c r="C432" s="317" t="s">
        <v>2292</v>
      </c>
      <c r="D432" s="317" t="s">
        <v>2518</v>
      </c>
      <c r="E432" s="20" t="s">
        <v>184</v>
      </c>
      <c r="F432" s="318">
        <v>4.7999999999999998</v>
      </c>
      <c r="G432" s="41"/>
      <c r="H432" s="47"/>
    </row>
    <row r="433" s="2" customFormat="1" ht="16.8" customHeight="1">
      <c r="A433" s="41"/>
      <c r="B433" s="47"/>
      <c r="C433" s="313" t="s">
        <v>2257</v>
      </c>
      <c r="D433" s="314" t="s">
        <v>19</v>
      </c>
      <c r="E433" s="315" t="s">
        <v>19</v>
      </c>
      <c r="F433" s="316">
        <v>0.432</v>
      </c>
      <c r="G433" s="41"/>
      <c r="H433" s="47"/>
    </row>
    <row r="434" s="2" customFormat="1" ht="16.8" customHeight="1">
      <c r="A434" s="41"/>
      <c r="B434" s="47"/>
      <c r="C434" s="317" t="s">
        <v>19</v>
      </c>
      <c r="D434" s="317" t="s">
        <v>897</v>
      </c>
      <c r="E434" s="20" t="s">
        <v>19</v>
      </c>
      <c r="F434" s="318">
        <v>0</v>
      </c>
      <c r="G434" s="41"/>
      <c r="H434" s="47"/>
    </row>
    <row r="435" s="2" customFormat="1" ht="16.8" customHeight="1">
      <c r="A435" s="41"/>
      <c r="B435" s="47"/>
      <c r="C435" s="317" t="s">
        <v>19</v>
      </c>
      <c r="D435" s="317" t="s">
        <v>2256</v>
      </c>
      <c r="E435" s="20" t="s">
        <v>19</v>
      </c>
      <c r="F435" s="318">
        <v>0.432</v>
      </c>
      <c r="G435" s="41"/>
      <c r="H435" s="47"/>
    </row>
    <row r="436" s="2" customFormat="1" ht="16.8" customHeight="1">
      <c r="A436" s="41"/>
      <c r="B436" s="47"/>
      <c r="C436" s="317" t="s">
        <v>2257</v>
      </c>
      <c r="D436" s="317" t="s">
        <v>193</v>
      </c>
      <c r="E436" s="20" t="s">
        <v>19</v>
      </c>
      <c r="F436" s="318">
        <v>0.432</v>
      </c>
      <c r="G436" s="41"/>
      <c r="H436" s="47"/>
    </row>
    <row r="437" s="2" customFormat="1" ht="16.8" customHeight="1">
      <c r="A437" s="41"/>
      <c r="B437" s="47"/>
      <c r="C437" s="313" t="s">
        <v>2207</v>
      </c>
      <c r="D437" s="314" t="s">
        <v>19</v>
      </c>
      <c r="E437" s="315" t="s">
        <v>19</v>
      </c>
      <c r="F437" s="316">
        <v>5</v>
      </c>
      <c r="G437" s="41"/>
      <c r="H437" s="47"/>
    </row>
    <row r="438" s="2" customFormat="1" ht="16.8" customHeight="1">
      <c r="A438" s="41"/>
      <c r="B438" s="47"/>
      <c r="C438" s="317" t="s">
        <v>19</v>
      </c>
      <c r="D438" s="317" t="s">
        <v>2215</v>
      </c>
      <c r="E438" s="20" t="s">
        <v>19</v>
      </c>
      <c r="F438" s="318">
        <v>0</v>
      </c>
      <c r="G438" s="41"/>
      <c r="H438" s="47"/>
    </row>
    <row r="439" s="2" customFormat="1" ht="16.8" customHeight="1">
      <c r="A439" s="41"/>
      <c r="B439" s="47"/>
      <c r="C439" s="317" t="s">
        <v>19</v>
      </c>
      <c r="D439" s="317" t="s">
        <v>2216</v>
      </c>
      <c r="E439" s="20" t="s">
        <v>19</v>
      </c>
      <c r="F439" s="318">
        <v>5</v>
      </c>
      <c r="G439" s="41"/>
      <c r="H439" s="47"/>
    </row>
    <row r="440" s="2" customFormat="1" ht="16.8" customHeight="1">
      <c r="A440" s="41"/>
      <c r="B440" s="47"/>
      <c r="C440" s="317" t="s">
        <v>2207</v>
      </c>
      <c r="D440" s="317" t="s">
        <v>193</v>
      </c>
      <c r="E440" s="20" t="s">
        <v>19</v>
      </c>
      <c r="F440" s="318">
        <v>5</v>
      </c>
      <c r="G440" s="41"/>
      <c r="H440" s="47"/>
    </row>
    <row r="441" s="2" customFormat="1" ht="16.8" customHeight="1">
      <c r="A441" s="41"/>
      <c r="B441" s="47"/>
      <c r="C441" s="319" t="s">
        <v>2447</v>
      </c>
      <c r="D441" s="41"/>
      <c r="E441" s="41"/>
      <c r="F441" s="41"/>
      <c r="G441" s="41"/>
      <c r="H441" s="47"/>
    </row>
    <row r="442" s="2" customFormat="1" ht="16.8" customHeight="1">
      <c r="A442" s="41"/>
      <c r="B442" s="47"/>
      <c r="C442" s="317" t="s">
        <v>413</v>
      </c>
      <c r="D442" s="317" t="s">
        <v>2456</v>
      </c>
      <c r="E442" s="20" t="s">
        <v>371</v>
      </c>
      <c r="F442" s="318">
        <v>5</v>
      </c>
      <c r="G442" s="41"/>
      <c r="H442" s="47"/>
    </row>
    <row r="443" s="2" customFormat="1" ht="16.8" customHeight="1">
      <c r="A443" s="41"/>
      <c r="B443" s="47"/>
      <c r="C443" s="317" t="s">
        <v>393</v>
      </c>
      <c r="D443" s="317" t="s">
        <v>2452</v>
      </c>
      <c r="E443" s="20" t="s">
        <v>371</v>
      </c>
      <c r="F443" s="318">
        <v>19.420000000000002</v>
      </c>
      <c r="G443" s="41"/>
      <c r="H443" s="47"/>
    </row>
    <row r="444" s="2" customFormat="1" ht="16.8" customHeight="1">
      <c r="A444" s="41"/>
      <c r="B444" s="47"/>
      <c r="C444" s="317" t="s">
        <v>421</v>
      </c>
      <c r="D444" s="317" t="s">
        <v>2453</v>
      </c>
      <c r="E444" s="20" t="s">
        <v>371</v>
      </c>
      <c r="F444" s="318">
        <v>9.4199999999999999</v>
      </c>
      <c r="G444" s="41"/>
      <c r="H444" s="47"/>
    </row>
    <row r="445" s="2" customFormat="1" ht="16.8" customHeight="1">
      <c r="A445" s="41"/>
      <c r="B445" s="47"/>
      <c r="C445" s="313" t="s">
        <v>2203</v>
      </c>
      <c r="D445" s="314" t="s">
        <v>19</v>
      </c>
      <c r="E445" s="315" t="s">
        <v>19</v>
      </c>
      <c r="F445" s="316">
        <v>14.42</v>
      </c>
      <c r="G445" s="41"/>
      <c r="H445" s="47"/>
    </row>
    <row r="446" s="2" customFormat="1" ht="16.8" customHeight="1">
      <c r="A446" s="41"/>
      <c r="B446" s="47"/>
      <c r="C446" s="317" t="s">
        <v>19</v>
      </c>
      <c r="D446" s="317" t="s">
        <v>2234</v>
      </c>
      <c r="E446" s="20" t="s">
        <v>19</v>
      </c>
      <c r="F446" s="318">
        <v>0</v>
      </c>
      <c r="G446" s="41"/>
      <c r="H446" s="47"/>
    </row>
    <row r="447" s="2" customFormat="1" ht="16.8" customHeight="1">
      <c r="A447" s="41"/>
      <c r="B447" s="47"/>
      <c r="C447" s="317" t="s">
        <v>19</v>
      </c>
      <c r="D447" s="317" t="s">
        <v>2235</v>
      </c>
      <c r="E447" s="20" t="s">
        <v>19</v>
      </c>
      <c r="F447" s="318">
        <v>0</v>
      </c>
      <c r="G447" s="41"/>
      <c r="H447" s="47"/>
    </row>
    <row r="448" s="2" customFormat="1" ht="16.8" customHeight="1">
      <c r="A448" s="41"/>
      <c r="B448" s="47"/>
      <c r="C448" s="317" t="s">
        <v>19</v>
      </c>
      <c r="D448" s="317" t="s">
        <v>2236</v>
      </c>
      <c r="E448" s="20" t="s">
        <v>19</v>
      </c>
      <c r="F448" s="318">
        <v>2</v>
      </c>
      <c r="G448" s="41"/>
      <c r="H448" s="47"/>
    </row>
    <row r="449" s="2" customFormat="1" ht="16.8" customHeight="1">
      <c r="A449" s="41"/>
      <c r="B449" s="47"/>
      <c r="C449" s="317" t="s">
        <v>19</v>
      </c>
      <c r="D449" s="317" t="s">
        <v>2237</v>
      </c>
      <c r="E449" s="20" t="s">
        <v>19</v>
      </c>
      <c r="F449" s="318">
        <v>0</v>
      </c>
      <c r="G449" s="41"/>
      <c r="H449" s="47"/>
    </row>
    <row r="450" s="2" customFormat="1" ht="16.8" customHeight="1">
      <c r="A450" s="41"/>
      <c r="B450" s="47"/>
      <c r="C450" s="317" t="s">
        <v>19</v>
      </c>
      <c r="D450" s="317" t="s">
        <v>2238</v>
      </c>
      <c r="E450" s="20" t="s">
        <v>19</v>
      </c>
      <c r="F450" s="318">
        <v>8.6400000000000006</v>
      </c>
      <c r="G450" s="41"/>
      <c r="H450" s="47"/>
    </row>
    <row r="451" s="2" customFormat="1" ht="16.8" customHeight="1">
      <c r="A451" s="41"/>
      <c r="B451" s="47"/>
      <c r="C451" s="317" t="s">
        <v>19</v>
      </c>
      <c r="D451" s="317" t="s">
        <v>2239</v>
      </c>
      <c r="E451" s="20" t="s">
        <v>19</v>
      </c>
      <c r="F451" s="318">
        <v>0</v>
      </c>
      <c r="G451" s="41"/>
      <c r="H451" s="47"/>
    </row>
    <row r="452" s="2" customFormat="1" ht="16.8" customHeight="1">
      <c r="A452" s="41"/>
      <c r="B452" s="47"/>
      <c r="C452" s="317" t="s">
        <v>19</v>
      </c>
      <c r="D452" s="317" t="s">
        <v>2240</v>
      </c>
      <c r="E452" s="20" t="s">
        <v>19</v>
      </c>
      <c r="F452" s="318">
        <v>3.7799999999999998</v>
      </c>
      <c r="G452" s="41"/>
      <c r="H452" s="47"/>
    </row>
    <row r="453" s="2" customFormat="1" ht="16.8" customHeight="1">
      <c r="A453" s="41"/>
      <c r="B453" s="47"/>
      <c r="C453" s="317" t="s">
        <v>2203</v>
      </c>
      <c r="D453" s="317" t="s">
        <v>193</v>
      </c>
      <c r="E453" s="20" t="s">
        <v>19</v>
      </c>
      <c r="F453" s="318">
        <v>14.42</v>
      </c>
      <c r="G453" s="41"/>
      <c r="H453" s="47"/>
    </row>
    <row r="454" s="2" customFormat="1" ht="16.8" customHeight="1">
      <c r="A454" s="41"/>
      <c r="B454" s="47"/>
      <c r="C454" s="319" t="s">
        <v>2447</v>
      </c>
      <c r="D454" s="41"/>
      <c r="E454" s="41"/>
      <c r="F454" s="41"/>
      <c r="G454" s="41"/>
      <c r="H454" s="47"/>
    </row>
    <row r="455" s="2" customFormat="1" ht="16.8" customHeight="1">
      <c r="A455" s="41"/>
      <c r="B455" s="47"/>
      <c r="C455" s="317" t="s">
        <v>2230</v>
      </c>
      <c r="D455" s="317" t="s">
        <v>2519</v>
      </c>
      <c r="E455" s="20" t="s">
        <v>371</v>
      </c>
      <c r="F455" s="318">
        <v>14.42</v>
      </c>
      <c r="G455" s="41"/>
      <c r="H455" s="47"/>
    </row>
    <row r="456" s="2" customFormat="1" ht="16.8" customHeight="1">
      <c r="A456" s="41"/>
      <c r="B456" s="47"/>
      <c r="C456" s="317" t="s">
        <v>2209</v>
      </c>
      <c r="D456" s="317" t="s">
        <v>2520</v>
      </c>
      <c r="E456" s="20" t="s">
        <v>371</v>
      </c>
      <c r="F456" s="318">
        <v>14.42</v>
      </c>
      <c r="G456" s="41"/>
      <c r="H456" s="47"/>
    </row>
    <row r="457" s="2" customFormat="1" ht="16.8" customHeight="1">
      <c r="A457" s="41"/>
      <c r="B457" s="47"/>
      <c r="C457" s="317" t="s">
        <v>393</v>
      </c>
      <c r="D457" s="317" t="s">
        <v>2452</v>
      </c>
      <c r="E457" s="20" t="s">
        <v>371</v>
      </c>
      <c r="F457" s="318">
        <v>19.420000000000002</v>
      </c>
      <c r="G457" s="41"/>
      <c r="H457" s="47"/>
    </row>
    <row r="458" s="2" customFormat="1" ht="16.8" customHeight="1">
      <c r="A458" s="41"/>
      <c r="B458" s="47"/>
      <c r="C458" s="317" t="s">
        <v>421</v>
      </c>
      <c r="D458" s="317" t="s">
        <v>2453</v>
      </c>
      <c r="E458" s="20" t="s">
        <v>371</v>
      </c>
      <c r="F458" s="318">
        <v>9.4199999999999999</v>
      </c>
      <c r="G458" s="41"/>
      <c r="H458" s="47"/>
    </row>
    <row r="459" s="2" customFormat="1" ht="16.8" customHeight="1">
      <c r="A459" s="41"/>
      <c r="B459" s="47"/>
      <c r="C459" s="317" t="s">
        <v>686</v>
      </c>
      <c r="D459" s="317" t="s">
        <v>2475</v>
      </c>
      <c r="E459" s="20" t="s">
        <v>371</v>
      </c>
      <c r="F459" s="318">
        <v>14.42</v>
      </c>
      <c r="G459" s="41"/>
      <c r="H459" s="47"/>
    </row>
    <row r="460" s="2" customFormat="1" ht="16.8" customHeight="1">
      <c r="A460" s="41"/>
      <c r="B460" s="47"/>
      <c r="C460" s="317" t="s">
        <v>401</v>
      </c>
      <c r="D460" s="317" t="s">
        <v>2455</v>
      </c>
      <c r="E460" s="20" t="s">
        <v>371</v>
      </c>
      <c r="F460" s="318">
        <v>14.42</v>
      </c>
      <c r="G460" s="41"/>
      <c r="H460" s="47"/>
    </row>
    <row r="461" s="2" customFormat="1" ht="7.44" customHeight="1">
      <c r="A461" s="41"/>
      <c r="B461" s="169"/>
      <c r="C461" s="170"/>
      <c r="D461" s="170"/>
      <c r="E461" s="170"/>
      <c r="F461" s="170"/>
      <c r="G461" s="170"/>
      <c r="H461" s="47"/>
    </row>
    <row r="462" s="2" customFormat="1">
      <c r="A462" s="41"/>
      <c r="B462" s="41"/>
      <c r="C462" s="41"/>
      <c r="D462" s="41"/>
      <c r="E462" s="41"/>
      <c r="F462" s="41"/>
      <c r="G462" s="41"/>
      <c r="H462" s="41"/>
    </row>
  </sheetData>
  <sheetProtection sheet="1" formatColumns="0" formatRows="0" objects="1" scenarios="1" spinCount="100000" saltValue="cDY17EhjprGfEF5t3ar/V0nwGgXRgv44Pm/YgZechXqElHJEX9agtL+g19v4P/nYRVU0GmORx/FdXphzPSXB1A==" hashValue="kXSjEHpfrVqDSj27Revd6sVovfdlOSZKxnEyfyv4WJmdmswzpHLTUEnghECloRvzo1KtEu4f/70PsC7eXhzEQg==" algorithmName="SHA-512" password="CC35"/>
  <mergeCells count="2">
    <mergeCell ref="D5:F5"/>
    <mergeCell ref="D6:F6"/>
  </mergeCells>
  <pageSetup paperSize="9" orientation="landscape" blackAndWhite="1" fitToHeight="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320" customWidth="1"/>
    <col min="2" max="2" width="1.667969" style="320" customWidth="1"/>
    <col min="3" max="4" width="5" style="320" customWidth="1"/>
    <col min="5" max="5" width="11.66016" style="320" customWidth="1"/>
    <col min="6" max="6" width="9.160156" style="320" customWidth="1"/>
    <col min="7" max="7" width="5" style="320" customWidth="1"/>
    <col min="8" max="8" width="77.83203" style="320" customWidth="1"/>
    <col min="9" max="10" width="20" style="320" customWidth="1"/>
    <col min="11" max="11" width="1.667969" style="320" customWidth="1"/>
  </cols>
  <sheetData>
    <row r="1" s="1" customFormat="1" ht="37.5" customHeight="1"/>
    <row r="2" s="1" customFormat="1" ht="7.5" customHeight="1">
      <c r="B2" s="321"/>
      <c r="C2" s="322"/>
      <c r="D2" s="322"/>
      <c r="E2" s="322"/>
      <c r="F2" s="322"/>
      <c r="G2" s="322"/>
      <c r="H2" s="322"/>
      <c r="I2" s="322"/>
      <c r="J2" s="322"/>
      <c r="K2" s="323"/>
    </row>
    <row r="3" s="17" customFormat="1" ht="45" customHeight="1">
      <c r="B3" s="324"/>
      <c r="C3" s="325" t="s">
        <v>2521</v>
      </c>
      <c r="D3" s="325"/>
      <c r="E3" s="325"/>
      <c r="F3" s="325"/>
      <c r="G3" s="325"/>
      <c r="H3" s="325"/>
      <c r="I3" s="325"/>
      <c r="J3" s="325"/>
      <c r="K3" s="326"/>
    </row>
    <row r="4" s="1" customFormat="1" ht="25.5" customHeight="1">
      <c r="B4" s="327"/>
      <c r="C4" s="328" t="s">
        <v>2522</v>
      </c>
      <c r="D4" s="328"/>
      <c r="E4" s="328"/>
      <c r="F4" s="328"/>
      <c r="G4" s="328"/>
      <c r="H4" s="328"/>
      <c r="I4" s="328"/>
      <c r="J4" s="328"/>
      <c r="K4" s="329"/>
    </row>
    <row r="5" s="1" customFormat="1" ht="5.25" customHeight="1">
      <c r="B5" s="327"/>
      <c r="C5" s="330"/>
      <c r="D5" s="330"/>
      <c r="E5" s="330"/>
      <c r="F5" s="330"/>
      <c r="G5" s="330"/>
      <c r="H5" s="330"/>
      <c r="I5" s="330"/>
      <c r="J5" s="330"/>
      <c r="K5" s="329"/>
    </row>
    <row r="6" s="1" customFormat="1" ht="15" customHeight="1">
      <c r="B6" s="327"/>
      <c r="C6" s="331" t="s">
        <v>2523</v>
      </c>
      <c r="D6" s="331"/>
      <c r="E6" s="331"/>
      <c r="F6" s="331"/>
      <c r="G6" s="331"/>
      <c r="H6" s="331"/>
      <c r="I6" s="331"/>
      <c r="J6" s="331"/>
      <c r="K6" s="329"/>
    </row>
    <row r="7" s="1" customFormat="1" ht="15" customHeight="1">
      <c r="B7" s="332"/>
      <c r="C7" s="331" t="s">
        <v>2524</v>
      </c>
      <c r="D7" s="331"/>
      <c r="E7" s="331"/>
      <c r="F7" s="331"/>
      <c r="G7" s="331"/>
      <c r="H7" s="331"/>
      <c r="I7" s="331"/>
      <c r="J7" s="331"/>
      <c r="K7" s="329"/>
    </row>
    <row r="8" s="1" customFormat="1" ht="12.75" customHeight="1">
      <c r="B8" s="332"/>
      <c r="C8" s="331"/>
      <c r="D8" s="331"/>
      <c r="E8" s="331"/>
      <c r="F8" s="331"/>
      <c r="G8" s="331"/>
      <c r="H8" s="331"/>
      <c r="I8" s="331"/>
      <c r="J8" s="331"/>
      <c r="K8" s="329"/>
    </row>
    <row r="9" s="1" customFormat="1" ht="15" customHeight="1">
      <c r="B9" s="332"/>
      <c r="C9" s="331" t="s">
        <v>2525</v>
      </c>
      <c r="D9" s="331"/>
      <c r="E9" s="331"/>
      <c r="F9" s="331"/>
      <c r="G9" s="331"/>
      <c r="H9" s="331"/>
      <c r="I9" s="331"/>
      <c r="J9" s="331"/>
      <c r="K9" s="329"/>
    </row>
    <row r="10" s="1" customFormat="1" ht="15" customHeight="1">
      <c r="B10" s="332"/>
      <c r="C10" s="331"/>
      <c r="D10" s="331" t="s">
        <v>2526</v>
      </c>
      <c r="E10" s="331"/>
      <c r="F10" s="331"/>
      <c r="G10" s="331"/>
      <c r="H10" s="331"/>
      <c r="I10" s="331"/>
      <c r="J10" s="331"/>
      <c r="K10" s="329"/>
    </row>
    <row r="11" s="1" customFormat="1" ht="15" customHeight="1">
      <c r="B11" s="332"/>
      <c r="C11" s="333"/>
      <c r="D11" s="331" t="s">
        <v>2527</v>
      </c>
      <c r="E11" s="331"/>
      <c r="F11" s="331"/>
      <c r="G11" s="331"/>
      <c r="H11" s="331"/>
      <c r="I11" s="331"/>
      <c r="J11" s="331"/>
      <c r="K11" s="329"/>
    </row>
    <row r="12" s="1" customFormat="1" ht="15" customHeight="1">
      <c r="B12" s="332"/>
      <c r="C12" s="333"/>
      <c r="D12" s="331"/>
      <c r="E12" s="331"/>
      <c r="F12" s="331"/>
      <c r="G12" s="331"/>
      <c r="H12" s="331"/>
      <c r="I12" s="331"/>
      <c r="J12" s="331"/>
      <c r="K12" s="329"/>
    </row>
    <row r="13" s="1" customFormat="1" ht="15" customHeight="1">
      <c r="B13" s="332"/>
      <c r="C13" s="333"/>
      <c r="D13" s="334" t="s">
        <v>2528</v>
      </c>
      <c r="E13" s="331"/>
      <c r="F13" s="331"/>
      <c r="G13" s="331"/>
      <c r="H13" s="331"/>
      <c r="I13" s="331"/>
      <c r="J13" s="331"/>
      <c r="K13" s="329"/>
    </row>
    <row r="14" s="1" customFormat="1" ht="12.75" customHeight="1">
      <c r="B14" s="332"/>
      <c r="C14" s="333"/>
      <c r="D14" s="333"/>
      <c r="E14" s="333"/>
      <c r="F14" s="333"/>
      <c r="G14" s="333"/>
      <c r="H14" s="333"/>
      <c r="I14" s="333"/>
      <c r="J14" s="333"/>
      <c r="K14" s="329"/>
    </row>
    <row r="15" s="1" customFormat="1" ht="15" customHeight="1">
      <c r="B15" s="332"/>
      <c r="C15" s="333"/>
      <c r="D15" s="331" t="s">
        <v>2529</v>
      </c>
      <c r="E15" s="331"/>
      <c r="F15" s="331"/>
      <c r="G15" s="331"/>
      <c r="H15" s="331"/>
      <c r="I15" s="331"/>
      <c r="J15" s="331"/>
      <c r="K15" s="329"/>
    </row>
    <row r="16" s="1" customFormat="1" ht="15" customHeight="1">
      <c r="B16" s="332"/>
      <c r="C16" s="333"/>
      <c r="D16" s="331" t="s">
        <v>2530</v>
      </c>
      <c r="E16" s="331"/>
      <c r="F16" s="331"/>
      <c r="G16" s="331"/>
      <c r="H16" s="331"/>
      <c r="I16" s="331"/>
      <c r="J16" s="331"/>
      <c r="K16" s="329"/>
    </row>
    <row r="17" s="1" customFormat="1" ht="15" customHeight="1">
      <c r="B17" s="332"/>
      <c r="C17" s="333"/>
      <c r="D17" s="331" t="s">
        <v>2531</v>
      </c>
      <c r="E17" s="331"/>
      <c r="F17" s="331"/>
      <c r="G17" s="331"/>
      <c r="H17" s="331"/>
      <c r="I17" s="331"/>
      <c r="J17" s="331"/>
      <c r="K17" s="329"/>
    </row>
    <row r="18" s="1" customFormat="1" ht="15" customHeight="1">
      <c r="B18" s="332"/>
      <c r="C18" s="333"/>
      <c r="D18" s="333"/>
      <c r="E18" s="335" t="s">
        <v>84</v>
      </c>
      <c r="F18" s="331" t="s">
        <v>2532</v>
      </c>
      <c r="G18" s="331"/>
      <c r="H18" s="331"/>
      <c r="I18" s="331"/>
      <c r="J18" s="331"/>
      <c r="K18" s="329"/>
    </row>
    <row r="19" s="1" customFormat="1" ht="15" customHeight="1">
      <c r="B19" s="332"/>
      <c r="C19" s="333"/>
      <c r="D19" s="333"/>
      <c r="E19" s="335" t="s">
        <v>2533</v>
      </c>
      <c r="F19" s="331" t="s">
        <v>2534</v>
      </c>
      <c r="G19" s="331"/>
      <c r="H19" s="331"/>
      <c r="I19" s="331"/>
      <c r="J19" s="331"/>
      <c r="K19" s="329"/>
    </row>
    <row r="20" s="1" customFormat="1" ht="15" customHeight="1">
      <c r="B20" s="332"/>
      <c r="C20" s="333"/>
      <c r="D20" s="333"/>
      <c r="E20" s="335" t="s">
        <v>2535</v>
      </c>
      <c r="F20" s="331" t="s">
        <v>2536</v>
      </c>
      <c r="G20" s="331"/>
      <c r="H20" s="331"/>
      <c r="I20" s="331"/>
      <c r="J20" s="331"/>
      <c r="K20" s="329"/>
    </row>
    <row r="21" s="1" customFormat="1" ht="15" customHeight="1">
      <c r="B21" s="332"/>
      <c r="C21" s="333"/>
      <c r="D21" s="333"/>
      <c r="E21" s="335" t="s">
        <v>2537</v>
      </c>
      <c r="F21" s="331" t="s">
        <v>2538</v>
      </c>
      <c r="G21" s="331"/>
      <c r="H21" s="331"/>
      <c r="I21" s="331"/>
      <c r="J21" s="331"/>
      <c r="K21" s="329"/>
    </row>
    <row r="22" s="1" customFormat="1" ht="15" customHeight="1">
      <c r="B22" s="332"/>
      <c r="C22" s="333"/>
      <c r="D22" s="333"/>
      <c r="E22" s="335" t="s">
        <v>618</v>
      </c>
      <c r="F22" s="331" t="s">
        <v>619</v>
      </c>
      <c r="G22" s="331"/>
      <c r="H22" s="331"/>
      <c r="I22" s="331"/>
      <c r="J22" s="331"/>
      <c r="K22" s="329"/>
    </row>
    <row r="23" s="1" customFormat="1" ht="15" customHeight="1">
      <c r="B23" s="332"/>
      <c r="C23" s="333"/>
      <c r="D23" s="333"/>
      <c r="E23" s="335" t="s">
        <v>99</v>
      </c>
      <c r="F23" s="331" t="s">
        <v>2539</v>
      </c>
      <c r="G23" s="331"/>
      <c r="H23" s="331"/>
      <c r="I23" s="331"/>
      <c r="J23" s="331"/>
      <c r="K23" s="329"/>
    </row>
    <row r="24" s="1" customFormat="1" ht="12.75" customHeight="1">
      <c r="B24" s="332"/>
      <c r="C24" s="333"/>
      <c r="D24" s="333"/>
      <c r="E24" s="333"/>
      <c r="F24" s="333"/>
      <c r="G24" s="333"/>
      <c r="H24" s="333"/>
      <c r="I24" s="333"/>
      <c r="J24" s="333"/>
      <c r="K24" s="329"/>
    </row>
    <row r="25" s="1" customFormat="1" ht="15" customHeight="1">
      <c r="B25" s="332"/>
      <c r="C25" s="331" t="s">
        <v>2540</v>
      </c>
      <c r="D25" s="331"/>
      <c r="E25" s="331"/>
      <c r="F25" s="331"/>
      <c r="G25" s="331"/>
      <c r="H25" s="331"/>
      <c r="I25" s="331"/>
      <c r="J25" s="331"/>
      <c r="K25" s="329"/>
    </row>
    <row r="26" s="1" customFormat="1" ht="15" customHeight="1">
      <c r="B26" s="332"/>
      <c r="C26" s="331" t="s">
        <v>2541</v>
      </c>
      <c r="D26" s="331"/>
      <c r="E26" s="331"/>
      <c r="F26" s="331"/>
      <c r="G26" s="331"/>
      <c r="H26" s="331"/>
      <c r="I26" s="331"/>
      <c r="J26" s="331"/>
      <c r="K26" s="329"/>
    </row>
    <row r="27" s="1" customFormat="1" ht="15" customHeight="1">
      <c r="B27" s="332"/>
      <c r="C27" s="331"/>
      <c r="D27" s="331" t="s">
        <v>2542</v>
      </c>
      <c r="E27" s="331"/>
      <c r="F27" s="331"/>
      <c r="G27" s="331"/>
      <c r="H27" s="331"/>
      <c r="I27" s="331"/>
      <c r="J27" s="331"/>
      <c r="K27" s="329"/>
    </row>
    <row r="28" s="1" customFormat="1" ht="15" customHeight="1">
      <c r="B28" s="332"/>
      <c r="C28" s="333"/>
      <c r="D28" s="331" t="s">
        <v>2543</v>
      </c>
      <c r="E28" s="331"/>
      <c r="F28" s="331"/>
      <c r="G28" s="331"/>
      <c r="H28" s="331"/>
      <c r="I28" s="331"/>
      <c r="J28" s="331"/>
      <c r="K28" s="329"/>
    </row>
    <row r="29" s="1" customFormat="1" ht="12.75" customHeight="1">
      <c r="B29" s="332"/>
      <c r="C29" s="333"/>
      <c r="D29" s="333"/>
      <c r="E29" s="333"/>
      <c r="F29" s="333"/>
      <c r="G29" s="333"/>
      <c r="H29" s="333"/>
      <c r="I29" s="333"/>
      <c r="J29" s="333"/>
      <c r="K29" s="329"/>
    </row>
    <row r="30" s="1" customFormat="1" ht="15" customHeight="1">
      <c r="B30" s="332"/>
      <c r="C30" s="333"/>
      <c r="D30" s="331" t="s">
        <v>2544</v>
      </c>
      <c r="E30" s="331"/>
      <c r="F30" s="331"/>
      <c r="G30" s="331"/>
      <c r="H30" s="331"/>
      <c r="I30" s="331"/>
      <c r="J30" s="331"/>
      <c r="K30" s="329"/>
    </row>
    <row r="31" s="1" customFormat="1" ht="15" customHeight="1">
      <c r="B31" s="332"/>
      <c r="C31" s="333"/>
      <c r="D31" s="331" t="s">
        <v>2545</v>
      </c>
      <c r="E31" s="331"/>
      <c r="F31" s="331"/>
      <c r="G31" s="331"/>
      <c r="H31" s="331"/>
      <c r="I31" s="331"/>
      <c r="J31" s="331"/>
      <c r="K31" s="329"/>
    </row>
    <row r="32" s="1" customFormat="1" ht="12.75" customHeight="1">
      <c r="B32" s="332"/>
      <c r="C32" s="333"/>
      <c r="D32" s="333"/>
      <c r="E32" s="333"/>
      <c r="F32" s="333"/>
      <c r="G32" s="333"/>
      <c r="H32" s="333"/>
      <c r="I32" s="333"/>
      <c r="J32" s="333"/>
      <c r="K32" s="329"/>
    </row>
    <row r="33" s="1" customFormat="1" ht="15" customHeight="1">
      <c r="B33" s="332"/>
      <c r="C33" s="333"/>
      <c r="D33" s="331" t="s">
        <v>2546</v>
      </c>
      <c r="E33" s="331"/>
      <c r="F33" s="331"/>
      <c r="G33" s="331"/>
      <c r="H33" s="331"/>
      <c r="I33" s="331"/>
      <c r="J33" s="331"/>
      <c r="K33" s="329"/>
    </row>
    <row r="34" s="1" customFormat="1" ht="15" customHeight="1">
      <c r="B34" s="332"/>
      <c r="C34" s="333"/>
      <c r="D34" s="331" t="s">
        <v>2547</v>
      </c>
      <c r="E34" s="331"/>
      <c r="F34" s="331"/>
      <c r="G34" s="331"/>
      <c r="H34" s="331"/>
      <c r="I34" s="331"/>
      <c r="J34" s="331"/>
      <c r="K34" s="329"/>
    </row>
    <row r="35" s="1" customFormat="1" ht="15" customHeight="1">
      <c r="B35" s="332"/>
      <c r="C35" s="333"/>
      <c r="D35" s="331" t="s">
        <v>2548</v>
      </c>
      <c r="E35" s="331"/>
      <c r="F35" s="331"/>
      <c r="G35" s="331"/>
      <c r="H35" s="331"/>
      <c r="I35" s="331"/>
      <c r="J35" s="331"/>
      <c r="K35" s="329"/>
    </row>
    <row r="36" s="1" customFormat="1" ht="15" customHeight="1">
      <c r="B36" s="332"/>
      <c r="C36" s="333"/>
      <c r="D36" s="331"/>
      <c r="E36" s="334" t="s">
        <v>165</v>
      </c>
      <c r="F36" s="331"/>
      <c r="G36" s="331" t="s">
        <v>2549</v>
      </c>
      <c r="H36" s="331"/>
      <c r="I36" s="331"/>
      <c r="J36" s="331"/>
      <c r="K36" s="329"/>
    </row>
    <row r="37" s="1" customFormat="1" ht="30.75" customHeight="1">
      <c r="B37" s="332"/>
      <c r="C37" s="333"/>
      <c r="D37" s="331"/>
      <c r="E37" s="334" t="s">
        <v>2550</v>
      </c>
      <c r="F37" s="331"/>
      <c r="G37" s="331" t="s">
        <v>2551</v>
      </c>
      <c r="H37" s="331"/>
      <c r="I37" s="331"/>
      <c r="J37" s="331"/>
      <c r="K37" s="329"/>
    </row>
    <row r="38" s="1" customFormat="1" ht="15" customHeight="1">
      <c r="B38" s="332"/>
      <c r="C38" s="333"/>
      <c r="D38" s="331"/>
      <c r="E38" s="334" t="s">
        <v>58</v>
      </c>
      <c r="F38" s="331"/>
      <c r="G38" s="331" t="s">
        <v>2552</v>
      </c>
      <c r="H38" s="331"/>
      <c r="I38" s="331"/>
      <c r="J38" s="331"/>
      <c r="K38" s="329"/>
    </row>
    <row r="39" s="1" customFormat="1" ht="15" customHeight="1">
      <c r="B39" s="332"/>
      <c r="C39" s="333"/>
      <c r="D39" s="331"/>
      <c r="E39" s="334" t="s">
        <v>59</v>
      </c>
      <c r="F39" s="331"/>
      <c r="G39" s="331" t="s">
        <v>2553</v>
      </c>
      <c r="H39" s="331"/>
      <c r="I39" s="331"/>
      <c r="J39" s="331"/>
      <c r="K39" s="329"/>
    </row>
    <row r="40" s="1" customFormat="1" ht="15" customHeight="1">
      <c r="B40" s="332"/>
      <c r="C40" s="333"/>
      <c r="D40" s="331"/>
      <c r="E40" s="334" t="s">
        <v>166</v>
      </c>
      <c r="F40" s="331"/>
      <c r="G40" s="331" t="s">
        <v>2554</v>
      </c>
      <c r="H40" s="331"/>
      <c r="I40" s="331"/>
      <c r="J40" s="331"/>
      <c r="K40" s="329"/>
    </row>
    <row r="41" s="1" customFormat="1" ht="15" customHeight="1">
      <c r="B41" s="332"/>
      <c r="C41" s="333"/>
      <c r="D41" s="331"/>
      <c r="E41" s="334" t="s">
        <v>167</v>
      </c>
      <c r="F41" s="331"/>
      <c r="G41" s="331" t="s">
        <v>2555</v>
      </c>
      <c r="H41" s="331"/>
      <c r="I41" s="331"/>
      <c r="J41" s="331"/>
      <c r="K41" s="329"/>
    </row>
    <row r="42" s="1" customFormat="1" ht="15" customHeight="1">
      <c r="B42" s="332"/>
      <c r="C42" s="333"/>
      <c r="D42" s="331"/>
      <c r="E42" s="334" t="s">
        <v>2556</v>
      </c>
      <c r="F42" s="331"/>
      <c r="G42" s="331" t="s">
        <v>2557</v>
      </c>
      <c r="H42" s="331"/>
      <c r="I42" s="331"/>
      <c r="J42" s="331"/>
      <c r="K42" s="329"/>
    </row>
    <row r="43" s="1" customFormat="1" ht="15" customHeight="1">
      <c r="B43" s="332"/>
      <c r="C43" s="333"/>
      <c r="D43" s="331"/>
      <c r="E43" s="334"/>
      <c r="F43" s="331"/>
      <c r="G43" s="331" t="s">
        <v>2558</v>
      </c>
      <c r="H43" s="331"/>
      <c r="I43" s="331"/>
      <c r="J43" s="331"/>
      <c r="K43" s="329"/>
    </row>
    <row r="44" s="1" customFormat="1" ht="15" customHeight="1">
      <c r="B44" s="332"/>
      <c r="C44" s="333"/>
      <c r="D44" s="331"/>
      <c r="E44" s="334" t="s">
        <v>2559</v>
      </c>
      <c r="F44" s="331"/>
      <c r="G44" s="331" t="s">
        <v>2560</v>
      </c>
      <c r="H44" s="331"/>
      <c r="I44" s="331"/>
      <c r="J44" s="331"/>
      <c r="K44" s="329"/>
    </row>
    <row r="45" s="1" customFormat="1" ht="15" customHeight="1">
      <c r="B45" s="332"/>
      <c r="C45" s="333"/>
      <c r="D45" s="331"/>
      <c r="E45" s="334" t="s">
        <v>169</v>
      </c>
      <c r="F45" s="331"/>
      <c r="G45" s="331" t="s">
        <v>2561</v>
      </c>
      <c r="H45" s="331"/>
      <c r="I45" s="331"/>
      <c r="J45" s="331"/>
      <c r="K45" s="329"/>
    </row>
    <row r="46" s="1" customFormat="1" ht="12.75" customHeight="1">
      <c r="B46" s="332"/>
      <c r="C46" s="333"/>
      <c r="D46" s="331"/>
      <c r="E46" s="331"/>
      <c r="F46" s="331"/>
      <c r="G46" s="331"/>
      <c r="H46" s="331"/>
      <c r="I46" s="331"/>
      <c r="J46" s="331"/>
      <c r="K46" s="329"/>
    </row>
    <row r="47" s="1" customFormat="1" ht="15" customHeight="1">
      <c r="B47" s="332"/>
      <c r="C47" s="333"/>
      <c r="D47" s="331" t="s">
        <v>2562</v>
      </c>
      <c r="E47" s="331"/>
      <c r="F47" s="331"/>
      <c r="G47" s="331"/>
      <c r="H47" s="331"/>
      <c r="I47" s="331"/>
      <c r="J47" s="331"/>
      <c r="K47" s="329"/>
    </row>
    <row r="48" s="1" customFormat="1" ht="15" customHeight="1">
      <c r="B48" s="332"/>
      <c r="C48" s="333"/>
      <c r="D48" s="333"/>
      <c r="E48" s="331" t="s">
        <v>2563</v>
      </c>
      <c r="F48" s="331"/>
      <c r="G48" s="331"/>
      <c r="H48" s="331"/>
      <c r="I48" s="331"/>
      <c r="J48" s="331"/>
      <c r="K48" s="329"/>
    </row>
    <row r="49" s="1" customFormat="1" ht="15" customHeight="1">
      <c r="B49" s="332"/>
      <c r="C49" s="333"/>
      <c r="D49" s="333"/>
      <c r="E49" s="331" t="s">
        <v>2564</v>
      </c>
      <c r="F49" s="331"/>
      <c r="G49" s="331"/>
      <c r="H49" s="331"/>
      <c r="I49" s="331"/>
      <c r="J49" s="331"/>
      <c r="K49" s="329"/>
    </row>
    <row r="50" s="1" customFormat="1" ht="15" customHeight="1">
      <c r="B50" s="332"/>
      <c r="C50" s="333"/>
      <c r="D50" s="333"/>
      <c r="E50" s="331" t="s">
        <v>2565</v>
      </c>
      <c r="F50" s="331"/>
      <c r="G50" s="331"/>
      <c r="H50" s="331"/>
      <c r="I50" s="331"/>
      <c r="J50" s="331"/>
      <c r="K50" s="329"/>
    </row>
    <row r="51" s="1" customFormat="1" ht="15" customHeight="1">
      <c r="B51" s="332"/>
      <c r="C51" s="333"/>
      <c r="D51" s="331" t="s">
        <v>2566</v>
      </c>
      <c r="E51" s="331"/>
      <c r="F51" s="331"/>
      <c r="G51" s="331"/>
      <c r="H51" s="331"/>
      <c r="I51" s="331"/>
      <c r="J51" s="331"/>
      <c r="K51" s="329"/>
    </row>
    <row r="52" s="1" customFormat="1" ht="25.5" customHeight="1">
      <c r="B52" s="327"/>
      <c r="C52" s="328" t="s">
        <v>2567</v>
      </c>
      <c r="D52" s="328"/>
      <c r="E52" s="328"/>
      <c r="F52" s="328"/>
      <c r="G52" s="328"/>
      <c r="H52" s="328"/>
      <c r="I52" s="328"/>
      <c r="J52" s="328"/>
      <c r="K52" s="329"/>
    </row>
    <row r="53" s="1" customFormat="1" ht="5.25" customHeight="1">
      <c r="B53" s="327"/>
      <c r="C53" s="330"/>
      <c r="D53" s="330"/>
      <c r="E53" s="330"/>
      <c r="F53" s="330"/>
      <c r="G53" s="330"/>
      <c r="H53" s="330"/>
      <c r="I53" s="330"/>
      <c r="J53" s="330"/>
      <c r="K53" s="329"/>
    </row>
    <row r="54" s="1" customFormat="1" ht="15" customHeight="1">
      <c r="B54" s="327"/>
      <c r="C54" s="331" t="s">
        <v>2568</v>
      </c>
      <c r="D54" s="331"/>
      <c r="E54" s="331"/>
      <c r="F54" s="331"/>
      <c r="G54" s="331"/>
      <c r="H54" s="331"/>
      <c r="I54" s="331"/>
      <c r="J54" s="331"/>
      <c r="K54" s="329"/>
    </row>
    <row r="55" s="1" customFormat="1" ht="15" customHeight="1">
      <c r="B55" s="327"/>
      <c r="C55" s="331" t="s">
        <v>2569</v>
      </c>
      <c r="D55" s="331"/>
      <c r="E55" s="331"/>
      <c r="F55" s="331"/>
      <c r="G55" s="331"/>
      <c r="H55" s="331"/>
      <c r="I55" s="331"/>
      <c r="J55" s="331"/>
      <c r="K55" s="329"/>
    </row>
    <row r="56" s="1" customFormat="1" ht="12.75" customHeight="1">
      <c r="B56" s="327"/>
      <c r="C56" s="331"/>
      <c r="D56" s="331"/>
      <c r="E56" s="331"/>
      <c r="F56" s="331"/>
      <c r="G56" s="331"/>
      <c r="H56" s="331"/>
      <c r="I56" s="331"/>
      <c r="J56" s="331"/>
      <c r="K56" s="329"/>
    </row>
    <row r="57" s="1" customFormat="1" ht="15" customHeight="1">
      <c r="B57" s="327"/>
      <c r="C57" s="331" t="s">
        <v>2570</v>
      </c>
      <c r="D57" s="331"/>
      <c r="E57" s="331"/>
      <c r="F57" s="331"/>
      <c r="G57" s="331"/>
      <c r="H57" s="331"/>
      <c r="I57" s="331"/>
      <c r="J57" s="331"/>
      <c r="K57" s="329"/>
    </row>
    <row r="58" s="1" customFormat="1" ht="15" customHeight="1">
      <c r="B58" s="327"/>
      <c r="C58" s="333"/>
      <c r="D58" s="331" t="s">
        <v>2571</v>
      </c>
      <c r="E58" s="331"/>
      <c r="F58" s="331"/>
      <c r="G58" s="331"/>
      <c r="H58" s="331"/>
      <c r="I58" s="331"/>
      <c r="J58" s="331"/>
      <c r="K58" s="329"/>
    </row>
    <row r="59" s="1" customFormat="1" ht="15" customHeight="1">
      <c r="B59" s="327"/>
      <c r="C59" s="333"/>
      <c r="D59" s="331" t="s">
        <v>2572</v>
      </c>
      <c r="E59" s="331"/>
      <c r="F59" s="331"/>
      <c r="G59" s="331"/>
      <c r="H59" s="331"/>
      <c r="I59" s="331"/>
      <c r="J59" s="331"/>
      <c r="K59" s="329"/>
    </row>
    <row r="60" s="1" customFormat="1" ht="15" customHeight="1">
      <c r="B60" s="327"/>
      <c r="C60" s="333"/>
      <c r="D60" s="331" t="s">
        <v>2573</v>
      </c>
      <c r="E60" s="331"/>
      <c r="F60" s="331"/>
      <c r="G60" s="331"/>
      <c r="H60" s="331"/>
      <c r="I60" s="331"/>
      <c r="J60" s="331"/>
      <c r="K60" s="329"/>
    </row>
    <row r="61" s="1" customFormat="1" ht="15" customHeight="1">
      <c r="B61" s="327"/>
      <c r="C61" s="333"/>
      <c r="D61" s="331" t="s">
        <v>2574</v>
      </c>
      <c r="E61" s="331"/>
      <c r="F61" s="331"/>
      <c r="G61" s="331"/>
      <c r="H61" s="331"/>
      <c r="I61" s="331"/>
      <c r="J61" s="331"/>
      <c r="K61" s="329"/>
    </row>
    <row r="62" s="1" customFormat="1" ht="15" customHeight="1">
      <c r="B62" s="327"/>
      <c r="C62" s="333"/>
      <c r="D62" s="336" t="s">
        <v>2575</v>
      </c>
      <c r="E62" s="336"/>
      <c r="F62" s="336"/>
      <c r="G62" s="336"/>
      <c r="H62" s="336"/>
      <c r="I62" s="336"/>
      <c r="J62" s="336"/>
      <c r="K62" s="329"/>
    </row>
    <row r="63" s="1" customFormat="1" ht="15" customHeight="1">
      <c r="B63" s="327"/>
      <c r="C63" s="333"/>
      <c r="D63" s="331" t="s">
        <v>2576</v>
      </c>
      <c r="E63" s="331"/>
      <c r="F63" s="331"/>
      <c r="G63" s="331"/>
      <c r="H63" s="331"/>
      <c r="I63" s="331"/>
      <c r="J63" s="331"/>
      <c r="K63" s="329"/>
    </row>
    <row r="64" s="1" customFormat="1" ht="12.75" customHeight="1">
      <c r="B64" s="327"/>
      <c r="C64" s="333"/>
      <c r="D64" s="333"/>
      <c r="E64" s="337"/>
      <c r="F64" s="333"/>
      <c r="G64" s="333"/>
      <c r="H64" s="333"/>
      <c r="I64" s="333"/>
      <c r="J64" s="333"/>
      <c r="K64" s="329"/>
    </row>
    <row r="65" s="1" customFormat="1" ht="15" customHeight="1">
      <c r="B65" s="327"/>
      <c r="C65" s="333"/>
      <c r="D65" s="331" t="s">
        <v>2577</v>
      </c>
      <c r="E65" s="331"/>
      <c r="F65" s="331"/>
      <c r="G65" s="331"/>
      <c r="H65" s="331"/>
      <c r="I65" s="331"/>
      <c r="J65" s="331"/>
      <c r="K65" s="329"/>
    </row>
    <row r="66" s="1" customFormat="1" ht="15" customHeight="1">
      <c r="B66" s="327"/>
      <c r="C66" s="333"/>
      <c r="D66" s="336" t="s">
        <v>2578</v>
      </c>
      <c r="E66" s="336"/>
      <c r="F66" s="336"/>
      <c r="G66" s="336"/>
      <c r="H66" s="336"/>
      <c r="I66" s="336"/>
      <c r="J66" s="336"/>
      <c r="K66" s="329"/>
    </row>
    <row r="67" s="1" customFormat="1" ht="15" customHeight="1">
      <c r="B67" s="327"/>
      <c r="C67" s="333"/>
      <c r="D67" s="331" t="s">
        <v>2579</v>
      </c>
      <c r="E67" s="331"/>
      <c r="F67" s="331"/>
      <c r="G67" s="331"/>
      <c r="H67" s="331"/>
      <c r="I67" s="331"/>
      <c r="J67" s="331"/>
      <c r="K67" s="329"/>
    </row>
    <row r="68" s="1" customFormat="1" ht="15" customHeight="1">
      <c r="B68" s="327"/>
      <c r="C68" s="333"/>
      <c r="D68" s="331" t="s">
        <v>2580</v>
      </c>
      <c r="E68" s="331"/>
      <c r="F68" s="331"/>
      <c r="G68" s="331"/>
      <c r="H68" s="331"/>
      <c r="I68" s="331"/>
      <c r="J68" s="331"/>
      <c r="K68" s="329"/>
    </row>
    <row r="69" s="1" customFormat="1" ht="15" customHeight="1">
      <c r="B69" s="327"/>
      <c r="C69" s="333"/>
      <c r="D69" s="331" t="s">
        <v>2581</v>
      </c>
      <c r="E69" s="331"/>
      <c r="F69" s="331"/>
      <c r="G69" s="331"/>
      <c r="H69" s="331"/>
      <c r="I69" s="331"/>
      <c r="J69" s="331"/>
      <c r="K69" s="329"/>
    </row>
    <row r="70" s="1" customFormat="1" ht="15" customHeight="1">
      <c r="B70" s="327"/>
      <c r="C70" s="333"/>
      <c r="D70" s="331" t="s">
        <v>2582</v>
      </c>
      <c r="E70" s="331"/>
      <c r="F70" s="331"/>
      <c r="G70" s="331"/>
      <c r="H70" s="331"/>
      <c r="I70" s="331"/>
      <c r="J70" s="331"/>
      <c r="K70" s="329"/>
    </row>
    <row r="71" s="1" customFormat="1" ht="12.75" customHeight="1">
      <c r="B71" s="338"/>
      <c r="C71" s="339"/>
      <c r="D71" s="339"/>
      <c r="E71" s="339"/>
      <c r="F71" s="339"/>
      <c r="G71" s="339"/>
      <c r="H71" s="339"/>
      <c r="I71" s="339"/>
      <c r="J71" s="339"/>
      <c r="K71" s="340"/>
    </row>
    <row r="72" s="1" customFormat="1" ht="18.75" customHeight="1">
      <c r="B72" s="341"/>
      <c r="C72" s="341"/>
      <c r="D72" s="341"/>
      <c r="E72" s="341"/>
      <c r="F72" s="341"/>
      <c r="G72" s="341"/>
      <c r="H72" s="341"/>
      <c r="I72" s="341"/>
      <c r="J72" s="341"/>
      <c r="K72" s="342"/>
    </row>
    <row r="73" s="1" customFormat="1" ht="18.75" customHeight="1">
      <c r="B73" s="342"/>
      <c r="C73" s="342"/>
      <c r="D73" s="342"/>
      <c r="E73" s="342"/>
      <c r="F73" s="342"/>
      <c r="G73" s="342"/>
      <c r="H73" s="342"/>
      <c r="I73" s="342"/>
      <c r="J73" s="342"/>
      <c r="K73" s="342"/>
    </row>
    <row r="74" s="1" customFormat="1" ht="7.5" customHeight="1">
      <c r="B74" s="343"/>
      <c r="C74" s="344"/>
      <c r="D74" s="344"/>
      <c r="E74" s="344"/>
      <c r="F74" s="344"/>
      <c r="G74" s="344"/>
      <c r="H74" s="344"/>
      <c r="I74" s="344"/>
      <c r="J74" s="344"/>
      <c r="K74" s="345"/>
    </row>
    <row r="75" s="1" customFormat="1" ht="45" customHeight="1">
      <c r="B75" s="346"/>
      <c r="C75" s="347" t="s">
        <v>2583</v>
      </c>
      <c r="D75" s="347"/>
      <c r="E75" s="347"/>
      <c r="F75" s="347"/>
      <c r="G75" s="347"/>
      <c r="H75" s="347"/>
      <c r="I75" s="347"/>
      <c r="J75" s="347"/>
      <c r="K75" s="348"/>
    </row>
    <row r="76" s="1" customFormat="1" ht="17.25" customHeight="1">
      <c r="B76" s="346"/>
      <c r="C76" s="349" t="s">
        <v>2584</v>
      </c>
      <c r="D76" s="349"/>
      <c r="E76" s="349"/>
      <c r="F76" s="349" t="s">
        <v>2585</v>
      </c>
      <c r="G76" s="350"/>
      <c r="H76" s="349" t="s">
        <v>59</v>
      </c>
      <c r="I76" s="349" t="s">
        <v>62</v>
      </c>
      <c r="J76" s="349" t="s">
        <v>2586</v>
      </c>
      <c r="K76" s="348"/>
    </row>
    <row r="77" s="1" customFormat="1" ht="17.25" customHeight="1">
      <c r="B77" s="346"/>
      <c r="C77" s="351" t="s">
        <v>2587</v>
      </c>
      <c r="D77" s="351"/>
      <c r="E77" s="351"/>
      <c r="F77" s="352" t="s">
        <v>2588</v>
      </c>
      <c r="G77" s="353"/>
      <c r="H77" s="351"/>
      <c r="I77" s="351"/>
      <c r="J77" s="351" t="s">
        <v>2589</v>
      </c>
      <c r="K77" s="348"/>
    </row>
    <row r="78" s="1" customFormat="1" ht="5.25" customHeight="1">
      <c r="B78" s="346"/>
      <c r="C78" s="354"/>
      <c r="D78" s="354"/>
      <c r="E78" s="354"/>
      <c r="F78" s="354"/>
      <c r="G78" s="355"/>
      <c r="H78" s="354"/>
      <c r="I78" s="354"/>
      <c r="J78" s="354"/>
      <c r="K78" s="348"/>
    </row>
    <row r="79" s="1" customFormat="1" ht="15" customHeight="1">
      <c r="B79" s="346"/>
      <c r="C79" s="334" t="s">
        <v>58</v>
      </c>
      <c r="D79" s="356"/>
      <c r="E79" s="356"/>
      <c r="F79" s="357" t="s">
        <v>2590</v>
      </c>
      <c r="G79" s="358"/>
      <c r="H79" s="334" t="s">
        <v>2591</v>
      </c>
      <c r="I79" s="334" t="s">
        <v>2592</v>
      </c>
      <c r="J79" s="334">
        <v>20</v>
      </c>
      <c r="K79" s="348"/>
    </row>
    <row r="80" s="1" customFormat="1" ht="15" customHeight="1">
      <c r="B80" s="346"/>
      <c r="C80" s="334" t="s">
        <v>2593</v>
      </c>
      <c r="D80" s="334"/>
      <c r="E80" s="334"/>
      <c r="F80" s="357" t="s">
        <v>2590</v>
      </c>
      <c r="G80" s="358"/>
      <c r="H80" s="334" t="s">
        <v>2594</v>
      </c>
      <c r="I80" s="334" t="s">
        <v>2592</v>
      </c>
      <c r="J80" s="334">
        <v>120</v>
      </c>
      <c r="K80" s="348"/>
    </row>
    <row r="81" s="1" customFormat="1" ht="15" customHeight="1">
      <c r="B81" s="359"/>
      <c r="C81" s="334" t="s">
        <v>2595</v>
      </c>
      <c r="D81" s="334"/>
      <c r="E81" s="334"/>
      <c r="F81" s="357" t="s">
        <v>2596</v>
      </c>
      <c r="G81" s="358"/>
      <c r="H81" s="334" t="s">
        <v>2597</v>
      </c>
      <c r="I81" s="334" t="s">
        <v>2592</v>
      </c>
      <c r="J81" s="334">
        <v>50</v>
      </c>
      <c r="K81" s="348"/>
    </row>
    <row r="82" s="1" customFormat="1" ht="15" customHeight="1">
      <c r="B82" s="359"/>
      <c r="C82" s="334" t="s">
        <v>2598</v>
      </c>
      <c r="D82" s="334"/>
      <c r="E82" s="334"/>
      <c r="F82" s="357" t="s">
        <v>2590</v>
      </c>
      <c r="G82" s="358"/>
      <c r="H82" s="334" t="s">
        <v>2599</v>
      </c>
      <c r="I82" s="334" t="s">
        <v>2600</v>
      </c>
      <c r="J82" s="334"/>
      <c r="K82" s="348"/>
    </row>
    <row r="83" s="1" customFormat="1" ht="15" customHeight="1">
      <c r="B83" s="359"/>
      <c r="C83" s="360" t="s">
        <v>2601</v>
      </c>
      <c r="D83" s="360"/>
      <c r="E83" s="360"/>
      <c r="F83" s="361" t="s">
        <v>2596</v>
      </c>
      <c r="G83" s="360"/>
      <c r="H83" s="360" t="s">
        <v>2602</v>
      </c>
      <c r="I83" s="360" t="s">
        <v>2592</v>
      </c>
      <c r="J83" s="360">
        <v>15</v>
      </c>
      <c r="K83" s="348"/>
    </row>
    <row r="84" s="1" customFormat="1" ht="15" customHeight="1">
      <c r="B84" s="359"/>
      <c r="C84" s="360" t="s">
        <v>2603</v>
      </c>
      <c r="D84" s="360"/>
      <c r="E84" s="360"/>
      <c r="F84" s="361" t="s">
        <v>2596</v>
      </c>
      <c r="G84" s="360"/>
      <c r="H84" s="360" t="s">
        <v>2604</v>
      </c>
      <c r="I84" s="360" t="s">
        <v>2592</v>
      </c>
      <c r="J84" s="360">
        <v>15</v>
      </c>
      <c r="K84" s="348"/>
    </row>
    <row r="85" s="1" customFormat="1" ht="15" customHeight="1">
      <c r="B85" s="359"/>
      <c r="C85" s="360" t="s">
        <v>2605</v>
      </c>
      <c r="D85" s="360"/>
      <c r="E85" s="360"/>
      <c r="F85" s="361" t="s">
        <v>2596</v>
      </c>
      <c r="G85" s="360"/>
      <c r="H85" s="360" t="s">
        <v>2606</v>
      </c>
      <c r="I85" s="360" t="s">
        <v>2592</v>
      </c>
      <c r="J85" s="360">
        <v>20</v>
      </c>
      <c r="K85" s="348"/>
    </row>
    <row r="86" s="1" customFormat="1" ht="15" customHeight="1">
      <c r="B86" s="359"/>
      <c r="C86" s="360" t="s">
        <v>2607</v>
      </c>
      <c r="D86" s="360"/>
      <c r="E86" s="360"/>
      <c r="F86" s="361" t="s">
        <v>2596</v>
      </c>
      <c r="G86" s="360"/>
      <c r="H86" s="360" t="s">
        <v>2608</v>
      </c>
      <c r="I86" s="360" t="s">
        <v>2592</v>
      </c>
      <c r="J86" s="360">
        <v>20</v>
      </c>
      <c r="K86" s="348"/>
    </row>
    <row r="87" s="1" customFormat="1" ht="15" customHeight="1">
      <c r="B87" s="359"/>
      <c r="C87" s="334" t="s">
        <v>2609</v>
      </c>
      <c r="D87" s="334"/>
      <c r="E87" s="334"/>
      <c r="F87" s="357" t="s">
        <v>2596</v>
      </c>
      <c r="G87" s="358"/>
      <c r="H87" s="334" t="s">
        <v>2610</v>
      </c>
      <c r="I87" s="334" t="s">
        <v>2592</v>
      </c>
      <c r="J87" s="334">
        <v>50</v>
      </c>
      <c r="K87" s="348"/>
    </row>
    <row r="88" s="1" customFormat="1" ht="15" customHeight="1">
      <c r="B88" s="359"/>
      <c r="C88" s="334" t="s">
        <v>2611</v>
      </c>
      <c r="D88" s="334"/>
      <c r="E88" s="334"/>
      <c r="F88" s="357" t="s">
        <v>2596</v>
      </c>
      <c r="G88" s="358"/>
      <c r="H88" s="334" t="s">
        <v>2612</v>
      </c>
      <c r="I88" s="334" t="s">
        <v>2592</v>
      </c>
      <c r="J88" s="334">
        <v>20</v>
      </c>
      <c r="K88" s="348"/>
    </row>
    <row r="89" s="1" customFormat="1" ht="15" customHeight="1">
      <c r="B89" s="359"/>
      <c r="C89" s="334" t="s">
        <v>2613</v>
      </c>
      <c r="D89" s="334"/>
      <c r="E89" s="334"/>
      <c r="F89" s="357" t="s">
        <v>2596</v>
      </c>
      <c r="G89" s="358"/>
      <c r="H89" s="334" t="s">
        <v>2614</v>
      </c>
      <c r="I89" s="334" t="s">
        <v>2592</v>
      </c>
      <c r="J89" s="334">
        <v>20</v>
      </c>
      <c r="K89" s="348"/>
    </row>
    <row r="90" s="1" customFormat="1" ht="15" customHeight="1">
      <c r="B90" s="359"/>
      <c r="C90" s="334" t="s">
        <v>2615</v>
      </c>
      <c r="D90" s="334"/>
      <c r="E90" s="334"/>
      <c r="F90" s="357" t="s">
        <v>2596</v>
      </c>
      <c r="G90" s="358"/>
      <c r="H90" s="334" t="s">
        <v>2616</v>
      </c>
      <c r="I90" s="334" t="s">
        <v>2592</v>
      </c>
      <c r="J90" s="334">
        <v>50</v>
      </c>
      <c r="K90" s="348"/>
    </row>
    <row r="91" s="1" customFormat="1" ht="15" customHeight="1">
      <c r="B91" s="359"/>
      <c r="C91" s="334" t="s">
        <v>2617</v>
      </c>
      <c r="D91" s="334"/>
      <c r="E91" s="334"/>
      <c r="F91" s="357" t="s">
        <v>2596</v>
      </c>
      <c r="G91" s="358"/>
      <c r="H91" s="334" t="s">
        <v>2617</v>
      </c>
      <c r="I91" s="334" t="s">
        <v>2592</v>
      </c>
      <c r="J91" s="334">
        <v>50</v>
      </c>
      <c r="K91" s="348"/>
    </row>
    <row r="92" s="1" customFormat="1" ht="15" customHeight="1">
      <c r="B92" s="359"/>
      <c r="C92" s="334" t="s">
        <v>2618</v>
      </c>
      <c r="D92" s="334"/>
      <c r="E92" s="334"/>
      <c r="F92" s="357" t="s">
        <v>2596</v>
      </c>
      <c r="G92" s="358"/>
      <c r="H92" s="334" t="s">
        <v>2619</v>
      </c>
      <c r="I92" s="334" t="s">
        <v>2592</v>
      </c>
      <c r="J92" s="334">
        <v>255</v>
      </c>
      <c r="K92" s="348"/>
    </row>
    <row r="93" s="1" customFormat="1" ht="15" customHeight="1">
      <c r="B93" s="359"/>
      <c r="C93" s="334" t="s">
        <v>2620</v>
      </c>
      <c r="D93" s="334"/>
      <c r="E93" s="334"/>
      <c r="F93" s="357" t="s">
        <v>2590</v>
      </c>
      <c r="G93" s="358"/>
      <c r="H93" s="334" t="s">
        <v>2621</v>
      </c>
      <c r="I93" s="334" t="s">
        <v>2622</v>
      </c>
      <c r="J93" s="334"/>
      <c r="K93" s="348"/>
    </row>
    <row r="94" s="1" customFormat="1" ht="15" customHeight="1">
      <c r="B94" s="359"/>
      <c r="C94" s="334" t="s">
        <v>2623</v>
      </c>
      <c r="D94" s="334"/>
      <c r="E94" s="334"/>
      <c r="F94" s="357" t="s">
        <v>2590</v>
      </c>
      <c r="G94" s="358"/>
      <c r="H94" s="334" t="s">
        <v>2624</v>
      </c>
      <c r="I94" s="334" t="s">
        <v>2625</v>
      </c>
      <c r="J94" s="334"/>
      <c r="K94" s="348"/>
    </row>
    <row r="95" s="1" customFormat="1" ht="15" customHeight="1">
      <c r="B95" s="359"/>
      <c r="C95" s="334" t="s">
        <v>2626</v>
      </c>
      <c r="D95" s="334"/>
      <c r="E95" s="334"/>
      <c r="F95" s="357" t="s">
        <v>2590</v>
      </c>
      <c r="G95" s="358"/>
      <c r="H95" s="334" t="s">
        <v>2626</v>
      </c>
      <c r="I95" s="334" t="s">
        <v>2625</v>
      </c>
      <c r="J95" s="334"/>
      <c r="K95" s="348"/>
    </row>
    <row r="96" s="1" customFormat="1" ht="15" customHeight="1">
      <c r="B96" s="359"/>
      <c r="C96" s="334" t="s">
        <v>43</v>
      </c>
      <c r="D96" s="334"/>
      <c r="E96" s="334"/>
      <c r="F96" s="357" t="s">
        <v>2590</v>
      </c>
      <c r="G96" s="358"/>
      <c r="H96" s="334" t="s">
        <v>2627</v>
      </c>
      <c r="I96" s="334" t="s">
        <v>2625</v>
      </c>
      <c r="J96" s="334"/>
      <c r="K96" s="348"/>
    </row>
    <row r="97" s="1" customFormat="1" ht="15" customHeight="1">
      <c r="B97" s="359"/>
      <c r="C97" s="334" t="s">
        <v>53</v>
      </c>
      <c r="D97" s="334"/>
      <c r="E97" s="334"/>
      <c r="F97" s="357" t="s">
        <v>2590</v>
      </c>
      <c r="G97" s="358"/>
      <c r="H97" s="334" t="s">
        <v>2628</v>
      </c>
      <c r="I97" s="334" t="s">
        <v>2625</v>
      </c>
      <c r="J97" s="334"/>
      <c r="K97" s="348"/>
    </row>
    <row r="98" s="1" customFormat="1" ht="15" customHeight="1">
      <c r="B98" s="362"/>
      <c r="C98" s="363"/>
      <c r="D98" s="363"/>
      <c r="E98" s="363"/>
      <c r="F98" s="363"/>
      <c r="G98" s="363"/>
      <c r="H98" s="363"/>
      <c r="I98" s="363"/>
      <c r="J98" s="363"/>
      <c r="K98" s="364"/>
    </row>
    <row r="99" s="1" customFormat="1" ht="18.75" customHeight="1">
      <c r="B99" s="365"/>
      <c r="C99" s="366"/>
      <c r="D99" s="366"/>
      <c r="E99" s="366"/>
      <c r="F99" s="366"/>
      <c r="G99" s="366"/>
      <c r="H99" s="366"/>
      <c r="I99" s="366"/>
      <c r="J99" s="366"/>
      <c r="K99" s="365"/>
    </row>
    <row r="100" s="1" customFormat="1" ht="18.75" customHeight="1">
      <c r="B100" s="342"/>
      <c r="C100" s="342"/>
      <c r="D100" s="342"/>
      <c r="E100" s="342"/>
      <c r="F100" s="342"/>
      <c r="G100" s="342"/>
      <c r="H100" s="342"/>
      <c r="I100" s="342"/>
      <c r="J100" s="342"/>
      <c r="K100" s="342"/>
    </row>
    <row r="101" s="1" customFormat="1" ht="7.5" customHeight="1">
      <c r="B101" s="343"/>
      <c r="C101" s="344"/>
      <c r="D101" s="344"/>
      <c r="E101" s="344"/>
      <c r="F101" s="344"/>
      <c r="G101" s="344"/>
      <c r="H101" s="344"/>
      <c r="I101" s="344"/>
      <c r="J101" s="344"/>
      <c r="K101" s="345"/>
    </row>
    <row r="102" s="1" customFormat="1" ht="45" customHeight="1">
      <c r="B102" s="346"/>
      <c r="C102" s="347" t="s">
        <v>2629</v>
      </c>
      <c r="D102" s="347"/>
      <c r="E102" s="347"/>
      <c r="F102" s="347"/>
      <c r="G102" s="347"/>
      <c r="H102" s="347"/>
      <c r="I102" s="347"/>
      <c r="J102" s="347"/>
      <c r="K102" s="348"/>
    </row>
    <row r="103" s="1" customFormat="1" ht="17.25" customHeight="1">
      <c r="B103" s="346"/>
      <c r="C103" s="349" t="s">
        <v>2584</v>
      </c>
      <c r="D103" s="349"/>
      <c r="E103" s="349"/>
      <c r="F103" s="349" t="s">
        <v>2585</v>
      </c>
      <c r="G103" s="350"/>
      <c r="H103" s="349" t="s">
        <v>59</v>
      </c>
      <c r="I103" s="349" t="s">
        <v>62</v>
      </c>
      <c r="J103" s="349" t="s">
        <v>2586</v>
      </c>
      <c r="K103" s="348"/>
    </row>
    <row r="104" s="1" customFormat="1" ht="17.25" customHeight="1">
      <c r="B104" s="346"/>
      <c r="C104" s="351" t="s">
        <v>2587</v>
      </c>
      <c r="D104" s="351"/>
      <c r="E104" s="351"/>
      <c r="F104" s="352" t="s">
        <v>2588</v>
      </c>
      <c r="G104" s="353"/>
      <c r="H104" s="351"/>
      <c r="I104" s="351"/>
      <c r="J104" s="351" t="s">
        <v>2589</v>
      </c>
      <c r="K104" s="348"/>
    </row>
    <row r="105" s="1" customFormat="1" ht="5.25" customHeight="1">
      <c r="B105" s="346"/>
      <c r="C105" s="349"/>
      <c r="D105" s="349"/>
      <c r="E105" s="349"/>
      <c r="F105" s="349"/>
      <c r="G105" s="367"/>
      <c r="H105" s="349"/>
      <c r="I105" s="349"/>
      <c r="J105" s="349"/>
      <c r="K105" s="348"/>
    </row>
    <row r="106" s="1" customFormat="1" ht="15" customHeight="1">
      <c r="B106" s="346"/>
      <c r="C106" s="334" t="s">
        <v>58</v>
      </c>
      <c r="D106" s="356"/>
      <c r="E106" s="356"/>
      <c r="F106" s="357" t="s">
        <v>2590</v>
      </c>
      <c r="G106" s="334"/>
      <c r="H106" s="334" t="s">
        <v>2630</v>
      </c>
      <c r="I106" s="334" t="s">
        <v>2592</v>
      </c>
      <c r="J106" s="334">
        <v>20</v>
      </c>
      <c r="K106" s="348"/>
    </row>
    <row r="107" s="1" customFormat="1" ht="15" customHeight="1">
      <c r="B107" s="346"/>
      <c r="C107" s="334" t="s">
        <v>2593</v>
      </c>
      <c r="D107" s="334"/>
      <c r="E107" s="334"/>
      <c r="F107" s="357" t="s">
        <v>2590</v>
      </c>
      <c r="G107" s="334"/>
      <c r="H107" s="334" t="s">
        <v>2630</v>
      </c>
      <c r="I107" s="334" t="s">
        <v>2592</v>
      </c>
      <c r="J107" s="334">
        <v>120</v>
      </c>
      <c r="K107" s="348"/>
    </row>
    <row r="108" s="1" customFormat="1" ht="15" customHeight="1">
      <c r="B108" s="359"/>
      <c r="C108" s="334" t="s">
        <v>2595</v>
      </c>
      <c r="D108" s="334"/>
      <c r="E108" s="334"/>
      <c r="F108" s="357" t="s">
        <v>2596</v>
      </c>
      <c r="G108" s="334"/>
      <c r="H108" s="334" t="s">
        <v>2630</v>
      </c>
      <c r="I108" s="334" t="s">
        <v>2592</v>
      </c>
      <c r="J108" s="334">
        <v>50</v>
      </c>
      <c r="K108" s="348"/>
    </row>
    <row r="109" s="1" customFormat="1" ht="15" customHeight="1">
      <c r="B109" s="359"/>
      <c r="C109" s="334" t="s">
        <v>2598</v>
      </c>
      <c r="D109" s="334"/>
      <c r="E109" s="334"/>
      <c r="F109" s="357" t="s">
        <v>2590</v>
      </c>
      <c r="G109" s="334"/>
      <c r="H109" s="334" t="s">
        <v>2630</v>
      </c>
      <c r="I109" s="334" t="s">
        <v>2600</v>
      </c>
      <c r="J109" s="334"/>
      <c r="K109" s="348"/>
    </row>
    <row r="110" s="1" customFormat="1" ht="15" customHeight="1">
      <c r="B110" s="359"/>
      <c r="C110" s="334" t="s">
        <v>2609</v>
      </c>
      <c r="D110" s="334"/>
      <c r="E110" s="334"/>
      <c r="F110" s="357" t="s">
        <v>2596</v>
      </c>
      <c r="G110" s="334"/>
      <c r="H110" s="334" t="s">
        <v>2630</v>
      </c>
      <c r="I110" s="334" t="s">
        <v>2592</v>
      </c>
      <c r="J110" s="334">
        <v>50</v>
      </c>
      <c r="K110" s="348"/>
    </row>
    <row r="111" s="1" customFormat="1" ht="15" customHeight="1">
      <c r="B111" s="359"/>
      <c r="C111" s="334" t="s">
        <v>2617</v>
      </c>
      <c r="D111" s="334"/>
      <c r="E111" s="334"/>
      <c r="F111" s="357" t="s">
        <v>2596</v>
      </c>
      <c r="G111" s="334"/>
      <c r="H111" s="334" t="s">
        <v>2630</v>
      </c>
      <c r="I111" s="334" t="s">
        <v>2592</v>
      </c>
      <c r="J111" s="334">
        <v>50</v>
      </c>
      <c r="K111" s="348"/>
    </row>
    <row r="112" s="1" customFormat="1" ht="15" customHeight="1">
      <c r="B112" s="359"/>
      <c r="C112" s="334" t="s">
        <v>2615</v>
      </c>
      <c r="D112" s="334"/>
      <c r="E112" s="334"/>
      <c r="F112" s="357" t="s">
        <v>2596</v>
      </c>
      <c r="G112" s="334"/>
      <c r="H112" s="334" t="s">
        <v>2630</v>
      </c>
      <c r="I112" s="334" t="s">
        <v>2592</v>
      </c>
      <c r="J112" s="334">
        <v>50</v>
      </c>
      <c r="K112" s="348"/>
    </row>
    <row r="113" s="1" customFormat="1" ht="15" customHeight="1">
      <c r="B113" s="359"/>
      <c r="C113" s="334" t="s">
        <v>58</v>
      </c>
      <c r="D113" s="334"/>
      <c r="E113" s="334"/>
      <c r="F113" s="357" t="s">
        <v>2590</v>
      </c>
      <c r="G113" s="334"/>
      <c r="H113" s="334" t="s">
        <v>2631</v>
      </c>
      <c r="I113" s="334" t="s">
        <v>2592</v>
      </c>
      <c r="J113" s="334">
        <v>20</v>
      </c>
      <c r="K113" s="348"/>
    </row>
    <row r="114" s="1" customFormat="1" ht="15" customHeight="1">
      <c r="B114" s="359"/>
      <c r="C114" s="334" t="s">
        <v>2632</v>
      </c>
      <c r="D114" s="334"/>
      <c r="E114" s="334"/>
      <c r="F114" s="357" t="s">
        <v>2590</v>
      </c>
      <c r="G114" s="334"/>
      <c r="H114" s="334" t="s">
        <v>2633</v>
      </c>
      <c r="I114" s="334" t="s">
        <v>2592</v>
      </c>
      <c r="J114" s="334">
        <v>120</v>
      </c>
      <c r="K114" s="348"/>
    </row>
    <row r="115" s="1" customFormat="1" ht="15" customHeight="1">
      <c r="B115" s="359"/>
      <c r="C115" s="334" t="s">
        <v>43</v>
      </c>
      <c r="D115" s="334"/>
      <c r="E115" s="334"/>
      <c r="F115" s="357" t="s">
        <v>2590</v>
      </c>
      <c r="G115" s="334"/>
      <c r="H115" s="334" t="s">
        <v>2634</v>
      </c>
      <c r="I115" s="334" t="s">
        <v>2625</v>
      </c>
      <c r="J115" s="334"/>
      <c r="K115" s="348"/>
    </row>
    <row r="116" s="1" customFormat="1" ht="15" customHeight="1">
      <c r="B116" s="359"/>
      <c r="C116" s="334" t="s">
        <v>53</v>
      </c>
      <c r="D116" s="334"/>
      <c r="E116" s="334"/>
      <c r="F116" s="357" t="s">
        <v>2590</v>
      </c>
      <c r="G116" s="334"/>
      <c r="H116" s="334" t="s">
        <v>2635</v>
      </c>
      <c r="I116" s="334" t="s">
        <v>2625</v>
      </c>
      <c r="J116" s="334"/>
      <c r="K116" s="348"/>
    </row>
    <row r="117" s="1" customFormat="1" ht="15" customHeight="1">
      <c r="B117" s="359"/>
      <c r="C117" s="334" t="s">
        <v>62</v>
      </c>
      <c r="D117" s="334"/>
      <c r="E117" s="334"/>
      <c r="F117" s="357" t="s">
        <v>2590</v>
      </c>
      <c r="G117" s="334"/>
      <c r="H117" s="334" t="s">
        <v>2636</v>
      </c>
      <c r="I117" s="334" t="s">
        <v>2637</v>
      </c>
      <c r="J117" s="334"/>
      <c r="K117" s="348"/>
    </row>
    <row r="118" s="1" customFormat="1" ht="15" customHeight="1">
      <c r="B118" s="362"/>
      <c r="C118" s="368"/>
      <c r="D118" s="368"/>
      <c r="E118" s="368"/>
      <c r="F118" s="368"/>
      <c r="G118" s="368"/>
      <c r="H118" s="368"/>
      <c r="I118" s="368"/>
      <c r="J118" s="368"/>
      <c r="K118" s="364"/>
    </row>
    <row r="119" s="1" customFormat="1" ht="18.75" customHeight="1">
      <c r="B119" s="369"/>
      <c r="C119" s="370"/>
      <c r="D119" s="370"/>
      <c r="E119" s="370"/>
      <c r="F119" s="371"/>
      <c r="G119" s="370"/>
      <c r="H119" s="370"/>
      <c r="I119" s="370"/>
      <c r="J119" s="370"/>
      <c r="K119" s="369"/>
    </row>
    <row r="120" s="1" customFormat="1" ht="18.75" customHeight="1">
      <c r="B120" s="342"/>
      <c r="C120" s="342"/>
      <c r="D120" s="342"/>
      <c r="E120" s="342"/>
      <c r="F120" s="342"/>
      <c r="G120" s="342"/>
      <c r="H120" s="342"/>
      <c r="I120" s="342"/>
      <c r="J120" s="342"/>
      <c r="K120" s="342"/>
    </row>
    <row r="121" s="1" customFormat="1" ht="7.5" customHeight="1">
      <c r="B121" s="372"/>
      <c r="C121" s="373"/>
      <c r="D121" s="373"/>
      <c r="E121" s="373"/>
      <c r="F121" s="373"/>
      <c r="G121" s="373"/>
      <c r="H121" s="373"/>
      <c r="I121" s="373"/>
      <c r="J121" s="373"/>
      <c r="K121" s="374"/>
    </row>
    <row r="122" s="1" customFormat="1" ht="45" customHeight="1">
      <c r="B122" s="375"/>
      <c r="C122" s="325" t="s">
        <v>2638</v>
      </c>
      <c r="D122" s="325"/>
      <c r="E122" s="325"/>
      <c r="F122" s="325"/>
      <c r="G122" s="325"/>
      <c r="H122" s="325"/>
      <c r="I122" s="325"/>
      <c r="J122" s="325"/>
      <c r="K122" s="376"/>
    </row>
    <row r="123" s="1" customFormat="1" ht="17.25" customHeight="1">
      <c r="B123" s="377"/>
      <c r="C123" s="349" t="s">
        <v>2584</v>
      </c>
      <c r="D123" s="349"/>
      <c r="E123" s="349"/>
      <c r="F123" s="349" t="s">
        <v>2585</v>
      </c>
      <c r="G123" s="350"/>
      <c r="H123" s="349" t="s">
        <v>59</v>
      </c>
      <c r="I123" s="349" t="s">
        <v>62</v>
      </c>
      <c r="J123" s="349" t="s">
        <v>2586</v>
      </c>
      <c r="K123" s="378"/>
    </row>
    <row r="124" s="1" customFormat="1" ht="17.25" customHeight="1">
      <c r="B124" s="377"/>
      <c r="C124" s="351" t="s">
        <v>2587</v>
      </c>
      <c r="D124" s="351"/>
      <c r="E124" s="351"/>
      <c r="F124" s="352" t="s">
        <v>2588</v>
      </c>
      <c r="G124" s="353"/>
      <c r="H124" s="351"/>
      <c r="I124" s="351"/>
      <c r="J124" s="351" t="s">
        <v>2589</v>
      </c>
      <c r="K124" s="378"/>
    </row>
    <row r="125" s="1" customFormat="1" ht="5.25" customHeight="1">
      <c r="B125" s="379"/>
      <c r="C125" s="354"/>
      <c r="D125" s="354"/>
      <c r="E125" s="354"/>
      <c r="F125" s="354"/>
      <c r="G125" s="380"/>
      <c r="H125" s="354"/>
      <c r="I125" s="354"/>
      <c r="J125" s="354"/>
      <c r="K125" s="381"/>
    </row>
    <row r="126" s="1" customFormat="1" ht="15" customHeight="1">
      <c r="B126" s="379"/>
      <c r="C126" s="334" t="s">
        <v>2593</v>
      </c>
      <c r="D126" s="356"/>
      <c r="E126" s="356"/>
      <c r="F126" s="357" t="s">
        <v>2590</v>
      </c>
      <c r="G126" s="334"/>
      <c r="H126" s="334" t="s">
        <v>2630</v>
      </c>
      <c r="I126" s="334" t="s">
        <v>2592</v>
      </c>
      <c r="J126" s="334">
        <v>120</v>
      </c>
      <c r="K126" s="382"/>
    </row>
    <row r="127" s="1" customFormat="1" ht="15" customHeight="1">
      <c r="B127" s="379"/>
      <c r="C127" s="334" t="s">
        <v>2639</v>
      </c>
      <c r="D127" s="334"/>
      <c r="E127" s="334"/>
      <c r="F127" s="357" t="s">
        <v>2590</v>
      </c>
      <c r="G127" s="334"/>
      <c r="H127" s="334" t="s">
        <v>2640</v>
      </c>
      <c r="I127" s="334" t="s">
        <v>2592</v>
      </c>
      <c r="J127" s="334" t="s">
        <v>2641</v>
      </c>
      <c r="K127" s="382"/>
    </row>
    <row r="128" s="1" customFormat="1" ht="15" customHeight="1">
      <c r="B128" s="379"/>
      <c r="C128" s="334" t="s">
        <v>99</v>
      </c>
      <c r="D128" s="334"/>
      <c r="E128" s="334"/>
      <c r="F128" s="357" t="s">
        <v>2590</v>
      </c>
      <c r="G128" s="334"/>
      <c r="H128" s="334" t="s">
        <v>2642</v>
      </c>
      <c r="I128" s="334" t="s">
        <v>2592</v>
      </c>
      <c r="J128" s="334" t="s">
        <v>2641</v>
      </c>
      <c r="K128" s="382"/>
    </row>
    <row r="129" s="1" customFormat="1" ht="15" customHeight="1">
      <c r="B129" s="379"/>
      <c r="C129" s="334" t="s">
        <v>2601</v>
      </c>
      <c r="D129" s="334"/>
      <c r="E129" s="334"/>
      <c r="F129" s="357" t="s">
        <v>2596</v>
      </c>
      <c r="G129" s="334"/>
      <c r="H129" s="334" t="s">
        <v>2602</v>
      </c>
      <c r="I129" s="334" t="s">
        <v>2592</v>
      </c>
      <c r="J129" s="334">
        <v>15</v>
      </c>
      <c r="K129" s="382"/>
    </row>
    <row r="130" s="1" customFormat="1" ht="15" customHeight="1">
      <c r="B130" s="379"/>
      <c r="C130" s="360" t="s">
        <v>2603</v>
      </c>
      <c r="D130" s="360"/>
      <c r="E130" s="360"/>
      <c r="F130" s="361" t="s">
        <v>2596</v>
      </c>
      <c r="G130" s="360"/>
      <c r="H130" s="360" t="s">
        <v>2604</v>
      </c>
      <c r="I130" s="360" t="s">
        <v>2592</v>
      </c>
      <c r="J130" s="360">
        <v>15</v>
      </c>
      <c r="K130" s="382"/>
    </row>
    <row r="131" s="1" customFormat="1" ht="15" customHeight="1">
      <c r="B131" s="379"/>
      <c r="C131" s="360" t="s">
        <v>2605</v>
      </c>
      <c r="D131" s="360"/>
      <c r="E131" s="360"/>
      <c r="F131" s="361" t="s">
        <v>2596</v>
      </c>
      <c r="G131" s="360"/>
      <c r="H131" s="360" t="s">
        <v>2606</v>
      </c>
      <c r="I131" s="360" t="s">
        <v>2592</v>
      </c>
      <c r="J131" s="360">
        <v>20</v>
      </c>
      <c r="K131" s="382"/>
    </row>
    <row r="132" s="1" customFormat="1" ht="15" customHeight="1">
      <c r="B132" s="379"/>
      <c r="C132" s="360" t="s">
        <v>2607</v>
      </c>
      <c r="D132" s="360"/>
      <c r="E132" s="360"/>
      <c r="F132" s="361" t="s">
        <v>2596</v>
      </c>
      <c r="G132" s="360"/>
      <c r="H132" s="360" t="s">
        <v>2608</v>
      </c>
      <c r="I132" s="360" t="s">
        <v>2592</v>
      </c>
      <c r="J132" s="360">
        <v>20</v>
      </c>
      <c r="K132" s="382"/>
    </row>
    <row r="133" s="1" customFormat="1" ht="15" customHeight="1">
      <c r="B133" s="379"/>
      <c r="C133" s="334" t="s">
        <v>2595</v>
      </c>
      <c r="D133" s="334"/>
      <c r="E133" s="334"/>
      <c r="F133" s="357" t="s">
        <v>2596</v>
      </c>
      <c r="G133" s="334"/>
      <c r="H133" s="334" t="s">
        <v>2630</v>
      </c>
      <c r="I133" s="334" t="s">
        <v>2592</v>
      </c>
      <c r="J133" s="334">
        <v>50</v>
      </c>
      <c r="K133" s="382"/>
    </row>
    <row r="134" s="1" customFormat="1" ht="15" customHeight="1">
      <c r="B134" s="379"/>
      <c r="C134" s="334" t="s">
        <v>2609</v>
      </c>
      <c r="D134" s="334"/>
      <c r="E134" s="334"/>
      <c r="F134" s="357" t="s">
        <v>2596</v>
      </c>
      <c r="G134" s="334"/>
      <c r="H134" s="334" t="s">
        <v>2630</v>
      </c>
      <c r="I134" s="334" t="s">
        <v>2592</v>
      </c>
      <c r="J134" s="334">
        <v>50</v>
      </c>
      <c r="K134" s="382"/>
    </row>
    <row r="135" s="1" customFormat="1" ht="15" customHeight="1">
      <c r="B135" s="379"/>
      <c r="C135" s="334" t="s">
        <v>2615</v>
      </c>
      <c r="D135" s="334"/>
      <c r="E135" s="334"/>
      <c r="F135" s="357" t="s">
        <v>2596</v>
      </c>
      <c r="G135" s="334"/>
      <c r="H135" s="334" t="s">
        <v>2630</v>
      </c>
      <c r="I135" s="334" t="s">
        <v>2592</v>
      </c>
      <c r="J135" s="334">
        <v>50</v>
      </c>
      <c r="K135" s="382"/>
    </row>
    <row r="136" s="1" customFormat="1" ht="15" customHeight="1">
      <c r="B136" s="379"/>
      <c r="C136" s="334" t="s">
        <v>2617</v>
      </c>
      <c r="D136" s="334"/>
      <c r="E136" s="334"/>
      <c r="F136" s="357" t="s">
        <v>2596</v>
      </c>
      <c r="G136" s="334"/>
      <c r="H136" s="334" t="s">
        <v>2630</v>
      </c>
      <c r="I136" s="334" t="s">
        <v>2592</v>
      </c>
      <c r="J136" s="334">
        <v>50</v>
      </c>
      <c r="K136" s="382"/>
    </row>
    <row r="137" s="1" customFormat="1" ht="15" customHeight="1">
      <c r="B137" s="379"/>
      <c r="C137" s="334" t="s">
        <v>2618</v>
      </c>
      <c r="D137" s="334"/>
      <c r="E137" s="334"/>
      <c r="F137" s="357" t="s">
        <v>2596</v>
      </c>
      <c r="G137" s="334"/>
      <c r="H137" s="334" t="s">
        <v>2643</v>
      </c>
      <c r="I137" s="334" t="s">
        <v>2592</v>
      </c>
      <c r="J137" s="334">
        <v>255</v>
      </c>
      <c r="K137" s="382"/>
    </row>
    <row r="138" s="1" customFormat="1" ht="15" customHeight="1">
      <c r="B138" s="379"/>
      <c r="C138" s="334" t="s">
        <v>2620</v>
      </c>
      <c r="D138" s="334"/>
      <c r="E138" s="334"/>
      <c r="F138" s="357" t="s">
        <v>2590</v>
      </c>
      <c r="G138" s="334"/>
      <c r="H138" s="334" t="s">
        <v>2644</v>
      </c>
      <c r="I138" s="334" t="s">
        <v>2622</v>
      </c>
      <c r="J138" s="334"/>
      <c r="K138" s="382"/>
    </row>
    <row r="139" s="1" customFormat="1" ht="15" customHeight="1">
      <c r="B139" s="379"/>
      <c r="C139" s="334" t="s">
        <v>2623</v>
      </c>
      <c r="D139" s="334"/>
      <c r="E139" s="334"/>
      <c r="F139" s="357" t="s">
        <v>2590</v>
      </c>
      <c r="G139" s="334"/>
      <c r="H139" s="334" t="s">
        <v>2645</v>
      </c>
      <c r="I139" s="334" t="s">
        <v>2625</v>
      </c>
      <c r="J139" s="334"/>
      <c r="K139" s="382"/>
    </row>
    <row r="140" s="1" customFormat="1" ht="15" customHeight="1">
      <c r="B140" s="379"/>
      <c r="C140" s="334" t="s">
        <v>2626</v>
      </c>
      <c r="D140" s="334"/>
      <c r="E140" s="334"/>
      <c r="F140" s="357" t="s">
        <v>2590</v>
      </c>
      <c r="G140" s="334"/>
      <c r="H140" s="334" t="s">
        <v>2626</v>
      </c>
      <c r="I140" s="334" t="s">
        <v>2625</v>
      </c>
      <c r="J140" s="334"/>
      <c r="K140" s="382"/>
    </row>
    <row r="141" s="1" customFormat="1" ht="15" customHeight="1">
      <c r="B141" s="379"/>
      <c r="C141" s="334" t="s">
        <v>43</v>
      </c>
      <c r="D141" s="334"/>
      <c r="E141" s="334"/>
      <c r="F141" s="357" t="s">
        <v>2590</v>
      </c>
      <c r="G141" s="334"/>
      <c r="H141" s="334" t="s">
        <v>2646</v>
      </c>
      <c r="I141" s="334" t="s">
        <v>2625</v>
      </c>
      <c r="J141" s="334"/>
      <c r="K141" s="382"/>
    </row>
    <row r="142" s="1" customFormat="1" ht="15" customHeight="1">
      <c r="B142" s="379"/>
      <c r="C142" s="334" t="s">
        <v>2647</v>
      </c>
      <c r="D142" s="334"/>
      <c r="E142" s="334"/>
      <c r="F142" s="357" t="s">
        <v>2590</v>
      </c>
      <c r="G142" s="334"/>
      <c r="H142" s="334" t="s">
        <v>2648</v>
      </c>
      <c r="I142" s="334" t="s">
        <v>2625</v>
      </c>
      <c r="J142" s="334"/>
      <c r="K142" s="382"/>
    </row>
    <row r="143" s="1" customFormat="1" ht="15" customHeight="1">
      <c r="B143" s="383"/>
      <c r="C143" s="384"/>
      <c r="D143" s="384"/>
      <c r="E143" s="384"/>
      <c r="F143" s="384"/>
      <c r="G143" s="384"/>
      <c r="H143" s="384"/>
      <c r="I143" s="384"/>
      <c r="J143" s="384"/>
      <c r="K143" s="385"/>
    </row>
    <row r="144" s="1" customFormat="1" ht="18.75" customHeight="1">
      <c r="B144" s="370"/>
      <c r="C144" s="370"/>
      <c r="D144" s="370"/>
      <c r="E144" s="370"/>
      <c r="F144" s="371"/>
      <c r="G144" s="370"/>
      <c r="H144" s="370"/>
      <c r="I144" s="370"/>
      <c r="J144" s="370"/>
      <c r="K144" s="370"/>
    </row>
    <row r="145" s="1" customFormat="1" ht="18.75" customHeight="1">
      <c r="B145" s="342"/>
      <c r="C145" s="342"/>
      <c r="D145" s="342"/>
      <c r="E145" s="342"/>
      <c r="F145" s="342"/>
      <c r="G145" s="342"/>
      <c r="H145" s="342"/>
      <c r="I145" s="342"/>
      <c r="J145" s="342"/>
      <c r="K145" s="342"/>
    </row>
    <row r="146" s="1" customFormat="1" ht="7.5" customHeight="1">
      <c r="B146" s="343"/>
      <c r="C146" s="344"/>
      <c r="D146" s="344"/>
      <c r="E146" s="344"/>
      <c r="F146" s="344"/>
      <c r="G146" s="344"/>
      <c r="H146" s="344"/>
      <c r="I146" s="344"/>
      <c r="J146" s="344"/>
      <c r="K146" s="345"/>
    </row>
    <row r="147" s="1" customFormat="1" ht="45" customHeight="1">
      <c r="B147" s="346"/>
      <c r="C147" s="347" t="s">
        <v>2649</v>
      </c>
      <c r="D147" s="347"/>
      <c r="E147" s="347"/>
      <c r="F147" s="347"/>
      <c r="G147" s="347"/>
      <c r="H147" s="347"/>
      <c r="I147" s="347"/>
      <c r="J147" s="347"/>
      <c r="K147" s="348"/>
    </row>
    <row r="148" s="1" customFormat="1" ht="17.25" customHeight="1">
      <c r="B148" s="346"/>
      <c r="C148" s="349" t="s">
        <v>2584</v>
      </c>
      <c r="D148" s="349"/>
      <c r="E148" s="349"/>
      <c r="F148" s="349" t="s">
        <v>2585</v>
      </c>
      <c r="G148" s="350"/>
      <c r="H148" s="349" t="s">
        <v>59</v>
      </c>
      <c r="I148" s="349" t="s">
        <v>62</v>
      </c>
      <c r="J148" s="349" t="s">
        <v>2586</v>
      </c>
      <c r="K148" s="348"/>
    </row>
    <row r="149" s="1" customFormat="1" ht="17.25" customHeight="1">
      <c r="B149" s="346"/>
      <c r="C149" s="351" t="s">
        <v>2587</v>
      </c>
      <c r="D149" s="351"/>
      <c r="E149" s="351"/>
      <c r="F149" s="352" t="s">
        <v>2588</v>
      </c>
      <c r="G149" s="353"/>
      <c r="H149" s="351"/>
      <c r="I149" s="351"/>
      <c r="J149" s="351" t="s">
        <v>2589</v>
      </c>
      <c r="K149" s="348"/>
    </row>
    <row r="150" s="1" customFormat="1" ht="5.25" customHeight="1">
      <c r="B150" s="359"/>
      <c r="C150" s="354"/>
      <c r="D150" s="354"/>
      <c r="E150" s="354"/>
      <c r="F150" s="354"/>
      <c r="G150" s="355"/>
      <c r="H150" s="354"/>
      <c r="I150" s="354"/>
      <c r="J150" s="354"/>
      <c r="K150" s="382"/>
    </row>
    <row r="151" s="1" customFormat="1" ht="15" customHeight="1">
      <c r="B151" s="359"/>
      <c r="C151" s="386" t="s">
        <v>2593</v>
      </c>
      <c r="D151" s="334"/>
      <c r="E151" s="334"/>
      <c r="F151" s="387" t="s">
        <v>2590</v>
      </c>
      <c r="G151" s="334"/>
      <c r="H151" s="386" t="s">
        <v>2630</v>
      </c>
      <c r="I151" s="386" t="s">
        <v>2592</v>
      </c>
      <c r="J151" s="386">
        <v>120</v>
      </c>
      <c r="K151" s="382"/>
    </row>
    <row r="152" s="1" customFormat="1" ht="15" customHeight="1">
      <c r="B152" s="359"/>
      <c r="C152" s="386" t="s">
        <v>2639</v>
      </c>
      <c r="D152" s="334"/>
      <c r="E152" s="334"/>
      <c r="F152" s="387" t="s">
        <v>2590</v>
      </c>
      <c r="G152" s="334"/>
      <c r="H152" s="386" t="s">
        <v>2650</v>
      </c>
      <c r="I152" s="386" t="s">
        <v>2592</v>
      </c>
      <c r="J152" s="386" t="s">
        <v>2641</v>
      </c>
      <c r="K152" s="382"/>
    </row>
    <row r="153" s="1" customFormat="1" ht="15" customHeight="1">
      <c r="B153" s="359"/>
      <c r="C153" s="386" t="s">
        <v>99</v>
      </c>
      <c r="D153" s="334"/>
      <c r="E153" s="334"/>
      <c r="F153" s="387" t="s">
        <v>2590</v>
      </c>
      <c r="G153" s="334"/>
      <c r="H153" s="386" t="s">
        <v>2651</v>
      </c>
      <c r="I153" s="386" t="s">
        <v>2592</v>
      </c>
      <c r="J153" s="386" t="s">
        <v>2641</v>
      </c>
      <c r="K153" s="382"/>
    </row>
    <row r="154" s="1" customFormat="1" ht="15" customHeight="1">
      <c r="B154" s="359"/>
      <c r="C154" s="386" t="s">
        <v>2595</v>
      </c>
      <c r="D154" s="334"/>
      <c r="E154" s="334"/>
      <c r="F154" s="387" t="s">
        <v>2596</v>
      </c>
      <c r="G154" s="334"/>
      <c r="H154" s="386" t="s">
        <v>2630</v>
      </c>
      <c r="I154" s="386" t="s">
        <v>2592</v>
      </c>
      <c r="J154" s="386">
        <v>50</v>
      </c>
      <c r="K154" s="382"/>
    </row>
    <row r="155" s="1" customFormat="1" ht="15" customHeight="1">
      <c r="B155" s="359"/>
      <c r="C155" s="386" t="s">
        <v>2598</v>
      </c>
      <c r="D155" s="334"/>
      <c r="E155" s="334"/>
      <c r="F155" s="387" t="s">
        <v>2590</v>
      </c>
      <c r="G155" s="334"/>
      <c r="H155" s="386" t="s">
        <v>2630</v>
      </c>
      <c r="I155" s="386" t="s">
        <v>2600</v>
      </c>
      <c r="J155" s="386"/>
      <c r="K155" s="382"/>
    </row>
    <row r="156" s="1" customFormat="1" ht="15" customHeight="1">
      <c r="B156" s="359"/>
      <c r="C156" s="386" t="s">
        <v>2609</v>
      </c>
      <c r="D156" s="334"/>
      <c r="E156" s="334"/>
      <c r="F156" s="387" t="s">
        <v>2596</v>
      </c>
      <c r="G156" s="334"/>
      <c r="H156" s="386" t="s">
        <v>2630</v>
      </c>
      <c r="I156" s="386" t="s">
        <v>2592</v>
      </c>
      <c r="J156" s="386">
        <v>50</v>
      </c>
      <c r="K156" s="382"/>
    </row>
    <row r="157" s="1" customFormat="1" ht="15" customHeight="1">
      <c r="B157" s="359"/>
      <c r="C157" s="386" t="s">
        <v>2617</v>
      </c>
      <c r="D157" s="334"/>
      <c r="E157" s="334"/>
      <c r="F157" s="387" t="s">
        <v>2596</v>
      </c>
      <c r="G157" s="334"/>
      <c r="H157" s="386" t="s">
        <v>2630</v>
      </c>
      <c r="I157" s="386" t="s">
        <v>2592</v>
      </c>
      <c r="J157" s="386">
        <v>50</v>
      </c>
      <c r="K157" s="382"/>
    </row>
    <row r="158" s="1" customFormat="1" ht="15" customHeight="1">
      <c r="B158" s="359"/>
      <c r="C158" s="386" t="s">
        <v>2615</v>
      </c>
      <c r="D158" s="334"/>
      <c r="E158" s="334"/>
      <c r="F158" s="387" t="s">
        <v>2596</v>
      </c>
      <c r="G158" s="334"/>
      <c r="H158" s="386" t="s">
        <v>2630</v>
      </c>
      <c r="I158" s="386" t="s">
        <v>2592</v>
      </c>
      <c r="J158" s="386">
        <v>50</v>
      </c>
      <c r="K158" s="382"/>
    </row>
    <row r="159" s="1" customFormat="1" ht="15" customHeight="1">
      <c r="B159" s="359"/>
      <c r="C159" s="386" t="s">
        <v>153</v>
      </c>
      <c r="D159" s="334"/>
      <c r="E159" s="334"/>
      <c r="F159" s="387" t="s">
        <v>2590</v>
      </c>
      <c r="G159" s="334"/>
      <c r="H159" s="386" t="s">
        <v>2652</v>
      </c>
      <c r="I159" s="386" t="s">
        <v>2592</v>
      </c>
      <c r="J159" s="386" t="s">
        <v>2653</v>
      </c>
      <c r="K159" s="382"/>
    </row>
    <row r="160" s="1" customFormat="1" ht="15" customHeight="1">
      <c r="B160" s="359"/>
      <c r="C160" s="386" t="s">
        <v>2654</v>
      </c>
      <c r="D160" s="334"/>
      <c r="E160" s="334"/>
      <c r="F160" s="387" t="s">
        <v>2590</v>
      </c>
      <c r="G160" s="334"/>
      <c r="H160" s="386" t="s">
        <v>2655</v>
      </c>
      <c r="I160" s="386" t="s">
        <v>2625</v>
      </c>
      <c r="J160" s="386"/>
      <c r="K160" s="382"/>
    </row>
    <row r="161" s="1" customFormat="1" ht="15" customHeight="1">
      <c r="B161" s="388"/>
      <c r="C161" s="368"/>
      <c r="D161" s="368"/>
      <c r="E161" s="368"/>
      <c r="F161" s="368"/>
      <c r="G161" s="368"/>
      <c r="H161" s="368"/>
      <c r="I161" s="368"/>
      <c r="J161" s="368"/>
      <c r="K161" s="389"/>
    </row>
    <row r="162" s="1" customFormat="1" ht="18.75" customHeight="1">
      <c r="B162" s="370"/>
      <c r="C162" s="380"/>
      <c r="D162" s="380"/>
      <c r="E162" s="380"/>
      <c r="F162" s="390"/>
      <c r="G162" s="380"/>
      <c r="H162" s="380"/>
      <c r="I162" s="380"/>
      <c r="J162" s="380"/>
      <c r="K162" s="370"/>
    </row>
    <row r="163" s="1" customFormat="1" ht="18.75" customHeight="1">
      <c r="B163" s="342"/>
      <c r="C163" s="342"/>
      <c r="D163" s="342"/>
      <c r="E163" s="342"/>
      <c r="F163" s="342"/>
      <c r="G163" s="342"/>
      <c r="H163" s="342"/>
      <c r="I163" s="342"/>
      <c r="J163" s="342"/>
      <c r="K163" s="342"/>
    </row>
    <row r="164" s="1" customFormat="1" ht="7.5" customHeight="1">
      <c r="B164" s="321"/>
      <c r="C164" s="322"/>
      <c r="D164" s="322"/>
      <c r="E164" s="322"/>
      <c r="F164" s="322"/>
      <c r="G164" s="322"/>
      <c r="H164" s="322"/>
      <c r="I164" s="322"/>
      <c r="J164" s="322"/>
      <c r="K164" s="323"/>
    </row>
    <row r="165" s="1" customFormat="1" ht="45" customHeight="1">
      <c r="B165" s="324"/>
      <c r="C165" s="325" t="s">
        <v>2656</v>
      </c>
      <c r="D165" s="325"/>
      <c r="E165" s="325"/>
      <c r="F165" s="325"/>
      <c r="G165" s="325"/>
      <c r="H165" s="325"/>
      <c r="I165" s="325"/>
      <c r="J165" s="325"/>
      <c r="K165" s="326"/>
    </row>
    <row r="166" s="1" customFormat="1" ht="17.25" customHeight="1">
      <c r="B166" s="324"/>
      <c r="C166" s="349" t="s">
        <v>2584</v>
      </c>
      <c r="D166" s="349"/>
      <c r="E166" s="349"/>
      <c r="F166" s="349" t="s">
        <v>2585</v>
      </c>
      <c r="G166" s="391"/>
      <c r="H166" s="392" t="s">
        <v>59</v>
      </c>
      <c r="I166" s="392" t="s">
        <v>62</v>
      </c>
      <c r="J166" s="349" t="s">
        <v>2586</v>
      </c>
      <c r="K166" s="326"/>
    </row>
    <row r="167" s="1" customFormat="1" ht="17.25" customHeight="1">
      <c r="B167" s="327"/>
      <c r="C167" s="351" t="s">
        <v>2587</v>
      </c>
      <c r="D167" s="351"/>
      <c r="E167" s="351"/>
      <c r="F167" s="352" t="s">
        <v>2588</v>
      </c>
      <c r="G167" s="393"/>
      <c r="H167" s="394"/>
      <c r="I167" s="394"/>
      <c r="J167" s="351" t="s">
        <v>2589</v>
      </c>
      <c r="K167" s="329"/>
    </row>
    <row r="168" s="1" customFormat="1" ht="5.25" customHeight="1">
      <c r="B168" s="359"/>
      <c r="C168" s="354"/>
      <c r="D168" s="354"/>
      <c r="E168" s="354"/>
      <c r="F168" s="354"/>
      <c r="G168" s="355"/>
      <c r="H168" s="354"/>
      <c r="I168" s="354"/>
      <c r="J168" s="354"/>
      <c r="K168" s="382"/>
    </row>
    <row r="169" s="1" customFormat="1" ht="15" customHeight="1">
      <c r="B169" s="359"/>
      <c r="C169" s="334" t="s">
        <v>2593</v>
      </c>
      <c r="D169" s="334"/>
      <c r="E169" s="334"/>
      <c r="F169" s="357" t="s">
        <v>2590</v>
      </c>
      <c r="G169" s="334"/>
      <c r="H169" s="334" t="s">
        <v>2630</v>
      </c>
      <c r="I169" s="334" t="s">
        <v>2592</v>
      </c>
      <c r="J169" s="334">
        <v>120</v>
      </c>
      <c r="K169" s="382"/>
    </row>
    <row r="170" s="1" customFormat="1" ht="15" customHeight="1">
      <c r="B170" s="359"/>
      <c r="C170" s="334" t="s">
        <v>2639</v>
      </c>
      <c r="D170" s="334"/>
      <c r="E170" s="334"/>
      <c r="F170" s="357" t="s">
        <v>2590</v>
      </c>
      <c r="G170" s="334"/>
      <c r="H170" s="334" t="s">
        <v>2640</v>
      </c>
      <c r="I170" s="334" t="s">
        <v>2592</v>
      </c>
      <c r="J170" s="334" t="s">
        <v>2641</v>
      </c>
      <c r="K170" s="382"/>
    </row>
    <row r="171" s="1" customFormat="1" ht="15" customHeight="1">
      <c r="B171" s="359"/>
      <c r="C171" s="334" t="s">
        <v>99</v>
      </c>
      <c r="D171" s="334"/>
      <c r="E171" s="334"/>
      <c r="F171" s="357" t="s">
        <v>2590</v>
      </c>
      <c r="G171" s="334"/>
      <c r="H171" s="334" t="s">
        <v>2657</v>
      </c>
      <c r="I171" s="334" t="s">
        <v>2592</v>
      </c>
      <c r="J171" s="334" t="s">
        <v>2641</v>
      </c>
      <c r="K171" s="382"/>
    </row>
    <row r="172" s="1" customFormat="1" ht="15" customHeight="1">
      <c r="B172" s="359"/>
      <c r="C172" s="334" t="s">
        <v>2595</v>
      </c>
      <c r="D172" s="334"/>
      <c r="E172" s="334"/>
      <c r="F172" s="357" t="s">
        <v>2596</v>
      </c>
      <c r="G172" s="334"/>
      <c r="H172" s="334" t="s">
        <v>2657</v>
      </c>
      <c r="I172" s="334" t="s">
        <v>2592</v>
      </c>
      <c r="J172" s="334">
        <v>50</v>
      </c>
      <c r="K172" s="382"/>
    </row>
    <row r="173" s="1" customFormat="1" ht="15" customHeight="1">
      <c r="B173" s="359"/>
      <c r="C173" s="334" t="s">
        <v>2598</v>
      </c>
      <c r="D173" s="334"/>
      <c r="E173" s="334"/>
      <c r="F173" s="357" t="s">
        <v>2590</v>
      </c>
      <c r="G173" s="334"/>
      <c r="H173" s="334" t="s">
        <v>2657</v>
      </c>
      <c r="I173" s="334" t="s">
        <v>2600</v>
      </c>
      <c r="J173" s="334"/>
      <c r="K173" s="382"/>
    </row>
    <row r="174" s="1" customFormat="1" ht="15" customHeight="1">
      <c r="B174" s="359"/>
      <c r="C174" s="334" t="s">
        <v>2609</v>
      </c>
      <c r="D174" s="334"/>
      <c r="E174" s="334"/>
      <c r="F174" s="357" t="s">
        <v>2596</v>
      </c>
      <c r="G174" s="334"/>
      <c r="H174" s="334" t="s">
        <v>2657</v>
      </c>
      <c r="I174" s="334" t="s">
        <v>2592</v>
      </c>
      <c r="J174" s="334">
        <v>50</v>
      </c>
      <c r="K174" s="382"/>
    </row>
    <row r="175" s="1" customFormat="1" ht="15" customHeight="1">
      <c r="B175" s="359"/>
      <c r="C175" s="334" t="s">
        <v>2617</v>
      </c>
      <c r="D175" s="334"/>
      <c r="E175" s="334"/>
      <c r="F175" s="357" t="s">
        <v>2596</v>
      </c>
      <c r="G175" s="334"/>
      <c r="H175" s="334" t="s">
        <v>2657</v>
      </c>
      <c r="I175" s="334" t="s">
        <v>2592</v>
      </c>
      <c r="J175" s="334">
        <v>50</v>
      </c>
      <c r="K175" s="382"/>
    </row>
    <row r="176" s="1" customFormat="1" ht="15" customHeight="1">
      <c r="B176" s="359"/>
      <c r="C176" s="334" t="s">
        <v>2615</v>
      </c>
      <c r="D176" s="334"/>
      <c r="E176" s="334"/>
      <c r="F176" s="357" t="s">
        <v>2596</v>
      </c>
      <c r="G176" s="334"/>
      <c r="H176" s="334" t="s">
        <v>2657</v>
      </c>
      <c r="I176" s="334" t="s">
        <v>2592</v>
      </c>
      <c r="J176" s="334">
        <v>50</v>
      </c>
      <c r="K176" s="382"/>
    </row>
    <row r="177" s="1" customFormat="1" ht="15" customHeight="1">
      <c r="B177" s="359"/>
      <c r="C177" s="334" t="s">
        <v>165</v>
      </c>
      <c r="D177" s="334"/>
      <c r="E177" s="334"/>
      <c r="F177" s="357" t="s">
        <v>2590</v>
      </c>
      <c r="G177" s="334"/>
      <c r="H177" s="334" t="s">
        <v>2658</v>
      </c>
      <c r="I177" s="334" t="s">
        <v>2659</v>
      </c>
      <c r="J177" s="334"/>
      <c r="K177" s="382"/>
    </row>
    <row r="178" s="1" customFormat="1" ht="15" customHeight="1">
      <c r="B178" s="359"/>
      <c r="C178" s="334" t="s">
        <v>62</v>
      </c>
      <c r="D178" s="334"/>
      <c r="E178" s="334"/>
      <c r="F178" s="357" t="s">
        <v>2590</v>
      </c>
      <c r="G178" s="334"/>
      <c r="H178" s="334" t="s">
        <v>2660</v>
      </c>
      <c r="I178" s="334" t="s">
        <v>2661</v>
      </c>
      <c r="J178" s="334">
        <v>1</v>
      </c>
      <c r="K178" s="382"/>
    </row>
    <row r="179" s="1" customFormat="1" ht="15" customHeight="1">
      <c r="B179" s="359"/>
      <c r="C179" s="334" t="s">
        <v>58</v>
      </c>
      <c r="D179" s="334"/>
      <c r="E179" s="334"/>
      <c r="F179" s="357" t="s">
        <v>2590</v>
      </c>
      <c r="G179" s="334"/>
      <c r="H179" s="334" t="s">
        <v>2662</v>
      </c>
      <c r="I179" s="334" t="s">
        <v>2592</v>
      </c>
      <c r="J179" s="334">
        <v>20</v>
      </c>
      <c r="K179" s="382"/>
    </row>
    <row r="180" s="1" customFormat="1" ht="15" customHeight="1">
      <c r="B180" s="359"/>
      <c r="C180" s="334" t="s">
        <v>59</v>
      </c>
      <c r="D180" s="334"/>
      <c r="E180" s="334"/>
      <c r="F180" s="357" t="s">
        <v>2590</v>
      </c>
      <c r="G180" s="334"/>
      <c r="H180" s="334" t="s">
        <v>2663</v>
      </c>
      <c r="I180" s="334" t="s">
        <v>2592</v>
      </c>
      <c r="J180" s="334">
        <v>255</v>
      </c>
      <c r="K180" s="382"/>
    </row>
    <row r="181" s="1" customFormat="1" ht="15" customHeight="1">
      <c r="B181" s="359"/>
      <c r="C181" s="334" t="s">
        <v>166</v>
      </c>
      <c r="D181" s="334"/>
      <c r="E181" s="334"/>
      <c r="F181" s="357" t="s">
        <v>2590</v>
      </c>
      <c r="G181" s="334"/>
      <c r="H181" s="334" t="s">
        <v>2554</v>
      </c>
      <c r="I181" s="334" t="s">
        <v>2592</v>
      </c>
      <c r="J181" s="334">
        <v>10</v>
      </c>
      <c r="K181" s="382"/>
    </row>
    <row r="182" s="1" customFormat="1" ht="15" customHeight="1">
      <c r="B182" s="359"/>
      <c r="C182" s="334" t="s">
        <v>167</v>
      </c>
      <c r="D182" s="334"/>
      <c r="E182" s="334"/>
      <c r="F182" s="357" t="s">
        <v>2590</v>
      </c>
      <c r="G182" s="334"/>
      <c r="H182" s="334" t="s">
        <v>2664</v>
      </c>
      <c r="I182" s="334" t="s">
        <v>2625</v>
      </c>
      <c r="J182" s="334"/>
      <c r="K182" s="382"/>
    </row>
    <row r="183" s="1" customFormat="1" ht="15" customHeight="1">
      <c r="B183" s="359"/>
      <c r="C183" s="334" t="s">
        <v>2665</v>
      </c>
      <c r="D183" s="334"/>
      <c r="E183" s="334"/>
      <c r="F183" s="357" t="s">
        <v>2590</v>
      </c>
      <c r="G183" s="334"/>
      <c r="H183" s="334" t="s">
        <v>2666</v>
      </c>
      <c r="I183" s="334" t="s">
        <v>2625</v>
      </c>
      <c r="J183" s="334"/>
      <c r="K183" s="382"/>
    </row>
    <row r="184" s="1" customFormat="1" ht="15" customHeight="1">
      <c r="B184" s="359"/>
      <c r="C184" s="334" t="s">
        <v>2654</v>
      </c>
      <c r="D184" s="334"/>
      <c r="E184" s="334"/>
      <c r="F184" s="357" t="s">
        <v>2590</v>
      </c>
      <c r="G184" s="334"/>
      <c r="H184" s="334" t="s">
        <v>2667</v>
      </c>
      <c r="I184" s="334" t="s">
        <v>2625</v>
      </c>
      <c r="J184" s="334"/>
      <c r="K184" s="382"/>
    </row>
    <row r="185" s="1" customFormat="1" ht="15" customHeight="1">
      <c r="B185" s="359"/>
      <c r="C185" s="334" t="s">
        <v>169</v>
      </c>
      <c r="D185" s="334"/>
      <c r="E185" s="334"/>
      <c r="F185" s="357" t="s">
        <v>2596</v>
      </c>
      <c r="G185" s="334"/>
      <c r="H185" s="334" t="s">
        <v>2668</v>
      </c>
      <c r="I185" s="334" t="s">
        <v>2592</v>
      </c>
      <c r="J185" s="334">
        <v>50</v>
      </c>
      <c r="K185" s="382"/>
    </row>
    <row r="186" s="1" customFormat="1" ht="15" customHeight="1">
      <c r="B186" s="359"/>
      <c r="C186" s="334" t="s">
        <v>2669</v>
      </c>
      <c r="D186" s="334"/>
      <c r="E186" s="334"/>
      <c r="F186" s="357" t="s">
        <v>2596</v>
      </c>
      <c r="G186" s="334"/>
      <c r="H186" s="334" t="s">
        <v>2670</v>
      </c>
      <c r="I186" s="334" t="s">
        <v>2671</v>
      </c>
      <c r="J186" s="334"/>
      <c r="K186" s="382"/>
    </row>
    <row r="187" s="1" customFormat="1" ht="15" customHeight="1">
      <c r="B187" s="359"/>
      <c r="C187" s="334" t="s">
        <v>2672</v>
      </c>
      <c r="D187" s="334"/>
      <c r="E187" s="334"/>
      <c r="F187" s="357" t="s">
        <v>2596</v>
      </c>
      <c r="G187" s="334"/>
      <c r="H187" s="334" t="s">
        <v>2673</v>
      </c>
      <c r="I187" s="334" t="s">
        <v>2671</v>
      </c>
      <c r="J187" s="334"/>
      <c r="K187" s="382"/>
    </row>
    <row r="188" s="1" customFormat="1" ht="15" customHeight="1">
      <c r="B188" s="359"/>
      <c r="C188" s="334" t="s">
        <v>2674</v>
      </c>
      <c r="D188" s="334"/>
      <c r="E188" s="334"/>
      <c r="F188" s="357" t="s">
        <v>2596</v>
      </c>
      <c r="G188" s="334"/>
      <c r="H188" s="334" t="s">
        <v>2675</v>
      </c>
      <c r="I188" s="334" t="s">
        <v>2671</v>
      </c>
      <c r="J188" s="334"/>
      <c r="K188" s="382"/>
    </row>
    <row r="189" s="1" customFormat="1" ht="15" customHeight="1">
      <c r="B189" s="359"/>
      <c r="C189" s="395" t="s">
        <v>2676</v>
      </c>
      <c r="D189" s="334"/>
      <c r="E189" s="334"/>
      <c r="F189" s="357" t="s">
        <v>2596</v>
      </c>
      <c r="G189" s="334"/>
      <c r="H189" s="334" t="s">
        <v>2677</v>
      </c>
      <c r="I189" s="334" t="s">
        <v>2678</v>
      </c>
      <c r="J189" s="396" t="s">
        <v>2679</v>
      </c>
      <c r="K189" s="382"/>
    </row>
    <row r="190" s="18" customFormat="1" ht="15" customHeight="1">
      <c r="B190" s="397"/>
      <c r="C190" s="398" t="s">
        <v>2680</v>
      </c>
      <c r="D190" s="399"/>
      <c r="E190" s="399"/>
      <c r="F190" s="400" t="s">
        <v>2596</v>
      </c>
      <c r="G190" s="399"/>
      <c r="H190" s="399" t="s">
        <v>2681</v>
      </c>
      <c r="I190" s="399" t="s">
        <v>2678</v>
      </c>
      <c r="J190" s="401" t="s">
        <v>2679</v>
      </c>
      <c r="K190" s="402"/>
    </row>
    <row r="191" s="1" customFormat="1" ht="15" customHeight="1">
      <c r="B191" s="359"/>
      <c r="C191" s="395" t="s">
        <v>47</v>
      </c>
      <c r="D191" s="334"/>
      <c r="E191" s="334"/>
      <c r="F191" s="357" t="s">
        <v>2590</v>
      </c>
      <c r="G191" s="334"/>
      <c r="H191" s="331" t="s">
        <v>2682</v>
      </c>
      <c r="I191" s="334" t="s">
        <v>2683</v>
      </c>
      <c r="J191" s="334"/>
      <c r="K191" s="382"/>
    </row>
    <row r="192" s="1" customFormat="1" ht="15" customHeight="1">
      <c r="B192" s="359"/>
      <c r="C192" s="395" t="s">
        <v>2684</v>
      </c>
      <c r="D192" s="334"/>
      <c r="E192" s="334"/>
      <c r="F192" s="357" t="s">
        <v>2590</v>
      </c>
      <c r="G192" s="334"/>
      <c r="H192" s="334" t="s">
        <v>2685</v>
      </c>
      <c r="I192" s="334" t="s">
        <v>2625</v>
      </c>
      <c r="J192" s="334"/>
      <c r="K192" s="382"/>
    </row>
    <row r="193" s="1" customFormat="1" ht="15" customHeight="1">
      <c r="B193" s="359"/>
      <c r="C193" s="395" t="s">
        <v>2686</v>
      </c>
      <c r="D193" s="334"/>
      <c r="E193" s="334"/>
      <c r="F193" s="357" t="s">
        <v>2590</v>
      </c>
      <c r="G193" s="334"/>
      <c r="H193" s="334" t="s">
        <v>2687</v>
      </c>
      <c r="I193" s="334" t="s">
        <v>2625</v>
      </c>
      <c r="J193" s="334"/>
      <c r="K193" s="382"/>
    </row>
    <row r="194" s="1" customFormat="1" ht="15" customHeight="1">
      <c r="B194" s="359"/>
      <c r="C194" s="395" t="s">
        <v>2688</v>
      </c>
      <c r="D194" s="334"/>
      <c r="E194" s="334"/>
      <c r="F194" s="357" t="s">
        <v>2596</v>
      </c>
      <c r="G194" s="334"/>
      <c r="H194" s="334" t="s">
        <v>2689</v>
      </c>
      <c r="I194" s="334" t="s">
        <v>2625</v>
      </c>
      <c r="J194" s="334"/>
      <c r="K194" s="382"/>
    </row>
    <row r="195" s="1" customFormat="1" ht="15" customHeight="1">
      <c r="B195" s="388"/>
      <c r="C195" s="403"/>
      <c r="D195" s="368"/>
      <c r="E195" s="368"/>
      <c r="F195" s="368"/>
      <c r="G195" s="368"/>
      <c r="H195" s="368"/>
      <c r="I195" s="368"/>
      <c r="J195" s="368"/>
      <c r="K195" s="389"/>
    </row>
    <row r="196" s="1" customFormat="1" ht="18.75" customHeight="1">
      <c r="B196" s="370"/>
      <c r="C196" s="380"/>
      <c r="D196" s="380"/>
      <c r="E196" s="380"/>
      <c r="F196" s="390"/>
      <c r="G196" s="380"/>
      <c r="H196" s="380"/>
      <c r="I196" s="380"/>
      <c r="J196" s="380"/>
      <c r="K196" s="370"/>
    </row>
    <row r="197" s="1" customFormat="1" ht="18.75" customHeight="1">
      <c r="B197" s="370"/>
      <c r="C197" s="380"/>
      <c r="D197" s="380"/>
      <c r="E197" s="380"/>
      <c r="F197" s="390"/>
      <c r="G197" s="380"/>
      <c r="H197" s="380"/>
      <c r="I197" s="380"/>
      <c r="J197" s="380"/>
      <c r="K197" s="370"/>
    </row>
    <row r="198" s="1" customFormat="1" ht="18.75" customHeight="1">
      <c r="B198" s="342"/>
      <c r="C198" s="342"/>
      <c r="D198" s="342"/>
      <c r="E198" s="342"/>
      <c r="F198" s="342"/>
      <c r="G198" s="342"/>
      <c r="H198" s="342"/>
      <c r="I198" s="342"/>
      <c r="J198" s="342"/>
      <c r="K198" s="342"/>
    </row>
    <row r="199" s="1" customFormat="1" ht="13.5">
      <c r="B199" s="321"/>
      <c r="C199" s="322"/>
      <c r="D199" s="322"/>
      <c r="E199" s="322"/>
      <c r="F199" s="322"/>
      <c r="G199" s="322"/>
      <c r="H199" s="322"/>
      <c r="I199" s="322"/>
      <c r="J199" s="322"/>
      <c r="K199" s="323"/>
    </row>
    <row r="200" s="1" customFormat="1" ht="21">
      <c r="B200" s="324"/>
      <c r="C200" s="325" t="s">
        <v>2690</v>
      </c>
      <c r="D200" s="325"/>
      <c r="E200" s="325"/>
      <c r="F200" s="325"/>
      <c r="G200" s="325"/>
      <c r="H200" s="325"/>
      <c r="I200" s="325"/>
      <c r="J200" s="325"/>
      <c r="K200" s="326"/>
    </row>
    <row r="201" s="1" customFormat="1" ht="25.5" customHeight="1">
      <c r="B201" s="324"/>
      <c r="C201" s="404" t="s">
        <v>2691</v>
      </c>
      <c r="D201" s="404"/>
      <c r="E201" s="404"/>
      <c r="F201" s="404" t="s">
        <v>2692</v>
      </c>
      <c r="G201" s="405"/>
      <c r="H201" s="404" t="s">
        <v>2693</v>
      </c>
      <c r="I201" s="404"/>
      <c r="J201" s="404"/>
      <c r="K201" s="326"/>
    </row>
    <row r="202" s="1" customFormat="1" ht="5.25" customHeight="1">
      <c r="B202" s="359"/>
      <c r="C202" s="354"/>
      <c r="D202" s="354"/>
      <c r="E202" s="354"/>
      <c r="F202" s="354"/>
      <c r="G202" s="380"/>
      <c r="H202" s="354"/>
      <c r="I202" s="354"/>
      <c r="J202" s="354"/>
      <c r="K202" s="382"/>
    </row>
    <row r="203" s="1" customFormat="1" ht="15" customHeight="1">
      <c r="B203" s="359"/>
      <c r="C203" s="334" t="s">
        <v>2683</v>
      </c>
      <c r="D203" s="334"/>
      <c r="E203" s="334"/>
      <c r="F203" s="357" t="s">
        <v>48</v>
      </c>
      <c r="G203" s="334"/>
      <c r="H203" s="334" t="s">
        <v>2694</v>
      </c>
      <c r="I203" s="334"/>
      <c r="J203" s="334"/>
      <c r="K203" s="382"/>
    </row>
    <row r="204" s="1" customFormat="1" ht="15" customHeight="1">
      <c r="B204" s="359"/>
      <c r="C204" s="334"/>
      <c r="D204" s="334"/>
      <c r="E204" s="334"/>
      <c r="F204" s="357" t="s">
        <v>49</v>
      </c>
      <c r="G204" s="334"/>
      <c r="H204" s="334" t="s">
        <v>2695</v>
      </c>
      <c r="I204" s="334"/>
      <c r="J204" s="334"/>
      <c r="K204" s="382"/>
    </row>
    <row r="205" s="1" customFormat="1" ht="15" customHeight="1">
      <c r="B205" s="359"/>
      <c r="C205" s="334"/>
      <c r="D205" s="334"/>
      <c r="E205" s="334"/>
      <c r="F205" s="357" t="s">
        <v>52</v>
      </c>
      <c r="G205" s="334"/>
      <c r="H205" s="334" t="s">
        <v>2696</v>
      </c>
      <c r="I205" s="334"/>
      <c r="J205" s="334"/>
      <c r="K205" s="382"/>
    </row>
    <row r="206" s="1" customFormat="1" ht="15" customHeight="1">
      <c r="B206" s="359"/>
      <c r="C206" s="334"/>
      <c r="D206" s="334"/>
      <c r="E206" s="334"/>
      <c r="F206" s="357" t="s">
        <v>50</v>
      </c>
      <c r="G206" s="334"/>
      <c r="H206" s="334" t="s">
        <v>2697</v>
      </c>
      <c r="I206" s="334"/>
      <c r="J206" s="334"/>
      <c r="K206" s="382"/>
    </row>
    <row r="207" s="1" customFormat="1" ht="15" customHeight="1">
      <c r="B207" s="359"/>
      <c r="C207" s="334"/>
      <c r="D207" s="334"/>
      <c r="E207" s="334"/>
      <c r="F207" s="357" t="s">
        <v>51</v>
      </c>
      <c r="G207" s="334"/>
      <c r="H207" s="334" t="s">
        <v>2698</v>
      </c>
      <c r="I207" s="334"/>
      <c r="J207" s="334"/>
      <c r="K207" s="382"/>
    </row>
    <row r="208" s="1" customFormat="1" ht="15" customHeight="1">
      <c r="B208" s="359"/>
      <c r="C208" s="334"/>
      <c r="D208" s="334"/>
      <c r="E208" s="334"/>
      <c r="F208" s="357"/>
      <c r="G208" s="334"/>
      <c r="H208" s="334"/>
      <c r="I208" s="334"/>
      <c r="J208" s="334"/>
      <c r="K208" s="382"/>
    </row>
    <row r="209" s="1" customFormat="1" ht="15" customHeight="1">
      <c r="B209" s="359"/>
      <c r="C209" s="334" t="s">
        <v>2637</v>
      </c>
      <c r="D209" s="334"/>
      <c r="E209" s="334"/>
      <c r="F209" s="357" t="s">
        <v>84</v>
      </c>
      <c r="G209" s="334"/>
      <c r="H209" s="334" t="s">
        <v>2699</v>
      </c>
      <c r="I209" s="334"/>
      <c r="J209" s="334"/>
      <c r="K209" s="382"/>
    </row>
    <row r="210" s="1" customFormat="1" ht="15" customHeight="1">
      <c r="B210" s="359"/>
      <c r="C210" s="334"/>
      <c r="D210" s="334"/>
      <c r="E210" s="334"/>
      <c r="F210" s="357" t="s">
        <v>2535</v>
      </c>
      <c r="G210" s="334"/>
      <c r="H210" s="334" t="s">
        <v>2536</v>
      </c>
      <c r="I210" s="334"/>
      <c r="J210" s="334"/>
      <c r="K210" s="382"/>
    </row>
    <row r="211" s="1" customFormat="1" ht="15" customHeight="1">
      <c r="B211" s="359"/>
      <c r="C211" s="334"/>
      <c r="D211" s="334"/>
      <c r="E211" s="334"/>
      <c r="F211" s="357" t="s">
        <v>2533</v>
      </c>
      <c r="G211" s="334"/>
      <c r="H211" s="334" t="s">
        <v>2700</v>
      </c>
      <c r="I211" s="334"/>
      <c r="J211" s="334"/>
      <c r="K211" s="382"/>
    </row>
    <row r="212" s="1" customFormat="1" ht="15" customHeight="1">
      <c r="B212" s="406"/>
      <c r="C212" s="334"/>
      <c r="D212" s="334"/>
      <c r="E212" s="334"/>
      <c r="F212" s="357" t="s">
        <v>2537</v>
      </c>
      <c r="G212" s="395"/>
      <c r="H212" s="386" t="s">
        <v>2538</v>
      </c>
      <c r="I212" s="386"/>
      <c r="J212" s="386"/>
      <c r="K212" s="407"/>
    </row>
    <row r="213" s="1" customFormat="1" ht="15" customHeight="1">
      <c r="B213" s="406"/>
      <c r="C213" s="334"/>
      <c r="D213" s="334"/>
      <c r="E213" s="334"/>
      <c r="F213" s="357" t="s">
        <v>618</v>
      </c>
      <c r="G213" s="395"/>
      <c r="H213" s="386" t="s">
        <v>2701</v>
      </c>
      <c r="I213" s="386"/>
      <c r="J213" s="386"/>
      <c r="K213" s="407"/>
    </row>
    <row r="214" s="1" customFormat="1" ht="15" customHeight="1">
      <c r="B214" s="406"/>
      <c r="C214" s="334"/>
      <c r="D214" s="334"/>
      <c r="E214" s="334"/>
      <c r="F214" s="357"/>
      <c r="G214" s="395"/>
      <c r="H214" s="386"/>
      <c r="I214" s="386"/>
      <c r="J214" s="386"/>
      <c r="K214" s="407"/>
    </row>
    <row r="215" s="1" customFormat="1" ht="15" customHeight="1">
      <c r="B215" s="406"/>
      <c r="C215" s="334" t="s">
        <v>2661</v>
      </c>
      <c r="D215" s="334"/>
      <c r="E215" s="334"/>
      <c r="F215" s="357">
        <v>1</v>
      </c>
      <c r="G215" s="395"/>
      <c r="H215" s="386" t="s">
        <v>2702</v>
      </c>
      <c r="I215" s="386"/>
      <c r="J215" s="386"/>
      <c r="K215" s="407"/>
    </row>
    <row r="216" s="1" customFormat="1" ht="15" customHeight="1">
      <c r="B216" s="406"/>
      <c r="C216" s="334"/>
      <c r="D216" s="334"/>
      <c r="E216" s="334"/>
      <c r="F216" s="357">
        <v>2</v>
      </c>
      <c r="G216" s="395"/>
      <c r="H216" s="386" t="s">
        <v>2703</v>
      </c>
      <c r="I216" s="386"/>
      <c r="J216" s="386"/>
      <c r="K216" s="407"/>
    </row>
    <row r="217" s="1" customFormat="1" ht="15" customHeight="1">
      <c r="B217" s="406"/>
      <c r="C217" s="334"/>
      <c r="D217" s="334"/>
      <c r="E217" s="334"/>
      <c r="F217" s="357">
        <v>3</v>
      </c>
      <c r="G217" s="395"/>
      <c r="H217" s="386" t="s">
        <v>2704</v>
      </c>
      <c r="I217" s="386"/>
      <c r="J217" s="386"/>
      <c r="K217" s="407"/>
    </row>
    <row r="218" s="1" customFormat="1" ht="15" customHeight="1">
      <c r="B218" s="406"/>
      <c r="C218" s="334"/>
      <c r="D218" s="334"/>
      <c r="E218" s="334"/>
      <c r="F218" s="357">
        <v>4</v>
      </c>
      <c r="G218" s="395"/>
      <c r="H218" s="386" t="s">
        <v>2705</v>
      </c>
      <c r="I218" s="386"/>
      <c r="J218" s="386"/>
      <c r="K218" s="407"/>
    </row>
    <row r="219" s="1" customFormat="1" ht="12.75" customHeight="1">
      <c r="B219" s="408"/>
      <c r="C219" s="409"/>
      <c r="D219" s="409"/>
      <c r="E219" s="409"/>
      <c r="F219" s="409"/>
      <c r="G219" s="409"/>
      <c r="H219" s="409"/>
      <c r="I219" s="409"/>
      <c r="J219" s="409"/>
      <c r="K219" s="410"/>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86</v>
      </c>
      <c r="AZ2" s="141" t="s">
        <v>128</v>
      </c>
      <c r="BA2" s="141" t="s">
        <v>19</v>
      </c>
      <c r="BB2" s="141" t="s">
        <v>19</v>
      </c>
      <c r="BC2" s="141" t="s">
        <v>129</v>
      </c>
      <c r="BD2" s="141" t="s">
        <v>87</v>
      </c>
    </row>
    <row r="3" s="1" customFormat="1" ht="6.96" customHeight="1">
      <c r="B3" s="142"/>
      <c r="C3" s="143"/>
      <c r="D3" s="143"/>
      <c r="E3" s="143"/>
      <c r="F3" s="143"/>
      <c r="G3" s="143"/>
      <c r="H3" s="143"/>
      <c r="I3" s="143"/>
      <c r="J3" s="143"/>
      <c r="K3" s="143"/>
      <c r="L3" s="23"/>
      <c r="AT3" s="20" t="s">
        <v>87</v>
      </c>
      <c r="AZ3" s="141" t="s">
        <v>130</v>
      </c>
      <c r="BA3" s="141" t="s">
        <v>19</v>
      </c>
      <c r="BB3" s="141" t="s">
        <v>19</v>
      </c>
      <c r="BC3" s="141" t="s">
        <v>131</v>
      </c>
      <c r="BD3" s="141" t="s">
        <v>87</v>
      </c>
    </row>
    <row r="4" s="1" customFormat="1" ht="24.96" customHeight="1">
      <c r="B4" s="23"/>
      <c r="D4" s="144" t="s">
        <v>132</v>
      </c>
      <c r="L4" s="23"/>
      <c r="M4" s="145" t="s">
        <v>10</v>
      </c>
      <c r="AT4" s="20" t="s">
        <v>4</v>
      </c>
      <c r="AZ4" s="141" t="s">
        <v>133</v>
      </c>
      <c r="BA4" s="141" t="s">
        <v>19</v>
      </c>
      <c r="BB4" s="141" t="s">
        <v>19</v>
      </c>
      <c r="BC4" s="141" t="s">
        <v>134</v>
      </c>
      <c r="BD4" s="141" t="s">
        <v>87</v>
      </c>
    </row>
    <row r="5" s="1" customFormat="1" ht="6.96" customHeight="1">
      <c r="B5" s="23"/>
      <c r="L5" s="23"/>
      <c r="AZ5" s="141" t="s">
        <v>135</v>
      </c>
      <c r="BA5" s="141" t="s">
        <v>19</v>
      </c>
      <c r="BB5" s="141" t="s">
        <v>19</v>
      </c>
      <c r="BC5" s="141" t="s">
        <v>136</v>
      </c>
      <c r="BD5" s="141" t="s">
        <v>87</v>
      </c>
    </row>
    <row r="6" s="1" customFormat="1" ht="12" customHeight="1">
      <c r="B6" s="23"/>
      <c r="D6" s="146" t="s">
        <v>16</v>
      </c>
      <c r="L6" s="23"/>
      <c r="AZ6" s="141" t="s">
        <v>137</v>
      </c>
      <c r="BA6" s="141" t="s">
        <v>19</v>
      </c>
      <c r="BB6" s="141" t="s">
        <v>19</v>
      </c>
      <c r="BC6" s="141" t="s">
        <v>138</v>
      </c>
      <c r="BD6" s="141" t="s">
        <v>87</v>
      </c>
    </row>
    <row r="7" s="1" customFormat="1" ht="16.5" customHeight="1">
      <c r="B7" s="23"/>
      <c r="E7" s="147" t="str">
        <f>'Rekapitulace stavby'!K6</f>
        <v>Revitalizace parku Marie Restituty II. etapa - část B</v>
      </c>
      <c r="F7" s="146"/>
      <c r="G7" s="146"/>
      <c r="H7" s="146"/>
      <c r="L7" s="23"/>
      <c r="AZ7" s="141" t="s">
        <v>139</v>
      </c>
      <c r="BA7" s="141" t="s">
        <v>19</v>
      </c>
      <c r="BB7" s="141" t="s">
        <v>19</v>
      </c>
      <c r="BC7" s="141" t="s">
        <v>140</v>
      </c>
      <c r="BD7" s="141" t="s">
        <v>87</v>
      </c>
    </row>
    <row r="8" s="2" customFormat="1" ht="12" customHeight="1">
      <c r="A8" s="41"/>
      <c r="B8" s="47"/>
      <c r="C8" s="41"/>
      <c r="D8" s="146" t="s">
        <v>141</v>
      </c>
      <c r="E8" s="41"/>
      <c r="F8" s="41"/>
      <c r="G8" s="41"/>
      <c r="H8" s="41"/>
      <c r="I8" s="41"/>
      <c r="J8" s="41"/>
      <c r="K8" s="41"/>
      <c r="L8" s="148"/>
      <c r="S8" s="41"/>
      <c r="T8" s="41"/>
      <c r="U8" s="41"/>
      <c r="V8" s="41"/>
      <c r="W8" s="41"/>
      <c r="X8" s="41"/>
      <c r="Y8" s="41"/>
      <c r="Z8" s="41"/>
      <c r="AA8" s="41"/>
      <c r="AB8" s="41"/>
      <c r="AC8" s="41"/>
      <c r="AD8" s="41"/>
      <c r="AE8" s="41"/>
      <c r="AZ8" s="141" t="s">
        <v>142</v>
      </c>
      <c r="BA8" s="141" t="s">
        <v>19</v>
      </c>
      <c r="BB8" s="141" t="s">
        <v>19</v>
      </c>
      <c r="BC8" s="141" t="s">
        <v>143</v>
      </c>
      <c r="BD8" s="141" t="s">
        <v>87</v>
      </c>
    </row>
    <row r="9" s="2" customFormat="1" ht="16.5" customHeight="1">
      <c r="A9" s="41"/>
      <c r="B9" s="47"/>
      <c r="C9" s="41"/>
      <c r="D9" s="41"/>
      <c r="E9" s="149" t="s">
        <v>144</v>
      </c>
      <c r="F9" s="41"/>
      <c r="G9" s="41"/>
      <c r="H9" s="41"/>
      <c r="I9" s="41"/>
      <c r="J9" s="41"/>
      <c r="K9" s="41"/>
      <c r="L9" s="148"/>
      <c r="S9" s="41"/>
      <c r="T9" s="41"/>
      <c r="U9" s="41"/>
      <c r="V9" s="41"/>
      <c r="W9" s="41"/>
      <c r="X9" s="41"/>
      <c r="Y9" s="41"/>
      <c r="Z9" s="41"/>
      <c r="AA9" s="41"/>
      <c r="AB9" s="41"/>
      <c r="AC9" s="41"/>
      <c r="AD9" s="41"/>
      <c r="AE9" s="41"/>
      <c r="AZ9" s="141" t="s">
        <v>145</v>
      </c>
      <c r="BA9" s="141" t="s">
        <v>19</v>
      </c>
      <c r="BB9" s="141" t="s">
        <v>19</v>
      </c>
      <c r="BC9" s="141" t="s">
        <v>146</v>
      </c>
      <c r="BD9" s="141" t="s">
        <v>87</v>
      </c>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c r="AZ10" s="141" t="s">
        <v>147</v>
      </c>
      <c r="BA10" s="141" t="s">
        <v>19</v>
      </c>
      <c r="BB10" s="141" t="s">
        <v>19</v>
      </c>
      <c r="BC10" s="141" t="s">
        <v>148</v>
      </c>
      <c r="BD10" s="141" t="s">
        <v>87</v>
      </c>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c r="AZ11" s="141" t="s">
        <v>149</v>
      </c>
      <c r="BA11" s="141" t="s">
        <v>19</v>
      </c>
      <c r="BB11" s="141" t="s">
        <v>19</v>
      </c>
      <c r="BC11" s="141" t="s">
        <v>150</v>
      </c>
      <c r="BD11" s="141" t="s">
        <v>87</v>
      </c>
    </row>
    <row r="12" s="2" customFormat="1" ht="12" customHeight="1">
      <c r="A12" s="41"/>
      <c r="B12" s="47"/>
      <c r="C12" s="41"/>
      <c r="D12" s="146" t="s">
        <v>21</v>
      </c>
      <c r="E12" s="41"/>
      <c r="F12" s="136" t="s">
        <v>22</v>
      </c>
      <c r="G12" s="41"/>
      <c r="H12" s="41"/>
      <c r="I12" s="146" t="s">
        <v>23</v>
      </c>
      <c r="J12" s="150" t="str">
        <f>'Rekapitulace stavby'!AN8</f>
        <v>19. 11. 2025</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27</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28</v>
      </c>
      <c r="F15" s="41"/>
      <c r="G15" s="41"/>
      <c r="H15" s="41"/>
      <c r="I15" s="146" t="s">
        <v>29</v>
      </c>
      <c r="J15" s="136" t="s">
        <v>30</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31</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29</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33</v>
      </c>
      <c r="E20" s="41"/>
      <c r="F20" s="41"/>
      <c r="G20" s="41"/>
      <c r="H20" s="41"/>
      <c r="I20" s="146" t="s">
        <v>26</v>
      </c>
      <c r="J20" s="136" t="s">
        <v>34</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35</v>
      </c>
      <c r="F21" s="41"/>
      <c r="G21" s="41"/>
      <c r="H21" s="41"/>
      <c r="I21" s="146" t="s">
        <v>29</v>
      </c>
      <c r="J21" s="136" t="s">
        <v>36</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38</v>
      </c>
      <c r="E23" s="41"/>
      <c r="F23" s="41"/>
      <c r="G23" s="41"/>
      <c r="H23" s="41"/>
      <c r="I23" s="146" t="s">
        <v>26</v>
      </c>
      <c r="J23" s="136" t="s">
        <v>39</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40</v>
      </c>
      <c r="F24" s="41"/>
      <c r="G24" s="41"/>
      <c r="H24" s="41"/>
      <c r="I24" s="146" t="s">
        <v>29</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41</v>
      </c>
      <c r="E26" s="41"/>
      <c r="F26" s="41"/>
      <c r="G26" s="41"/>
      <c r="H26" s="41"/>
      <c r="I26" s="41"/>
      <c r="J26" s="41"/>
      <c r="K26" s="41"/>
      <c r="L26" s="148"/>
      <c r="S26" s="41"/>
      <c r="T26" s="41"/>
      <c r="U26" s="41"/>
      <c r="V26" s="41"/>
      <c r="W26" s="41"/>
      <c r="X26" s="41"/>
      <c r="Y26" s="41"/>
      <c r="Z26" s="41"/>
      <c r="AA26" s="41"/>
      <c r="AB26" s="41"/>
      <c r="AC26" s="41"/>
      <c r="AD26" s="41"/>
      <c r="AE26" s="41"/>
    </row>
    <row r="27" s="8" customFormat="1" ht="179.25" customHeight="1">
      <c r="A27" s="151"/>
      <c r="B27" s="152"/>
      <c r="C27" s="151"/>
      <c r="D27" s="151"/>
      <c r="E27" s="153" t="s">
        <v>151</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43</v>
      </c>
      <c r="E30" s="41"/>
      <c r="F30" s="41"/>
      <c r="G30" s="41"/>
      <c r="H30" s="41"/>
      <c r="I30" s="41"/>
      <c r="J30" s="157">
        <f>ROUND(J87,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45</v>
      </c>
      <c r="G32" s="41"/>
      <c r="H32" s="41"/>
      <c r="I32" s="158" t="s">
        <v>44</v>
      </c>
      <c r="J32" s="158" t="s">
        <v>46</v>
      </c>
      <c r="K32" s="41"/>
      <c r="L32" s="148"/>
      <c r="S32" s="41"/>
      <c r="T32" s="41"/>
      <c r="U32" s="41"/>
      <c r="V32" s="41"/>
      <c r="W32" s="41"/>
      <c r="X32" s="41"/>
      <c r="Y32" s="41"/>
      <c r="Z32" s="41"/>
      <c r="AA32" s="41"/>
      <c r="AB32" s="41"/>
      <c r="AC32" s="41"/>
      <c r="AD32" s="41"/>
      <c r="AE32" s="41"/>
    </row>
    <row r="33" s="2" customFormat="1" ht="14.4" customHeight="1">
      <c r="A33" s="41"/>
      <c r="B33" s="47"/>
      <c r="C33" s="41"/>
      <c r="D33" s="159" t="s">
        <v>47</v>
      </c>
      <c r="E33" s="146" t="s">
        <v>48</v>
      </c>
      <c r="F33" s="160">
        <f>ROUND((SUM(BE87:BE419)),  2)</f>
        <v>0</v>
      </c>
      <c r="G33" s="41"/>
      <c r="H33" s="41"/>
      <c r="I33" s="161">
        <v>0.20999999999999999</v>
      </c>
      <c r="J33" s="160">
        <f>ROUND(((SUM(BE87:BE419))*I33),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49</v>
      </c>
      <c r="F34" s="160">
        <f>ROUND((SUM(BF87:BF419)),  2)</f>
        <v>0</v>
      </c>
      <c r="G34" s="41"/>
      <c r="H34" s="41"/>
      <c r="I34" s="161">
        <v>0.12</v>
      </c>
      <c r="J34" s="160">
        <f>ROUND(((SUM(BF87:BF419))*I34),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50</v>
      </c>
      <c r="F35" s="160">
        <f>ROUND((SUM(BG87:BG419)),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51</v>
      </c>
      <c r="F36" s="160">
        <f>ROUND((SUM(BH87:BH419)),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52</v>
      </c>
      <c r="F37" s="160">
        <f>ROUND((SUM(BI87:BI419)),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53</v>
      </c>
      <c r="E39" s="164"/>
      <c r="F39" s="164"/>
      <c r="G39" s="165" t="s">
        <v>54</v>
      </c>
      <c r="H39" s="166" t="s">
        <v>55</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152</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Revitalizace parku Marie Restituty II. etapa - část B</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141</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SO 101 - Příprava území</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Brno-Husovice, park Marie Restituty</v>
      </c>
      <c r="G52" s="43"/>
      <c r="H52" s="43"/>
      <c r="I52" s="35" t="s">
        <v>23</v>
      </c>
      <c r="J52" s="75" t="str">
        <f>IF(J12="","",J12)</f>
        <v>19. 11. 2025</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ÚMČ Brno - sever</v>
      </c>
      <c r="G54" s="43"/>
      <c r="H54" s="43"/>
      <c r="I54" s="35" t="s">
        <v>33</v>
      </c>
      <c r="J54" s="39" t="str">
        <f>E21</f>
        <v>Eva Wagnerová</v>
      </c>
      <c r="K54" s="43"/>
      <c r="L54" s="148"/>
      <c r="S54" s="41"/>
      <c r="T54" s="41"/>
      <c r="U54" s="41"/>
      <c r="V54" s="41"/>
      <c r="W54" s="41"/>
      <c r="X54" s="41"/>
      <c r="Y54" s="41"/>
      <c r="Z54" s="41"/>
      <c r="AA54" s="41"/>
      <c r="AB54" s="41"/>
      <c r="AC54" s="41"/>
      <c r="AD54" s="41"/>
      <c r="AE54" s="41"/>
    </row>
    <row r="55" s="2" customFormat="1" ht="25.65" customHeight="1">
      <c r="A55" s="41"/>
      <c r="B55" s="42"/>
      <c r="C55" s="35" t="s">
        <v>31</v>
      </c>
      <c r="D55" s="43"/>
      <c r="E55" s="43"/>
      <c r="F55" s="30" t="str">
        <f>IF(E18="","",E18)</f>
        <v>Vyplň údaj</v>
      </c>
      <c r="G55" s="43"/>
      <c r="H55" s="43"/>
      <c r="I55" s="35" t="s">
        <v>38</v>
      </c>
      <c r="J55" s="39" t="str">
        <f>E24</f>
        <v>Ing. Vojtěch Biolek, Ph.D.</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153</v>
      </c>
      <c r="D57" s="175"/>
      <c r="E57" s="175"/>
      <c r="F57" s="175"/>
      <c r="G57" s="175"/>
      <c r="H57" s="175"/>
      <c r="I57" s="175"/>
      <c r="J57" s="176" t="s">
        <v>154</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75</v>
      </c>
      <c r="D59" s="43"/>
      <c r="E59" s="43"/>
      <c r="F59" s="43"/>
      <c r="G59" s="43"/>
      <c r="H59" s="43"/>
      <c r="I59" s="43"/>
      <c r="J59" s="105">
        <f>J87</f>
        <v>0</v>
      </c>
      <c r="K59" s="43"/>
      <c r="L59" s="148"/>
      <c r="S59" s="41"/>
      <c r="T59" s="41"/>
      <c r="U59" s="41"/>
      <c r="V59" s="41"/>
      <c r="W59" s="41"/>
      <c r="X59" s="41"/>
      <c r="Y59" s="41"/>
      <c r="Z59" s="41"/>
      <c r="AA59" s="41"/>
      <c r="AB59" s="41"/>
      <c r="AC59" s="41"/>
      <c r="AD59" s="41"/>
      <c r="AE59" s="41"/>
      <c r="AU59" s="20" t="s">
        <v>155</v>
      </c>
    </row>
    <row r="60" s="9" customFormat="1" ht="24.96" customHeight="1">
      <c r="A60" s="9"/>
      <c r="B60" s="178"/>
      <c r="C60" s="179"/>
      <c r="D60" s="180" t="s">
        <v>156</v>
      </c>
      <c r="E60" s="181"/>
      <c r="F60" s="181"/>
      <c r="G60" s="181"/>
      <c r="H60" s="181"/>
      <c r="I60" s="181"/>
      <c r="J60" s="182">
        <f>J88</f>
        <v>0</v>
      </c>
      <c r="K60" s="179"/>
      <c r="L60" s="183"/>
      <c r="S60" s="9"/>
      <c r="T60" s="9"/>
      <c r="U60" s="9"/>
      <c r="V60" s="9"/>
      <c r="W60" s="9"/>
      <c r="X60" s="9"/>
      <c r="Y60" s="9"/>
      <c r="Z60" s="9"/>
      <c r="AA60" s="9"/>
      <c r="AB60" s="9"/>
      <c r="AC60" s="9"/>
      <c r="AD60" s="9"/>
      <c r="AE60" s="9"/>
    </row>
    <row r="61" s="10" customFormat="1" ht="19.92" customHeight="1">
      <c r="A61" s="10"/>
      <c r="B61" s="184"/>
      <c r="C61" s="128"/>
      <c r="D61" s="185" t="s">
        <v>157</v>
      </c>
      <c r="E61" s="186"/>
      <c r="F61" s="186"/>
      <c r="G61" s="186"/>
      <c r="H61" s="186"/>
      <c r="I61" s="186"/>
      <c r="J61" s="187">
        <f>J89</f>
        <v>0</v>
      </c>
      <c r="K61" s="128"/>
      <c r="L61" s="188"/>
      <c r="S61" s="10"/>
      <c r="T61" s="10"/>
      <c r="U61" s="10"/>
      <c r="V61" s="10"/>
      <c r="W61" s="10"/>
      <c r="X61" s="10"/>
      <c r="Y61" s="10"/>
      <c r="Z61" s="10"/>
      <c r="AA61" s="10"/>
      <c r="AB61" s="10"/>
      <c r="AC61" s="10"/>
      <c r="AD61" s="10"/>
      <c r="AE61" s="10"/>
    </row>
    <row r="62" s="10" customFormat="1" ht="19.92" customHeight="1">
      <c r="A62" s="10"/>
      <c r="B62" s="184"/>
      <c r="C62" s="128"/>
      <c r="D62" s="185" t="s">
        <v>158</v>
      </c>
      <c r="E62" s="186"/>
      <c r="F62" s="186"/>
      <c r="G62" s="186"/>
      <c r="H62" s="186"/>
      <c r="I62" s="186"/>
      <c r="J62" s="187">
        <f>J301</f>
        <v>0</v>
      </c>
      <c r="K62" s="128"/>
      <c r="L62" s="188"/>
      <c r="S62" s="10"/>
      <c r="T62" s="10"/>
      <c r="U62" s="10"/>
      <c r="V62" s="10"/>
      <c r="W62" s="10"/>
      <c r="X62" s="10"/>
      <c r="Y62" s="10"/>
      <c r="Z62" s="10"/>
      <c r="AA62" s="10"/>
      <c r="AB62" s="10"/>
      <c r="AC62" s="10"/>
      <c r="AD62" s="10"/>
      <c r="AE62" s="10"/>
    </row>
    <row r="63" s="10" customFormat="1" ht="19.92" customHeight="1">
      <c r="A63" s="10"/>
      <c r="B63" s="184"/>
      <c r="C63" s="128"/>
      <c r="D63" s="185" t="s">
        <v>159</v>
      </c>
      <c r="E63" s="186"/>
      <c r="F63" s="186"/>
      <c r="G63" s="186"/>
      <c r="H63" s="186"/>
      <c r="I63" s="186"/>
      <c r="J63" s="187">
        <f>J344</f>
        <v>0</v>
      </c>
      <c r="K63" s="128"/>
      <c r="L63" s="188"/>
      <c r="S63" s="10"/>
      <c r="T63" s="10"/>
      <c r="U63" s="10"/>
      <c r="V63" s="10"/>
      <c r="W63" s="10"/>
      <c r="X63" s="10"/>
      <c r="Y63" s="10"/>
      <c r="Z63" s="10"/>
      <c r="AA63" s="10"/>
      <c r="AB63" s="10"/>
      <c r="AC63" s="10"/>
      <c r="AD63" s="10"/>
      <c r="AE63" s="10"/>
    </row>
    <row r="64" s="10" customFormat="1" ht="19.92" customHeight="1">
      <c r="A64" s="10"/>
      <c r="B64" s="184"/>
      <c r="C64" s="128"/>
      <c r="D64" s="185" t="s">
        <v>160</v>
      </c>
      <c r="E64" s="186"/>
      <c r="F64" s="186"/>
      <c r="G64" s="186"/>
      <c r="H64" s="186"/>
      <c r="I64" s="186"/>
      <c r="J64" s="187">
        <f>J379</f>
        <v>0</v>
      </c>
      <c r="K64" s="128"/>
      <c r="L64" s="188"/>
      <c r="S64" s="10"/>
      <c r="T64" s="10"/>
      <c r="U64" s="10"/>
      <c r="V64" s="10"/>
      <c r="W64" s="10"/>
      <c r="X64" s="10"/>
      <c r="Y64" s="10"/>
      <c r="Z64" s="10"/>
      <c r="AA64" s="10"/>
      <c r="AB64" s="10"/>
      <c r="AC64" s="10"/>
      <c r="AD64" s="10"/>
      <c r="AE64" s="10"/>
    </row>
    <row r="65" s="9" customFormat="1" ht="24.96" customHeight="1">
      <c r="A65" s="9"/>
      <c r="B65" s="178"/>
      <c r="C65" s="179"/>
      <c r="D65" s="180" t="s">
        <v>161</v>
      </c>
      <c r="E65" s="181"/>
      <c r="F65" s="181"/>
      <c r="G65" s="181"/>
      <c r="H65" s="181"/>
      <c r="I65" s="181"/>
      <c r="J65" s="182">
        <f>J382</f>
        <v>0</v>
      </c>
      <c r="K65" s="179"/>
      <c r="L65" s="183"/>
      <c r="S65" s="9"/>
      <c r="T65" s="9"/>
      <c r="U65" s="9"/>
      <c r="V65" s="9"/>
      <c r="W65" s="9"/>
      <c r="X65" s="9"/>
      <c r="Y65" s="9"/>
      <c r="Z65" s="9"/>
      <c r="AA65" s="9"/>
      <c r="AB65" s="9"/>
      <c r="AC65" s="9"/>
      <c r="AD65" s="9"/>
      <c r="AE65" s="9"/>
    </row>
    <row r="66" s="10" customFormat="1" ht="19.92" customHeight="1">
      <c r="A66" s="10"/>
      <c r="B66" s="184"/>
      <c r="C66" s="128"/>
      <c r="D66" s="185" t="s">
        <v>162</v>
      </c>
      <c r="E66" s="186"/>
      <c r="F66" s="186"/>
      <c r="G66" s="186"/>
      <c r="H66" s="186"/>
      <c r="I66" s="186"/>
      <c r="J66" s="187">
        <f>J383</f>
        <v>0</v>
      </c>
      <c r="K66" s="128"/>
      <c r="L66" s="188"/>
      <c r="S66" s="10"/>
      <c r="T66" s="10"/>
      <c r="U66" s="10"/>
      <c r="V66" s="10"/>
      <c r="W66" s="10"/>
      <c r="X66" s="10"/>
      <c r="Y66" s="10"/>
      <c r="Z66" s="10"/>
      <c r="AA66" s="10"/>
      <c r="AB66" s="10"/>
      <c r="AC66" s="10"/>
      <c r="AD66" s="10"/>
      <c r="AE66" s="10"/>
    </row>
    <row r="67" s="9" customFormat="1" ht="24.96" customHeight="1">
      <c r="A67" s="9"/>
      <c r="B67" s="178"/>
      <c r="C67" s="179"/>
      <c r="D67" s="180" t="s">
        <v>163</v>
      </c>
      <c r="E67" s="181"/>
      <c r="F67" s="181"/>
      <c r="G67" s="181"/>
      <c r="H67" s="181"/>
      <c r="I67" s="181"/>
      <c r="J67" s="182">
        <f>J418</f>
        <v>0</v>
      </c>
      <c r="K67" s="179"/>
      <c r="L67" s="183"/>
      <c r="S67" s="9"/>
      <c r="T67" s="9"/>
      <c r="U67" s="9"/>
      <c r="V67" s="9"/>
      <c r="W67" s="9"/>
      <c r="X67" s="9"/>
      <c r="Y67" s="9"/>
      <c r="Z67" s="9"/>
      <c r="AA67" s="9"/>
      <c r="AB67" s="9"/>
      <c r="AC67" s="9"/>
      <c r="AD67" s="9"/>
      <c r="AE67" s="9"/>
    </row>
    <row r="68" s="2" customFormat="1" ht="21.84" customHeight="1">
      <c r="A68" s="41"/>
      <c r="B68" s="42"/>
      <c r="C68" s="43"/>
      <c r="D68" s="43"/>
      <c r="E68" s="43"/>
      <c r="F68" s="43"/>
      <c r="G68" s="43"/>
      <c r="H68" s="43"/>
      <c r="I68" s="43"/>
      <c r="J68" s="43"/>
      <c r="K68" s="43"/>
      <c r="L68" s="148"/>
      <c r="S68" s="41"/>
      <c r="T68" s="41"/>
      <c r="U68" s="41"/>
      <c r="V68" s="41"/>
      <c r="W68" s="41"/>
      <c r="X68" s="41"/>
      <c r="Y68" s="41"/>
      <c r="Z68" s="41"/>
      <c r="AA68" s="41"/>
      <c r="AB68" s="41"/>
      <c r="AC68" s="41"/>
      <c r="AD68" s="41"/>
      <c r="AE68" s="41"/>
    </row>
    <row r="69" s="2" customFormat="1" ht="6.96" customHeight="1">
      <c r="A69" s="41"/>
      <c r="B69" s="62"/>
      <c r="C69" s="63"/>
      <c r="D69" s="63"/>
      <c r="E69" s="63"/>
      <c r="F69" s="63"/>
      <c r="G69" s="63"/>
      <c r="H69" s="63"/>
      <c r="I69" s="63"/>
      <c r="J69" s="63"/>
      <c r="K69" s="63"/>
      <c r="L69" s="148"/>
      <c r="S69" s="41"/>
      <c r="T69" s="41"/>
      <c r="U69" s="41"/>
      <c r="V69" s="41"/>
      <c r="W69" s="41"/>
      <c r="X69" s="41"/>
      <c r="Y69" s="41"/>
      <c r="Z69" s="41"/>
      <c r="AA69" s="41"/>
      <c r="AB69" s="41"/>
      <c r="AC69" s="41"/>
      <c r="AD69" s="41"/>
      <c r="AE69" s="41"/>
    </row>
    <row r="73" s="2" customFormat="1" ht="6.96" customHeight="1">
      <c r="A73" s="41"/>
      <c r="B73" s="64"/>
      <c r="C73" s="65"/>
      <c r="D73" s="65"/>
      <c r="E73" s="65"/>
      <c r="F73" s="65"/>
      <c r="G73" s="65"/>
      <c r="H73" s="65"/>
      <c r="I73" s="65"/>
      <c r="J73" s="65"/>
      <c r="K73" s="65"/>
      <c r="L73" s="148"/>
      <c r="S73" s="41"/>
      <c r="T73" s="41"/>
      <c r="U73" s="41"/>
      <c r="V73" s="41"/>
      <c r="W73" s="41"/>
      <c r="X73" s="41"/>
      <c r="Y73" s="41"/>
      <c r="Z73" s="41"/>
      <c r="AA73" s="41"/>
      <c r="AB73" s="41"/>
      <c r="AC73" s="41"/>
      <c r="AD73" s="41"/>
      <c r="AE73" s="41"/>
    </row>
    <row r="74" s="2" customFormat="1" ht="24.96" customHeight="1">
      <c r="A74" s="41"/>
      <c r="B74" s="42"/>
      <c r="C74" s="26" t="s">
        <v>164</v>
      </c>
      <c r="D74" s="43"/>
      <c r="E74" s="43"/>
      <c r="F74" s="43"/>
      <c r="G74" s="43"/>
      <c r="H74" s="43"/>
      <c r="I74" s="43"/>
      <c r="J74" s="43"/>
      <c r="K74" s="43"/>
      <c r="L74" s="148"/>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12" customHeight="1">
      <c r="A76" s="41"/>
      <c r="B76" s="42"/>
      <c r="C76" s="35" t="s">
        <v>16</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6.5" customHeight="1">
      <c r="A77" s="41"/>
      <c r="B77" s="42"/>
      <c r="C77" s="43"/>
      <c r="D77" s="43"/>
      <c r="E77" s="173" t="str">
        <f>E7</f>
        <v>Revitalizace parku Marie Restituty II. etapa - část B</v>
      </c>
      <c r="F77" s="35"/>
      <c r="G77" s="35"/>
      <c r="H77" s="35"/>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141</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6.5" customHeight="1">
      <c r="A79" s="41"/>
      <c r="B79" s="42"/>
      <c r="C79" s="43"/>
      <c r="D79" s="43"/>
      <c r="E79" s="72" t="str">
        <f>E9</f>
        <v>SO 101 - Příprava území</v>
      </c>
      <c r="F79" s="43"/>
      <c r="G79" s="43"/>
      <c r="H79" s="43"/>
      <c r="I79" s="43"/>
      <c r="J79" s="43"/>
      <c r="K79" s="43"/>
      <c r="L79" s="148"/>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F12</f>
        <v>Brno-Husovice, park Marie Restituty</v>
      </c>
      <c r="G81" s="43"/>
      <c r="H81" s="43"/>
      <c r="I81" s="35" t="s">
        <v>23</v>
      </c>
      <c r="J81" s="75" t="str">
        <f>IF(J12="","",J12)</f>
        <v>19. 11. 2025</v>
      </c>
      <c r="K81" s="43"/>
      <c r="L81" s="148"/>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5.15" customHeight="1">
      <c r="A83" s="41"/>
      <c r="B83" s="42"/>
      <c r="C83" s="35" t="s">
        <v>25</v>
      </c>
      <c r="D83" s="43"/>
      <c r="E83" s="43"/>
      <c r="F83" s="30" t="str">
        <f>E15</f>
        <v>ÚMČ Brno - sever</v>
      </c>
      <c r="G83" s="43"/>
      <c r="H83" s="43"/>
      <c r="I83" s="35" t="s">
        <v>33</v>
      </c>
      <c r="J83" s="39" t="str">
        <f>E21</f>
        <v>Eva Wagnerová</v>
      </c>
      <c r="K83" s="43"/>
      <c r="L83" s="148"/>
      <c r="S83" s="41"/>
      <c r="T83" s="41"/>
      <c r="U83" s="41"/>
      <c r="V83" s="41"/>
      <c r="W83" s="41"/>
      <c r="X83" s="41"/>
      <c r="Y83" s="41"/>
      <c r="Z83" s="41"/>
      <c r="AA83" s="41"/>
      <c r="AB83" s="41"/>
      <c r="AC83" s="41"/>
      <c r="AD83" s="41"/>
      <c r="AE83" s="41"/>
    </row>
    <row r="84" s="2" customFormat="1" ht="25.65" customHeight="1">
      <c r="A84" s="41"/>
      <c r="B84" s="42"/>
      <c r="C84" s="35" t="s">
        <v>31</v>
      </c>
      <c r="D84" s="43"/>
      <c r="E84" s="43"/>
      <c r="F84" s="30" t="str">
        <f>IF(E18="","",E18)</f>
        <v>Vyplň údaj</v>
      </c>
      <c r="G84" s="43"/>
      <c r="H84" s="43"/>
      <c r="I84" s="35" t="s">
        <v>38</v>
      </c>
      <c r="J84" s="39" t="str">
        <f>E24</f>
        <v>Ing. Vojtěch Biolek, Ph.D.</v>
      </c>
      <c r="K84" s="43"/>
      <c r="L84" s="148"/>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11" customFormat="1" ht="29.28" customHeight="1">
      <c r="A86" s="189"/>
      <c r="B86" s="190"/>
      <c r="C86" s="191" t="s">
        <v>165</v>
      </c>
      <c r="D86" s="192" t="s">
        <v>62</v>
      </c>
      <c r="E86" s="192" t="s">
        <v>58</v>
      </c>
      <c r="F86" s="192" t="s">
        <v>59</v>
      </c>
      <c r="G86" s="192" t="s">
        <v>166</v>
      </c>
      <c r="H86" s="192" t="s">
        <v>167</v>
      </c>
      <c r="I86" s="192" t="s">
        <v>168</v>
      </c>
      <c r="J86" s="192" t="s">
        <v>154</v>
      </c>
      <c r="K86" s="193" t="s">
        <v>169</v>
      </c>
      <c r="L86" s="194"/>
      <c r="M86" s="95" t="s">
        <v>19</v>
      </c>
      <c r="N86" s="96" t="s">
        <v>47</v>
      </c>
      <c r="O86" s="96" t="s">
        <v>170</v>
      </c>
      <c r="P86" s="96" t="s">
        <v>171</v>
      </c>
      <c r="Q86" s="96" t="s">
        <v>172</v>
      </c>
      <c r="R86" s="96" t="s">
        <v>173</v>
      </c>
      <c r="S86" s="96" t="s">
        <v>174</v>
      </c>
      <c r="T86" s="97" t="s">
        <v>175</v>
      </c>
      <c r="U86" s="189"/>
      <c r="V86" s="189"/>
      <c r="W86" s="189"/>
      <c r="X86" s="189"/>
      <c r="Y86" s="189"/>
      <c r="Z86" s="189"/>
      <c r="AA86" s="189"/>
      <c r="AB86" s="189"/>
      <c r="AC86" s="189"/>
      <c r="AD86" s="189"/>
      <c r="AE86" s="189"/>
    </row>
    <row r="87" s="2" customFormat="1" ht="22.8" customHeight="1">
      <c r="A87" s="41"/>
      <c r="B87" s="42"/>
      <c r="C87" s="102" t="s">
        <v>176</v>
      </c>
      <c r="D87" s="43"/>
      <c r="E87" s="43"/>
      <c r="F87" s="43"/>
      <c r="G87" s="43"/>
      <c r="H87" s="43"/>
      <c r="I87" s="43"/>
      <c r="J87" s="195">
        <f>BK87</f>
        <v>0</v>
      </c>
      <c r="K87" s="43"/>
      <c r="L87" s="47"/>
      <c r="M87" s="98"/>
      <c r="N87" s="196"/>
      <c r="O87" s="99"/>
      <c r="P87" s="197">
        <f>P88+P382+P418</f>
        <v>0</v>
      </c>
      <c r="Q87" s="99"/>
      <c r="R87" s="197">
        <f>R88+R382+R418</f>
        <v>172.11763000000002</v>
      </c>
      <c r="S87" s="99"/>
      <c r="T87" s="198">
        <f>T88+T382+T418</f>
        <v>472.31354999999996</v>
      </c>
      <c r="U87" s="41"/>
      <c r="V87" s="41"/>
      <c r="W87" s="41"/>
      <c r="X87" s="41"/>
      <c r="Y87" s="41"/>
      <c r="Z87" s="41"/>
      <c r="AA87" s="41"/>
      <c r="AB87" s="41"/>
      <c r="AC87" s="41"/>
      <c r="AD87" s="41"/>
      <c r="AE87" s="41"/>
      <c r="AT87" s="20" t="s">
        <v>76</v>
      </c>
      <c r="AU87" s="20" t="s">
        <v>155</v>
      </c>
      <c r="BK87" s="199">
        <f>BK88+BK382+BK418</f>
        <v>0</v>
      </c>
    </row>
    <row r="88" s="12" customFormat="1" ht="25.92" customHeight="1">
      <c r="A88" s="12"/>
      <c r="B88" s="200"/>
      <c r="C88" s="201"/>
      <c r="D88" s="202" t="s">
        <v>76</v>
      </c>
      <c r="E88" s="203" t="s">
        <v>177</v>
      </c>
      <c r="F88" s="203" t="s">
        <v>178</v>
      </c>
      <c r="G88" s="201"/>
      <c r="H88" s="201"/>
      <c r="I88" s="204"/>
      <c r="J88" s="205">
        <f>BK88</f>
        <v>0</v>
      </c>
      <c r="K88" s="201"/>
      <c r="L88" s="206"/>
      <c r="M88" s="207"/>
      <c r="N88" s="208"/>
      <c r="O88" s="208"/>
      <c r="P88" s="209">
        <f>P89+P301+P344+P379</f>
        <v>0</v>
      </c>
      <c r="Q88" s="208"/>
      <c r="R88" s="209">
        <f>R89+R301+R344+R379</f>
        <v>134.99839000000003</v>
      </c>
      <c r="S88" s="208"/>
      <c r="T88" s="210">
        <f>T89+T301+T344+T379</f>
        <v>472.31354999999996</v>
      </c>
      <c r="U88" s="12"/>
      <c r="V88" s="12"/>
      <c r="W88" s="12"/>
      <c r="X88" s="12"/>
      <c r="Y88" s="12"/>
      <c r="Z88" s="12"/>
      <c r="AA88" s="12"/>
      <c r="AB88" s="12"/>
      <c r="AC88" s="12"/>
      <c r="AD88" s="12"/>
      <c r="AE88" s="12"/>
      <c r="AR88" s="211" t="s">
        <v>85</v>
      </c>
      <c r="AT88" s="212" t="s">
        <v>76</v>
      </c>
      <c r="AU88" s="212" t="s">
        <v>77</v>
      </c>
      <c r="AY88" s="211" t="s">
        <v>179</v>
      </c>
      <c r="BK88" s="213">
        <f>BK89+BK301+BK344+BK379</f>
        <v>0</v>
      </c>
    </row>
    <row r="89" s="12" customFormat="1" ht="22.8" customHeight="1">
      <c r="A89" s="12"/>
      <c r="B89" s="200"/>
      <c r="C89" s="201"/>
      <c r="D89" s="202" t="s">
        <v>76</v>
      </c>
      <c r="E89" s="214" t="s">
        <v>85</v>
      </c>
      <c r="F89" s="214" t="s">
        <v>180</v>
      </c>
      <c r="G89" s="201"/>
      <c r="H89" s="201"/>
      <c r="I89" s="204"/>
      <c r="J89" s="215">
        <f>BK89</f>
        <v>0</v>
      </c>
      <c r="K89" s="201"/>
      <c r="L89" s="206"/>
      <c r="M89" s="207"/>
      <c r="N89" s="208"/>
      <c r="O89" s="208"/>
      <c r="P89" s="209">
        <f>SUM(P90:P300)</f>
        <v>0</v>
      </c>
      <c r="Q89" s="208"/>
      <c r="R89" s="209">
        <f>SUM(R90:R300)</f>
        <v>134.99839000000003</v>
      </c>
      <c r="S89" s="208"/>
      <c r="T89" s="210">
        <f>SUM(T90:T300)</f>
        <v>450.83002499999998</v>
      </c>
      <c r="U89" s="12"/>
      <c r="V89" s="12"/>
      <c r="W89" s="12"/>
      <c r="X89" s="12"/>
      <c r="Y89" s="12"/>
      <c r="Z89" s="12"/>
      <c r="AA89" s="12"/>
      <c r="AB89" s="12"/>
      <c r="AC89" s="12"/>
      <c r="AD89" s="12"/>
      <c r="AE89" s="12"/>
      <c r="AR89" s="211" t="s">
        <v>85</v>
      </c>
      <c r="AT89" s="212" t="s">
        <v>76</v>
      </c>
      <c r="AU89" s="212" t="s">
        <v>85</v>
      </c>
      <c r="AY89" s="211" t="s">
        <v>179</v>
      </c>
      <c r="BK89" s="213">
        <f>SUM(BK90:BK300)</f>
        <v>0</v>
      </c>
    </row>
    <row r="90" s="2" customFormat="1" ht="37.8" customHeight="1">
      <c r="A90" s="41"/>
      <c r="B90" s="42"/>
      <c r="C90" s="216" t="s">
        <v>85</v>
      </c>
      <c r="D90" s="216" t="s">
        <v>181</v>
      </c>
      <c r="E90" s="217" t="s">
        <v>182</v>
      </c>
      <c r="F90" s="218" t="s">
        <v>183</v>
      </c>
      <c r="G90" s="219" t="s">
        <v>184</v>
      </c>
      <c r="H90" s="220">
        <v>14</v>
      </c>
      <c r="I90" s="221"/>
      <c r="J90" s="222">
        <f>ROUND(I90*H90,2)</f>
        <v>0</v>
      </c>
      <c r="K90" s="218" t="s">
        <v>185</v>
      </c>
      <c r="L90" s="47"/>
      <c r="M90" s="223" t="s">
        <v>19</v>
      </c>
      <c r="N90" s="224" t="s">
        <v>48</v>
      </c>
      <c r="O90" s="87"/>
      <c r="P90" s="225">
        <f>O90*H90</f>
        <v>0</v>
      </c>
      <c r="Q90" s="225">
        <v>0</v>
      </c>
      <c r="R90" s="225">
        <f>Q90*H90</f>
        <v>0</v>
      </c>
      <c r="S90" s="225">
        <v>0.255</v>
      </c>
      <c r="T90" s="226">
        <f>S90*H90</f>
        <v>3.5700000000000003</v>
      </c>
      <c r="U90" s="41"/>
      <c r="V90" s="41"/>
      <c r="W90" s="41"/>
      <c r="X90" s="41"/>
      <c r="Y90" s="41"/>
      <c r="Z90" s="41"/>
      <c r="AA90" s="41"/>
      <c r="AB90" s="41"/>
      <c r="AC90" s="41"/>
      <c r="AD90" s="41"/>
      <c r="AE90" s="41"/>
      <c r="AR90" s="227" t="s">
        <v>186</v>
      </c>
      <c r="AT90" s="227" t="s">
        <v>181</v>
      </c>
      <c r="AU90" s="227" t="s">
        <v>87</v>
      </c>
      <c r="AY90" s="20" t="s">
        <v>179</v>
      </c>
      <c r="BE90" s="228">
        <f>IF(N90="základní",J90,0)</f>
        <v>0</v>
      </c>
      <c r="BF90" s="228">
        <f>IF(N90="snížená",J90,0)</f>
        <v>0</v>
      </c>
      <c r="BG90" s="228">
        <f>IF(N90="zákl. přenesená",J90,0)</f>
        <v>0</v>
      </c>
      <c r="BH90" s="228">
        <f>IF(N90="sníž. přenesená",J90,0)</f>
        <v>0</v>
      </c>
      <c r="BI90" s="228">
        <f>IF(N90="nulová",J90,0)</f>
        <v>0</v>
      </c>
      <c r="BJ90" s="20" t="s">
        <v>85</v>
      </c>
      <c r="BK90" s="228">
        <f>ROUND(I90*H90,2)</f>
        <v>0</v>
      </c>
      <c r="BL90" s="20" t="s">
        <v>186</v>
      </c>
      <c r="BM90" s="227" t="s">
        <v>187</v>
      </c>
    </row>
    <row r="91" s="2" customFormat="1">
      <c r="A91" s="41"/>
      <c r="B91" s="42"/>
      <c r="C91" s="43"/>
      <c r="D91" s="229" t="s">
        <v>188</v>
      </c>
      <c r="E91" s="43"/>
      <c r="F91" s="230" t="s">
        <v>189</v>
      </c>
      <c r="G91" s="43"/>
      <c r="H91" s="43"/>
      <c r="I91" s="231"/>
      <c r="J91" s="43"/>
      <c r="K91" s="43"/>
      <c r="L91" s="47"/>
      <c r="M91" s="232"/>
      <c r="N91" s="233"/>
      <c r="O91" s="87"/>
      <c r="P91" s="87"/>
      <c r="Q91" s="87"/>
      <c r="R91" s="87"/>
      <c r="S91" s="87"/>
      <c r="T91" s="88"/>
      <c r="U91" s="41"/>
      <c r="V91" s="41"/>
      <c r="W91" s="41"/>
      <c r="X91" s="41"/>
      <c r="Y91" s="41"/>
      <c r="Z91" s="41"/>
      <c r="AA91" s="41"/>
      <c r="AB91" s="41"/>
      <c r="AC91" s="41"/>
      <c r="AD91" s="41"/>
      <c r="AE91" s="41"/>
      <c r="AT91" s="20" t="s">
        <v>188</v>
      </c>
      <c r="AU91" s="20" t="s">
        <v>87</v>
      </c>
    </row>
    <row r="92" s="13" customFormat="1">
      <c r="A92" s="13"/>
      <c r="B92" s="234"/>
      <c r="C92" s="235"/>
      <c r="D92" s="236" t="s">
        <v>190</v>
      </c>
      <c r="E92" s="237" t="s">
        <v>19</v>
      </c>
      <c r="F92" s="238" t="s">
        <v>191</v>
      </c>
      <c r="G92" s="235"/>
      <c r="H92" s="237" t="s">
        <v>19</v>
      </c>
      <c r="I92" s="239"/>
      <c r="J92" s="235"/>
      <c r="K92" s="235"/>
      <c r="L92" s="240"/>
      <c r="M92" s="241"/>
      <c r="N92" s="242"/>
      <c r="O92" s="242"/>
      <c r="P92" s="242"/>
      <c r="Q92" s="242"/>
      <c r="R92" s="242"/>
      <c r="S92" s="242"/>
      <c r="T92" s="243"/>
      <c r="U92" s="13"/>
      <c r="V92" s="13"/>
      <c r="W92" s="13"/>
      <c r="X92" s="13"/>
      <c r="Y92" s="13"/>
      <c r="Z92" s="13"/>
      <c r="AA92" s="13"/>
      <c r="AB92" s="13"/>
      <c r="AC92" s="13"/>
      <c r="AD92" s="13"/>
      <c r="AE92" s="13"/>
      <c r="AT92" s="244" t="s">
        <v>190</v>
      </c>
      <c r="AU92" s="244" t="s">
        <v>87</v>
      </c>
      <c r="AV92" s="13" t="s">
        <v>85</v>
      </c>
      <c r="AW92" s="13" t="s">
        <v>37</v>
      </c>
      <c r="AX92" s="13" t="s">
        <v>77</v>
      </c>
      <c r="AY92" s="244" t="s">
        <v>179</v>
      </c>
    </row>
    <row r="93" s="14" customFormat="1">
      <c r="A93" s="14"/>
      <c r="B93" s="245"/>
      <c r="C93" s="246"/>
      <c r="D93" s="236" t="s">
        <v>190</v>
      </c>
      <c r="E93" s="247" t="s">
        <v>19</v>
      </c>
      <c r="F93" s="248" t="s">
        <v>192</v>
      </c>
      <c r="G93" s="246"/>
      <c r="H93" s="249">
        <v>14</v>
      </c>
      <c r="I93" s="250"/>
      <c r="J93" s="246"/>
      <c r="K93" s="246"/>
      <c r="L93" s="251"/>
      <c r="M93" s="252"/>
      <c r="N93" s="253"/>
      <c r="O93" s="253"/>
      <c r="P93" s="253"/>
      <c r="Q93" s="253"/>
      <c r="R93" s="253"/>
      <c r="S93" s="253"/>
      <c r="T93" s="254"/>
      <c r="U93" s="14"/>
      <c r="V93" s="14"/>
      <c r="W93" s="14"/>
      <c r="X93" s="14"/>
      <c r="Y93" s="14"/>
      <c r="Z93" s="14"/>
      <c r="AA93" s="14"/>
      <c r="AB93" s="14"/>
      <c r="AC93" s="14"/>
      <c r="AD93" s="14"/>
      <c r="AE93" s="14"/>
      <c r="AT93" s="255" t="s">
        <v>190</v>
      </c>
      <c r="AU93" s="255" t="s">
        <v>87</v>
      </c>
      <c r="AV93" s="14" t="s">
        <v>87</v>
      </c>
      <c r="AW93" s="14" t="s">
        <v>37</v>
      </c>
      <c r="AX93" s="14" t="s">
        <v>77</v>
      </c>
      <c r="AY93" s="255" t="s">
        <v>179</v>
      </c>
    </row>
    <row r="94" s="15" customFormat="1">
      <c r="A94" s="15"/>
      <c r="B94" s="256"/>
      <c r="C94" s="257"/>
      <c r="D94" s="236" t="s">
        <v>190</v>
      </c>
      <c r="E94" s="258" t="s">
        <v>135</v>
      </c>
      <c r="F94" s="259" t="s">
        <v>193</v>
      </c>
      <c r="G94" s="257"/>
      <c r="H94" s="260">
        <v>14</v>
      </c>
      <c r="I94" s="261"/>
      <c r="J94" s="257"/>
      <c r="K94" s="257"/>
      <c r="L94" s="262"/>
      <c r="M94" s="263"/>
      <c r="N94" s="264"/>
      <c r="O94" s="264"/>
      <c r="P94" s="264"/>
      <c r="Q94" s="264"/>
      <c r="R94" s="264"/>
      <c r="S94" s="264"/>
      <c r="T94" s="265"/>
      <c r="U94" s="15"/>
      <c r="V94" s="15"/>
      <c r="W94" s="15"/>
      <c r="X94" s="15"/>
      <c r="Y94" s="15"/>
      <c r="Z94" s="15"/>
      <c r="AA94" s="15"/>
      <c r="AB94" s="15"/>
      <c r="AC94" s="15"/>
      <c r="AD94" s="15"/>
      <c r="AE94" s="15"/>
      <c r="AT94" s="266" t="s">
        <v>190</v>
      </c>
      <c r="AU94" s="266" t="s">
        <v>87</v>
      </c>
      <c r="AV94" s="15" t="s">
        <v>194</v>
      </c>
      <c r="AW94" s="15" t="s">
        <v>37</v>
      </c>
      <c r="AX94" s="15" t="s">
        <v>77</v>
      </c>
      <c r="AY94" s="266" t="s">
        <v>179</v>
      </c>
    </row>
    <row r="95" s="16" customFormat="1">
      <c r="A95" s="16"/>
      <c r="B95" s="267"/>
      <c r="C95" s="268"/>
      <c r="D95" s="236" t="s">
        <v>190</v>
      </c>
      <c r="E95" s="269" t="s">
        <v>19</v>
      </c>
      <c r="F95" s="270" t="s">
        <v>195</v>
      </c>
      <c r="G95" s="268"/>
      <c r="H95" s="271">
        <v>14</v>
      </c>
      <c r="I95" s="272"/>
      <c r="J95" s="268"/>
      <c r="K95" s="268"/>
      <c r="L95" s="273"/>
      <c r="M95" s="274"/>
      <c r="N95" s="275"/>
      <c r="O95" s="275"/>
      <c r="P95" s="275"/>
      <c r="Q95" s="275"/>
      <c r="R95" s="275"/>
      <c r="S95" s="275"/>
      <c r="T95" s="276"/>
      <c r="U95" s="16"/>
      <c r="V95" s="16"/>
      <c r="W95" s="16"/>
      <c r="X95" s="16"/>
      <c r="Y95" s="16"/>
      <c r="Z95" s="16"/>
      <c r="AA95" s="16"/>
      <c r="AB95" s="16"/>
      <c r="AC95" s="16"/>
      <c r="AD95" s="16"/>
      <c r="AE95" s="16"/>
      <c r="AT95" s="277" t="s">
        <v>190</v>
      </c>
      <c r="AU95" s="277" t="s">
        <v>87</v>
      </c>
      <c r="AV95" s="16" t="s">
        <v>186</v>
      </c>
      <c r="AW95" s="16" t="s">
        <v>37</v>
      </c>
      <c r="AX95" s="16" t="s">
        <v>85</v>
      </c>
      <c r="AY95" s="277" t="s">
        <v>179</v>
      </c>
    </row>
    <row r="96" s="2" customFormat="1" ht="37.8" customHeight="1">
      <c r="A96" s="41"/>
      <c r="B96" s="42"/>
      <c r="C96" s="216" t="s">
        <v>87</v>
      </c>
      <c r="D96" s="216" t="s">
        <v>181</v>
      </c>
      <c r="E96" s="217" t="s">
        <v>196</v>
      </c>
      <c r="F96" s="218" t="s">
        <v>197</v>
      </c>
      <c r="G96" s="219" t="s">
        <v>184</v>
      </c>
      <c r="H96" s="220">
        <v>536.5</v>
      </c>
      <c r="I96" s="221"/>
      <c r="J96" s="222">
        <f>ROUND(I96*H96,2)</f>
        <v>0</v>
      </c>
      <c r="K96" s="218" t="s">
        <v>185</v>
      </c>
      <c r="L96" s="47"/>
      <c r="M96" s="223" t="s">
        <v>19</v>
      </c>
      <c r="N96" s="224" t="s">
        <v>48</v>
      </c>
      <c r="O96" s="87"/>
      <c r="P96" s="225">
        <f>O96*H96</f>
        <v>0</v>
      </c>
      <c r="Q96" s="225">
        <v>0</v>
      </c>
      <c r="R96" s="225">
        <f>Q96*H96</f>
        <v>0</v>
      </c>
      <c r="S96" s="225">
        <v>0.26000000000000001</v>
      </c>
      <c r="T96" s="226">
        <f>S96*H96</f>
        <v>139.49000000000001</v>
      </c>
      <c r="U96" s="41"/>
      <c r="V96" s="41"/>
      <c r="W96" s="41"/>
      <c r="X96" s="41"/>
      <c r="Y96" s="41"/>
      <c r="Z96" s="41"/>
      <c r="AA96" s="41"/>
      <c r="AB96" s="41"/>
      <c r="AC96" s="41"/>
      <c r="AD96" s="41"/>
      <c r="AE96" s="41"/>
      <c r="AR96" s="227" t="s">
        <v>186</v>
      </c>
      <c r="AT96" s="227" t="s">
        <v>181</v>
      </c>
      <c r="AU96" s="227" t="s">
        <v>87</v>
      </c>
      <c r="AY96" s="20" t="s">
        <v>179</v>
      </c>
      <c r="BE96" s="228">
        <f>IF(N96="základní",J96,0)</f>
        <v>0</v>
      </c>
      <c r="BF96" s="228">
        <f>IF(N96="snížená",J96,0)</f>
        <v>0</v>
      </c>
      <c r="BG96" s="228">
        <f>IF(N96="zákl. přenesená",J96,0)</f>
        <v>0</v>
      </c>
      <c r="BH96" s="228">
        <f>IF(N96="sníž. přenesená",J96,0)</f>
        <v>0</v>
      </c>
      <c r="BI96" s="228">
        <f>IF(N96="nulová",J96,0)</f>
        <v>0</v>
      </c>
      <c r="BJ96" s="20" t="s">
        <v>85</v>
      </c>
      <c r="BK96" s="228">
        <f>ROUND(I96*H96,2)</f>
        <v>0</v>
      </c>
      <c r="BL96" s="20" t="s">
        <v>186</v>
      </c>
      <c r="BM96" s="227" t="s">
        <v>198</v>
      </c>
    </row>
    <row r="97" s="2" customFormat="1">
      <c r="A97" s="41"/>
      <c r="B97" s="42"/>
      <c r="C97" s="43"/>
      <c r="D97" s="229" t="s">
        <v>188</v>
      </c>
      <c r="E97" s="43"/>
      <c r="F97" s="230" t="s">
        <v>199</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188</v>
      </c>
      <c r="AU97" s="20" t="s">
        <v>87</v>
      </c>
    </row>
    <row r="98" s="13" customFormat="1">
      <c r="A98" s="13"/>
      <c r="B98" s="234"/>
      <c r="C98" s="235"/>
      <c r="D98" s="236" t="s">
        <v>190</v>
      </c>
      <c r="E98" s="237" t="s">
        <v>19</v>
      </c>
      <c r="F98" s="238" t="s">
        <v>200</v>
      </c>
      <c r="G98" s="235"/>
      <c r="H98" s="237" t="s">
        <v>19</v>
      </c>
      <c r="I98" s="239"/>
      <c r="J98" s="235"/>
      <c r="K98" s="235"/>
      <c r="L98" s="240"/>
      <c r="M98" s="241"/>
      <c r="N98" s="242"/>
      <c r="O98" s="242"/>
      <c r="P98" s="242"/>
      <c r="Q98" s="242"/>
      <c r="R98" s="242"/>
      <c r="S98" s="242"/>
      <c r="T98" s="243"/>
      <c r="U98" s="13"/>
      <c r="V98" s="13"/>
      <c r="W98" s="13"/>
      <c r="X98" s="13"/>
      <c r="Y98" s="13"/>
      <c r="Z98" s="13"/>
      <c r="AA98" s="13"/>
      <c r="AB98" s="13"/>
      <c r="AC98" s="13"/>
      <c r="AD98" s="13"/>
      <c r="AE98" s="13"/>
      <c r="AT98" s="244" t="s">
        <v>190</v>
      </c>
      <c r="AU98" s="244" t="s">
        <v>87</v>
      </c>
      <c r="AV98" s="13" t="s">
        <v>85</v>
      </c>
      <c r="AW98" s="13" t="s">
        <v>37</v>
      </c>
      <c r="AX98" s="13" t="s">
        <v>77</v>
      </c>
      <c r="AY98" s="244" t="s">
        <v>179</v>
      </c>
    </row>
    <row r="99" s="14" customFormat="1">
      <c r="A99" s="14"/>
      <c r="B99" s="245"/>
      <c r="C99" s="246"/>
      <c r="D99" s="236" t="s">
        <v>190</v>
      </c>
      <c r="E99" s="247" t="s">
        <v>19</v>
      </c>
      <c r="F99" s="248" t="s">
        <v>201</v>
      </c>
      <c r="G99" s="246"/>
      <c r="H99" s="249">
        <v>519</v>
      </c>
      <c r="I99" s="250"/>
      <c r="J99" s="246"/>
      <c r="K99" s="246"/>
      <c r="L99" s="251"/>
      <c r="M99" s="252"/>
      <c r="N99" s="253"/>
      <c r="O99" s="253"/>
      <c r="P99" s="253"/>
      <c r="Q99" s="253"/>
      <c r="R99" s="253"/>
      <c r="S99" s="253"/>
      <c r="T99" s="254"/>
      <c r="U99" s="14"/>
      <c r="V99" s="14"/>
      <c r="W99" s="14"/>
      <c r="X99" s="14"/>
      <c r="Y99" s="14"/>
      <c r="Z99" s="14"/>
      <c r="AA99" s="14"/>
      <c r="AB99" s="14"/>
      <c r="AC99" s="14"/>
      <c r="AD99" s="14"/>
      <c r="AE99" s="14"/>
      <c r="AT99" s="255" t="s">
        <v>190</v>
      </c>
      <c r="AU99" s="255" t="s">
        <v>87</v>
      </c>
      <c r="AV99" s="14" t="s">
        <v>87</v>
      </c>
      <c r="AW99" s="14" t="s">
        <v>37</v>
      </c>
      <c r="AX99" s="14" t="s">
        <v>77</v>
      </c>
      <c r="AY99" s="255" t="s">
        <v>179</v>
      </c>
    </row>
    <row r="100" s="13" customFormat="1">
      <c r="A100" s="13"/>
      <c r="B100" s="234"/>
      <c r="C100" s="235"/>
      <c r="D100" s="236" t="s">
        <v>190</v>
      </c>
      <c r="E100" s="237" t="s">
        <v>19</v>
      </c>
      <c r="F100" s="238" t="s">
        <v>202</v>
      </c>
      <c r="G100" s="235"/>
      <c r="H100" s="237" t="s">
        <v>19</v>
      </c>
      <c r="I100" s="239"/>
      <c r="J100" s="235"/>
      <c r="K100" s="235"/>
      <c r="L100" s="240"/>
      <c r="M100" s="241"/>
      <c r="N100" s="242"/>
      <c r="O100" s="242"/>
      <c r="P100" s="242"/>
      <c r="Q100" s="242"/>
      <c r="R100" s="242"/>
      <c r="S100" s="242"/>
      <c r="T100" s="243"/>
      <c r="U100" s="13"/>
      <c r="V100" s="13"/>
      <c r="W100" s="13"/>
      <c r="X100" s="13"/>
      <c r="Y100" s="13"/>
      <c r="Z100" s="13"/>
      <c r="AA100" s="13"/>
      <c r="AB100" s="13"/>
      <c r="AC100" s="13"/>
      <c r="AD100" s="13"/>
      <c r="AE100" s="13"/>
      <c r="AT100" s="244" t="s">
        <v>190</v>
      </c>
      <c r="AU100" s="244" t="s">
        <v>87</v>
      </c>
      <c r="AV100" s="13" t="s">
        <v>85</v>
      </c>
      <c r="AW100" s="13" t="s">
        <v>37</v>
      </c>
      <c r="AX100" s="13" t="s">
        <v>77</v>
      </c>
      <c r="AY100" s="244" t="s">
        <v>179</v>
      </c>
    </row>
    <row r="101" s="14" customFormat="1">
      <c r="A101" s="14"/>
      <c r="B101" s="245"/>
      <c r="C101" s="246"/>
      <c r="D101" s="236" t="s">
        <v>190</v>
      </c>
      <c r="E101" s="247" t="s">
        <v>19</v>
      </c>
      <c r="F101" s="248" t="s">
        <v>203</v>
      </c>
      <c r="G101" s="246"/>
      <c r="H101" s="249">
        <v>17.5</v>
      </c>
      <c r="I101" s="250"/>
      <c r="J101" s="246"/>
      <c r="K101" s="246"/>
      <c r="L101" s="251"/>
      <c r="M101" s="252"/>
      <c r="N101" s="253"/>
      <c r="O101" s="253"/>
      <c r="P101" s="253"/>
      <c r="Q101" s="253"/>
      <c r="R101" s="253"/>
      <c r="S101" s="253"/>
      <c r="T101" s="254"/>
      <c r="U101" s="14"/>
      <c r="V101" s="14"/>
      <c r="W101" s="14"/>
      <c r="X101" s="14"/>
      <c r="Y101" s="14"/>
      <c r="Z101" s="14"/>
      <c r="AA101" s="14"/>
      <c r="AB101" s="14"/>
      <c r="AC101" s="14"/>
      <c r="AD101" s="14"/>
      <c r="AE101" s="14"/>
      <c r="AT101" s="255" t="s">
        <v>190</v>
      </c>
      <c r="AU101" s="255" t="s">
        <v>87</v>
      </c>
      <c r="AV101" s="14" t="s">
        <v>87</v>
      </c>
      <c r="AW101" s="14" t="s">
        <v>37</v>
      </c>
      <c r="AX101" s="14" t="s">
        <v>77</v>
      </c>
      <c r="AY101" s="255" t="s">
        <v>179</v>
      </c>
    </row>
    <row r="102" s="15" customFormat="1">
      <c r="A102" s="15"/>
      <c r="B102" s="256"/>
      <c r="C102" s="257"/>
      <c r="D102" s="236" t="s">
        <v>190</v>
      </c>
      <c r="E102" s="258" t="s">
        <v>130</v>
      </c>
      <c r="F102" s="259" t="s">
        <v>193</v>
      </c>
      <c r="G102" s="257"/>
      <c r="H102" s="260">
        <v>536.5</v>
      </c>
      <c r="I102" s="261"/>
      <c r="J102" s="257"/>
      <c r="K102" s="257"/>
      <c r="L102" s="262"/>
      <c r="M102" s="263"/>
      <c r="N102" s="264"/>
      <c r="O102" s="264"/>
      <c r="P102" s="264"/>
      <c r="Q102" s="264"/>
      <c r="R102" s="264"/>
      <c r="S102" s="264"/>
      <c r="T102" s="265"/>
      <c r="U102" s="15"/>
      <c r="V102" s="15"/>
      <c r="W102" s="15"/>
      <c r="X102" s="15"/>
      <c r="Y102" s="15"/>
      <c r="Z102" s="15"/>
      <c r="AA102" s="15"/>
      <c r="AB102" s="15"/>
      <c r="AC102" s="15"/>
      <c r="AD102" s="15"/>
      <c r="AE102" s="15"/>
      <c r="AT102" s="266" t="s">
        <v>190</v>
      </c>
      <c r="AU102" s="266" t="s">
        <v>87</v>
      </c>
      <c r="AV102" s="15" t="s">
        <v>194</v>
      </c>
      <c r="AW102" s="15" t="s">
        <v>37</v>
      </c>
      <c r="AX102" s="15" t="s">
        <v>77</v>
      </c>
      <c r="AY102" s="266" t="s">
        <v>179</v>
      </c>
    </row>
    <row r="103" s="16" customFormat="1">
      <c r="A103" s="16"/>
      <c r="B103" s="267"/>
      <c r="C103" s="268"/>
      <c r="D103" s="236" t="s">
        <v>190</v>
      </c>
      <c r="E103" s="269" t="s">
        <v>19</v>
      </c>
      <c r="F103" s="270" t="s">
        <v>195</v>
      </c>
      <c r="G103" s="268"/>
      <c r="H103" s="271">
        <v>536.5</v>
      </c>
      <c r="I103" s="272"/>
      <c r="J103" s="268"/>
      <c r="K103" s="268"/>
      <c r="L103" s="273"/>
      <c r="M103" s="274"/>
      <c r="N103" s="275"/>
      <c r="O103" s="275"/>
      <c r="P103" s="275"/>
      <c r="Q103" s="275"/>
      <c r="R103" s="275"/>
      <c r="S103" s="275"/>
      <c r="T103" s="276"/>
      <c r="U103" s="16"/>
      <c r="V103" s="16"/>
      <c r="W103" s="16"/>
      <c r="X103" s="16"/>
      <c r="Y103" s="16"/>
      <c r="Z103" s="16"/>
      <c r="AA103" s="16"/>
      <c r="AB103" s="16"/>
      <c r="AC103" s="16"/>
      <c r="AD103" s="16"/>
      <c r="AE103" s="16"/>
      <c r="AT103" s="277" t="s">
        <v>190</v>
      </c>
      <c r="AU103" s="277" t="s">
        <v>87</v>
      </c>
      <c r="AV103" s="16" t="s">
        <v>186</v>
      </c>
      <c r="AW103" s="16" t="s">
        <v>37</v>
      </c>
      <c r="AX103" s="16" t="s">
        <v>85</v>
      </c>
      <c r="AY103" s="277" t="s">
        <v>179</v>
      </c>
    </row>
    <row r="104" s="2" customFormat="1" ht="33" customHeight="1">
      <c r="A104" s="41"/>
      <c r="B104" s="42"/>
      <c r="C104" s="216" t="s">
        <v>194</v>
      </c>
      <c r="D104" s="216" t="s">
        <v>181</v>
      </c>
      <c r="E104" s="217" t="s">
        <v>204</v>
      </c>
      <c r="F104" s="218" t="s">
        <v>205</v>
      </c>
      <c r="G104" s="219" t="s">
        <v>184</v>
      </c>
      <c r="H104" s="220">
        <v>8.1999999999999993</v>
      </c>
      <c r="I104" s="221"/>
      <c r="J104" s="222">
        <f>ROUND(I104*H104,2)</f>
        <v>0</v>
      </c>
      <c r="K104" s="218" t="s">
        <v>185</v>
      </c>
      <c r="L104" s="47"/>
      <c r="M104" s="223" t="s">
        <v>19</v>
      </c>
      <c r="N104" s="224" t="s">
        <v>48</v>
      </c>
      <c r="O104" s="87"/>
      <c r="P104" s="225">
        <f>O104*H104</f>
        <v>0</v>
      </c>
      <c r="Q104" s="225">
        <v>0</v>
      </c>
      <c r="R104" s="225">
        <f>Q104*H104</f>
        <v>0</v>
      </c>
      <c r="S104" s="225">
        <v>0.41699999999999998</v>
      </c>
      <c r="T104" s="226">
        <f>S104*H104</f>
        <v>3.4193999999999996</v>
      </c>
      <c r="U104" s="41"/>
      <c r="V104" s="41"/>
      <c r="W104" s="41"/>
      <c r="X104" s="41"/>
      <c r="Y104" s="41"/>
      <c r="Z104" s="41"/>
      <c r="AA104" s="41"/>
      <c r="AB104" s="41"/>
      <c r="AC104" s="41"/>
      <c r="AD104" s="41"/>
      <c r="AE104" s="41"/>
      <c r="AR104" s="227" t="s">
        <v>186</v>
      </c>
      <c r="AT104" s="227" t="s">
        <v>181</v>
      </c>
      <c r="AU104" s="227" t="s">
        <v>87</v>
      </c>
      <c r="AY104" s="20" t="s">
        <v>179</v>
      </c>
      <c r="BE104" s="228">
        <f>IF(N104="základní",J104,0)</f>
        <v>0</v>
      </c>
      <c r="BF104" s="228">
        <f>IF(N104="snížená",J104,0)</f>
        <v>0</v>
      </c>
      <c r="BG104" s="228">
        <f>IF(N104="zákl. přenesená",J104,0)</f>
        <v>0</v>
      </c>
      <c r="BH104" s="228">
        <f>IF(N104="sníž. přenesená",J104,0)</f>
        <v>0</v>
      </c>
      <c r="BI104" s="228">
        <f>IF(N104="nulová",J104,0)</f>
        <v>0</v>
      </c>
      <c r="BJ104" s="20" t="s">
        <v>85</v>
      </c>
      <c r="BK104" s="228">
        <f>ROUND(I104*H104,2)</f>
        <v>0</v>
      </c>
      <c r="BL104" s="20" t="s">
        <v>186</v>
      </c>
      <c r="BM104" s="227" t="s">
        <v>206</v>
      </c>
    </row>
    <row r="105" s="2" customFormat="1">
      <c r="A105" s="41"/>
      <c r="B105" s="42"/>
      <c r="C105" s="43"/>
      <c r="D105" s="229" t="s">
        <v>188</v>
      </c>
      <c r="E105" s="43"/>
      <c r="F105" s="230" t="s">
        <v>207</v>
      </c>
      <c r="G105" s="43"/>
      <c r="H105" s="43"/>
      <c r="I105" s="231"/>
      <c r="J105" s="43"/>
      <c r="K105" s="43"/>
      <c r="L105" s="47"/>
      <c r="M105" s="232"/>
      <c r="N105" s="233"/>
      <c r="O105" s="87"/>
      <c r="P105" s="87"/>
      <c r="Q105" s="87"/>
      <c r="R105" s="87"/>
      <c r="S105" s="87"/>
      <c r="T105" s="88"/>
      <c r="U105" s="41"/>
      <c r="V105" s="41"/>
      <c r="W105" s="41"/>
      <c r="X105" s="41"/>
      <c r="Y105" s="41"/>
      <c r="Z105" s="41"/>
      <c r="AA105" s="41"/>
      <c r="AB105" s="41"/>
      <c r="AC105" s="41"/>
      <c r="AD105" s="41"/>
      <c r="AE105" s="41"/>
      <c r="AT105" s="20" t="s">
        <v>188</v>
      </c>
      <c r="AU105" s="20" t="s">
        <v>87</v>
      </c>
    </row>
    <row r="106" s="13" customFormat="1">
      <c r="A106" s="13"/>
      <c r="B106" s="234"/>
      <c r="C106" s="235"/>
      <c r="D106" s="236" t="s">
        <v>190</v>
      </c>
      <c r="E106" s="237" t="s">
        <v>19</v>
      </c>
      <c r="F106" s="238" t="s">
        <v>208</v>
      </c>
      <c r="G106" s="235"/>
      <c r="H106" s="237" t="s">
        <v>19</v>
      </c>
      <c r="I106" s="239"/>
      <c r="J106" s="235"/>
      <c r="K106" s="235"/>
      <c r="L106" s="240"/>
      <c r="M106" s="241"/>
      <c r="N106" s="242"/>
      <c r="O106" s="242"/>
      <c r="P106" s="242"/>
      <c r="Q106" s="242"/>
      <c r="R106" s="242"/>
      <c r="S106" s="242"/>
      <c r="T106" s="243"/>
      <c r="U106" s="13"/>
      <c r="V106" s="13"/>
      <c r="W106" s="13"/>
      <c r="X106" s="13"/>
      <c r="Y106" s="13"/>
      <c r="Z106" s="13"/>
      <c r="AA106" s="13"/>
      <c r="AB106" s="13"/>
      <c r="AC106" s="13"/>
      <c r="AD106" s="13"/>
      <c r="AE106" s="13"/>
      <c r="AT106" s="244" t="s">
        <v>190</v>
      </c>
      <c r="AU106" s="244" t="s">
        <v>87</v>
      </c>
      <c r="AV106" s="13" t="s">
        <v>85</v>
      </c>
      <c r="AW106" s="13" t="s">
        <v>37</v>
      </c>
      <c r="AX106" s="13" t="s">
        <v>77</v>
      </c>
      <c r="AY106" s="244" t="s">
        <v>179</v>
      </c>
    </row>
    <row r="107" s="14" customFormat="1">
      <c r="A107" s="14"/>
      <c r="B107" s="245"/>
      <c r="C107" s="246"/>
      <c r="D107" s="236" t="s">
        <v>190</v>
      </c>
      <c r="E107" s="247" t="s">
        <v>19</v>
      </c>
      <c r="F107" s="248" t="s">
        <v>134</v>
      </c>
      <c r="G107" s="246"/>
      <c r="H107" s="249">
        <v>8.1999999999999993</v>
      </c>
      <c r="I107" s="250"/>
      <c r="J107" s="246"/>
      <c r="K107" s="246"/>
      <c r="L107" s="251"/>
      <c r="M107" s="252"/>
      <c r="N107" s="253"/>
      <c r="O107" s="253"/>
      <c r="P107" s="253"/>
      <c r="Q107" s="253"/>
      <c r="R107" s="253"/>
      <c r="S107" s="253"/>
      <c r="T107" s="254"/>
      <c r="U107" s="14"/>
      <c r="V107" s="14"/>
      <c r="W107" s="14"/>
      <c r="X107" s="14"/>
      <c r="Y107" s="14"/>
      <c r="Z107" s="14"/>
      <c r="AA107" s="14"/>
      <c r="AB107" s="14"/>
      <c r="AC107" s="14"/>
      <c r="AD107" s="14"/>
      <c r="AE107" s="14"/>
      <c r="AT107" s="255" t="s">
        <v>190</v>
      </c>
      <c r="AU107" s="255" t="s">
        <v>87</v>
      </c>
      <c r="AV107" s="14" t="s">
        <v>87</v>
      </c>
      <c r="AW107" s="14" t="s">
        <v>37</v>
      </c>
      <c r="AX107" s="14" t="s">
        <v>77</v>
      </c>
      <c r="AY107" s="255" t="s">
        <v>179</v>
      </c>
    </row>
    <row r="108" s="15" customFormat="1">
      <c r="A108" s="15"/>
      <c r="B108" s="256"/>
      <c r="C108" s="257"/>
      <c r="D108" s="236" t="s">
        <v>190</v>
      </c>
      <c r="E108" s="258" t="s">
        <v>133</v>
      </c>
      <c r="F108" s="259" t="s">
        <v>193</v>
      </c>
      <c r="G108" s="257"/>
      <c r="H108" s="260">
        <v>8.1999999999999993</v>
      </c>
      <c r="I108" s="261"/>
      <c r="J108" s="257"/>
      <c r="K108" s="257"/>
      <c r="L108" s="262"/>
      <c r="M108" s="263"/>
      <c r="N108" s="264"/>
      <c r="O108" s="264"/>
      <c r="P108" s="264"/>
      <c r="Q108" s="264"/>
      <c r="R108" s="264"/>
      <c r="S108" s="264"/>
      <c r="T108" s="265"/>
      <c r="U108" s="15"/>
      <c r="V108" s="15"/>
      <c r="W108" s="15"/>
      <c r="X108" s="15"/>
      <c r="Y108" s="15"/>
      <c r="Z108" s="15"/>
      <c r="AA108" s="15"/>
      <c r="AB108" s="15"/>
      <c r="AC108" s="15"/>
      <c r="AD108" s="15"/>
      <c r="AE108" s="15"/>
      <c r="AT108" s="266" t="s">
        <v>190</v>
      </c>
      <c r="AU108" s="266" t="s">
        <v>87</v>
      </c>
      <c r="AV108" s="15" t="s">
        <v>194</v>
      </c>
      <c r="AW108" s="15" t="s">
        <v>37</v>
      </c>
      <c r="AX108" s="15" t="s">
        <v>77</v>
      </c>
      <c r="AY108" s="266" t="s">
        <v>179</v>
      </c>
    </row>
    <row r="109" s="16" customFormat="1">
      <c r="A109" s="16"/>
      <c r="B109" s="267"/>
      <c r="C109" s="268"/>
      <c r="D109" s="236" t="s">
        <v>190</v>
      </c>
      <c r="E109" s="269" t="s">
        <v>19</v>
      </c>
      <c r="F109" s="270" t="s">
        <v>195</v>
      </c>
      <c r="G109" s="268"/>
      <c r="H109" s="271">
        <v>8.1999999999999993</v>
      </c>
      <c r="I109" s="272"/>
      <c r="J109" s="268"/>
      <c r="K109" s="268"/>
      <c r="L109" s="273"/>
      <c r="M109" s="274"/>
      <c r="N109" s="275"/>
      <c r="O109" s="275"/>
      <c r="P109" s="275"/>
      <c r="Q109" s="275"/>
      <c r="R109" s="275"/>
      <c r="S109" s="275"/>
      <c r="T109" s="276"/>
      <c r="U109" s="16"/>
      <c r="V109" s="16"/>
      <c r="W109" s="16"/>
      <c r="X109" s="16"/>
      <c r="Y109" s="16"/>
      <c r="Z109" s="16"/>
      <c r="AA109" s="16"/>
      <c r="AB109" s="16"/>
      <c r="AC109" s="16"/>
      <c r="AD109" s="16"/>
      <c r="AE109" s="16"/>
      <c r="AT109" s="277" t="s">
        <v>190</v>
      </c>
      <c r="AU109" s="277" t="s">
        <v>87</v>
      </c>
      <c r="AV109" s="16" t="s">
        <v>186</v>
      </c>
      <c r="AW109" s="16" t="s">
        <v>37</v>
      </c>
      <c r="AX109" s="16" t="s">
        <v>85</v>
      </c>
      <c r="AY109" s="277" t="s">
        <v>179</v>
      </c>
    </row>
    <row r="110" s="2" customFormat="1" ht="33" customHeight="1">
      <c r="A110" s="41"/>
      <c r="B110" s="42"/>
      <c r="C110" s="216" t="s">
        <v>186</v>
      </c>
      <c r="D110" s="216" t="s">
        <v>181</v>
      </c>
      <c r="E110" s="217" t="s">
        <v>209</v>
      </c>
      <c r="F110" s="218" t="s">
        <v>210</v>
      </c>
      <c r="G110" s="219" t="s">
        <v>184</v>
      </c>
      <c r="H110" s="220">
        <v>40</v>
      </c>
      <c r="I110" s="221"/>
      <c r="J110" s="222">
        <f>ROUND(I110*H110,2)</f>
        <v>0</v>
      </c>
      <c r="K110" s="218" t="s">
        <v>185</v>
      </c>
      <c r="L110" s="47"/>
      <c r="M110" s="223" t="s">
        <v>19</v>
      </c>
      <c r="N110" s="224" t="s">
        <v>48</v>
      </c>
      <c r="O110" s="87"/>
      <c r="P110" s="225">
        <f>O110*H110</f>
        <v>0</v>
      </c>
      <c r="Q110" s="225">
        <v>0.37</v>
      </c>
      <c r="R110" s="225">
        <f>Q110*H110</f>
        <v>14.800000000000001</v>
      </c>
      <c r="S110" s="225">
        <v>0</v>
      </c>
      <c r="T110" s="226">
        <f>S110*H110</f>
        <v>0</v>
      </c>
      <c r="U110" s="41"/>
      <c r="V110" s="41"/>
      <c r="W110" s="41"/>
      <c r="X110" s="41"/>
      <c r="Y110" s="41"/>
      <c r="Z110" s="41"/>
      <c r="AA110" s="41"/>
      <c r="AB110" s="41"/>
      <c r="AC110" s="41"/>
      <c r="AD110" s="41"/>
      <c r="AE110" s="41"/>
      <c r="AR110" s="227" t="s">
        <v>186</v>
      </c>
      <c r="AT110" s="227" t="s">
        <v>181</v>
      </c>
      <c r="AU110" s="227" t="s">
        <v>87</v>
      </c>
      <c r="AY110" s="20" t="s">
        <v>179</v>
      </c>
      <c r="BE110" s="228">
        <f>IF(N110="základní",J110,0)</f>
        <v>0</v>
      </c>
      <c r="BF110" s="228">
        <f>IF(N110="snížená",J110,0)</f>
        <v>0</v>
      </c>
      <c r="BG110" s="228">
        <f>IF(N110="zákl. přenesená",J110,0)</f>
        <v>0</v>
      </c>
      <c r="BH110" s="228">
        <f>IF(N110="sníž. přenesená",J110,0)</f>
        <v>0</v>
      </c>
      <c r="BI110" s="228">
        <f>IF(N110="nulová",J110,0)</f>
        <v>0</v>
      </c>
      <c r="BJ110" s="20" t="s">
        <v>85</v>
      </c>
      <c r="BK110" s="228">
        <f>ROUND(I110*H110,2)</f>
        <v>0</v>
      </c>
      <c r="BL110" s="20" t="s">
        <v>186</v>
      </c>
      <c r="BM110" s="227" t="s">
        <v>211</v>
      </c>
    </row>
    <row r="111" s="2" customFormat="1">
      <c r="A111" s="41"/>
      <c r="B111" s="42"/>
      <c r="C111" s="43"/>
      <c r="D111" s="229" t="s">
        <v>188</v>
      </c>
      <c r="E111" s="43"/>
      <c r="F111" s="230" t="s">
        <v>212</v>
      </c>
      <c r="G111" s="43"/>
      <c r="H111" s="43"/>
      <c r="I111" s="231"/>
      <c r="J111" s="43"/>
      <c r="K111" s="43"/>
      <c r="L111" s="47"/>
      <c r="M111" s="232"/>
      <c r="N111" s="233"/>
      <c r="O111" s="87"/>
      <c r="P111" s="87"/>
      <c r="Q111" s="87"/>
      <c r="R111" s="87"/>
      <c r="S111" s="87"/>
      <c r="T111" s="88"/>
      <c r="U111" s="41"/>
      <c r="V111" s="41"/>
      <c r="W111" s="41"/>
      <c r="X111" s="41"/>
      <c r="Y111" s="41"/>
      <c r="Z111" s="41"/>
      <c r="AA111" s="41"/>
      <c r="AB111" s="41"/>
      <c r="AC111" s="41"/>
      <c r="AD111" s="41"/>
      <c r="AE111" s="41"/>
      <c r="AT111" s="20" t="s">
        <v>188</v>
      </c>
      <c r="AU111" s="20" t="s">
        <v>87</v>
      </c>
    </row>
    <row r="112" s="13" customFormat="1">
      <c r="A112" s="13"/>
      <c r="B112" s="234"/>
      <c r="C112" s="235"/>
      <c r="D112" s="236" t="s">
        <v>190</v>
      </c>
      <c r="E112" s="237" t="s">
        <v>19</v>
      </c>
      <c r="F112" s="238" t="s">
        <v>213</v>
      </c>
      <c r="G112" s="235"/>
      <c r="H112" s="237" t="s">
        <v>19</v>
      </c>
      <c r="I112" s="239"/>
      <c r="J112" s="235"/>
      <c r="K112" s="235"/>
      <c r="L112" s="240"/>
      <c r="M112" s="241"/>
      <c r="N112" s="242"/>
      <c r="O112" s="242"/>
      <c r="P112" s="242"/>
      <c r="Q112" s="242"/>
      <c r="R112" s="242"/>
      <c r="S112" s="242"/>
      <c r="T112" s="243"/>
      <c r="U112" s="13"/>
      <c r="V112" s="13"/>
      <c r="W112" s="13"/>
      <c r="X112" s="13"/>
      <c r="Y112" s="13"/>
      <c r="Z112" s="13"/>
      <c r="AA112" s="13"/>
      <c r="AB112" s="13"/>
      <c r="AC112" s="13"/>
      <c r="AD112" s="13"/>
      <c r="AE112" s="13"/>
      <c r="AT112" s="244" t="s">
        <v>190</v>
      </c>
      <c r="AU112" s="244" t="s">
        <v>87</v>
      </c>
      <c r="AV112" s="13" t="s">
        <v>85</v>
      </c>
      <c r="AW112" s="13" t="s">
        <v>37</v>
      </c>
      <c r="AX112" s="13" t="s">
        <v>77</v>
      </c>
      <c r="AY112" s="244" t="s">
        <v>179</v>
      </c>
    </row>
    <row r="113" s="14" customFormat="1">
      <c r="A113" s="14"/>
      <c r="B113" s="245"/>
      <c r="C113" s="246"/>
      <c r="D113" s="236" t="s">
        <v>190</v>
      </c>
      <c r="E113" s="247" t="s">
        <v>19</v>
      </c>
      <c r="F113" s="248" t="s">
        <v>214</v>
      </c>
      <c r="G113" s="246"/>
      <c r="H113" s="249">
        <v>40</v>
      </c>
      <c r="I113" s="250"/>
      <c r="J113" s="246"/>
      <c r="K113" s="246"/>
      <c r="L113" s="251"/>
      <c r="M113" s="252"/>
      <c r="N113" s="253"/>
      <c r="O113" s="253"/>
      <c r="P113" s="253"/>
      <c r="Q113" s="253"/>
      <c r="R113" s="253"/>
      <c r="S113" s="253"/>
      <c r="T113" s="254"/>
      <c r="U113" s="14"/>
      <c r="V113" s="14"/>
      <c r="W113" s="14"/>
      <c r="X113" s="14"/>
      <c r="Y113" s="14"/>
      <c r="Z113" s="14"/>
      <c r="AA113" s="14"/>
      <c r="AB113" s="14"/>
      <c r="AC113" s="14"/>
      <c r="AD113" s="14"/>
      <c r="AE113" s="14"/>
      <c r="AT113" s="255" t="s">
        <v>190</v>
      </c>
      <c r="AU113" s="255" t="s">
        <v>87</v>
      </c>
      <c r="AV113" s="14" t="s">
        <v>87</v>
      </c>
      <c r="AW113" s="14" t="s">
        <v>37</v>
      </c>
      <c r="AX113" s="14" t="s">
        <v>77</v>
      </c>
      <c r="AY113" s="255" t="s">
        <v>179</v>
      </c>
    </row>
    <row r="114" s="15" customFormat="1">
      <c r="A114" s="15"/>
      <c r="B114" s="256"/>
      <c r="C114" s="257"/>
      <c r="D114" s="236" t="s">
        <v>190</v>
      </c>
      <c r="E114" s="258" t="s">
        <v>139</v>
      </c>
      <c r="F114" s="259" t="s">
        <v>193</v>
      </c>
      <c r="G114" s="257"/>
      <c r="H114" s="260">
        <v>40</v>
      </c>
      <c r="I114" s="261"/>
      <c r="J114" s="257"/>
      <c r="K114" s="257"/>
      <c r="L114" s="262"/>
      <c r="M114" s="263"/>
      <c r="N114" s="264"/>
      <c r="O114" s="264"/>
      <c r="P114" s="264"/>
      <c r="Q114" s="264"/>
      <c r="R114" s="264"/>
      <c r="S114" s="264"/>
      <c r="T114" s="265"/>
      <c r="U114" s="15"/>
      <c r="V114" s="15"/>
      <c r="W114" s="15"/>
      <c r="X114" s="15"/>
      <c r="Y114" s="15"/>
      <c r="Z114" s="15"/>
      <c r="AA114" s="15"/>
      <c r="AB114" s="15"/>
      <c r="AC114" s="15"/>
      <c r="AD114" s="15"/>
      <c r="AE114" s="15"/>
      <c r="AT114" s="266" t="s">
        <v>190</v>
      </c>
      <c r="AU114" s="266" t="s">
        <v>87</v>
      </c>
      <c r="AV114" s="15" t="s">
        <v>194</v>
      </c>
      <c r="AW114" s="15" t="s">
        <v>37</v>
      </c>
      <c r="AX114" s="15" t="s">
        <v>77</v>
      </c>
      <c r="AY114" s="266" t="s">
        <v>179</v>
      </c>
    </row>
    <row r="115" s="16" customFormat="1">
      <c r="A115" s="16"/>
      <c r="B115" s="267"/>
      <c r="C115" s="268"/>
      <c r="D115" s="236" t="s">
        <v>190</v>
      </c>
      <c r="E115" s="269" t="s">
        <v>19</v>
      </c>
      <c r="F115" s="270" t="s">
        <v>195</v>
      </c>
      <c r="G115" s="268"/>
      <c r="H115" s="271">
        <v>40</v>
      </c>
      <c r="I115" s="272"/>
      <c r="J115" s="268"/>
      <c r="K115" s="268"/>
      <c r="L115" s="273"/>
      <c r="M115" s="274"/>
      <c r="N115" s="275"/>
      <c r="O115" s="275"/>
      <c r="P115" s="275"/>
      <c r="Q115" s="275"/>
      <c r="R115" s="275"/>
      <c r="S115" s="275"/>
      <c r="T115" s="276"/>
      <c r="U115" s="16"/>
      <c r="V115" s="16"/>
      <c r="W115" s="16"/>
      <c r="X115" s="16"/>
      <c r="Y115" s="16"/>
      <c r="Z115" s="16"/>
      <c r="AA115" s="16"/>
      <c r="AB115" s="16"/>
      <c r="AC115" s="16"/>
      <c r="AD115" s="16"/>
      <c r="AE115" s="16"/>
      <c r="AT115" s="277" t="s">
        <v>190</v>
      </c>
      <c r="AU115" s="277" t="s">
        <v>87</v>
      </c>
      <c r="AV115" s="16" t="s">
        <v>186</v>
      </c>
      <c r="AW115" s="16" t="s">
        <v>37</v>
      </c>
      <c r="AX115" s="16" t="s">
        <v>85</v>
      </c>
      <c r="AY115" s="277" t="s">
        <v>179</v>
      </c>
    </row>
    <row r="116" s="2" customFormat="1" ht="37.8" customHeight="1">
      <c r="A116" s="41"/>
      <c r="B116" s="42"/>
      <c r="C116" s="216" t="s">
        <v>215</v>
      </c>
      <c r="D116" s="216" t="s">
        <v>181</v>
      </c>
      <c r="E116" s="217" t="s">
        <v>216</v>
      </c>
      <c r="F116" s="218" t="s">
        <v>217</v>
      </c>
      <c r="G116" s="219" t="s">
        <v>184</v>
      </c>
      <c r="H116" s="220">
        <v>40</v>
      </c>
      <c r="I116" s="221"/>
      <c r="J116" s="222">
        <f>ROUND(I116*H116,2)</f>
        <v>0</v>
      </c>
      <c r="K116" s="218" t="s">
        <v>185</v>
      </c>
      <c r="L116" s="47"/>
      <c r="M116" s="223" t="s">
        <v>19</v>
      </c>
      <c r="N116" s="224" t="s">
        <v>48</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186</v>
      </c>
      <c r="AT116" s="227" t="s">
        <v>181</v>
      </c>
      <c r="AU116" s="227" t="s">
        <v>87</v>
      </c>
      <c r="AY116" s="20" t="s">
        <v>179</v>
      </c>
      <c r="BE116" s="228">
        <f>IF(N116="základní",J116,0)</f>
        <v>0</v>
      </c>
      <c r="BF116" s="228">
        <f>IF(N116="snížená",J116,0)</f>
        <v>0</v>
      </c>
      <c r="BG116" s="228">
        <f>IF(N116="zákl. přenesená",J116,0)</f>
        <v>0</v>
      </c>
      <c r="BH116" s="228">
        <f>IF(N116="sníž. přenesená",J116,0)</f>
        <v>0</v>
      </c>
      <c r="BI116" s="228">
        <f>IF(N116="nulová",J116,0)</f>
        <v>0</v>
      </c>
      <c r="BJ116" s="20" t="s">
        <v>85</v>
      </c>
      <c r="BK116" s="228">
        <f>ROUND(I116*H116,2)</f>
        <v>0</v>
      </c>
      <c r="BL116" s="20" t="s">
        <v>186</v>
      </c>
      <c r="BM116" s="227" t="s">
        <v>218</v>
      </c>
    </row>
    <row r="117" s="2" customFormat="1">
      <c r="A117" s="41"/>
      <c r="B117" s="42"/>
      <c r="C117" s="43"/>
      <c r="D117" s="229" t="s">
        <v>188</v>
      </c>
      <c r="E117" s="43"/>
      <c r="F117" s="230" t="s">
        <v>219</v>
      </c>
      <c r="G117" s="43"/>
      <c r="H117" s="43"/>
      <c r="I117" s="231"/>
      <c r="J117" s="43"/>
      <c r="K117" s="43"/>
      <c r="L117" s="47"/>
      <c r="M117" s="232"/>
      <c r="N117" s="233"/>
      <c r="O117" s="87"/>
      <c r="P117" s="87"/>
      <c r="Q117" s="87"/>
      <c r="R117" s="87"/>
      <c r="S117" s="87"/>
      <c r="T117" s="88"/>
      <c r="U117" s="41"/>
      <c r="V117" s="41"/>
      <c r="W117" s="41"/>
      <c r="X117" s="41"/>
      <c r="Y117" s="41"/>
      <c r="Z117" s="41"/>
      <c r="AA117" s="41"/>
      <c r="AB117" s="41"/>
      <c r="AC117" s="41"/>
      <c r="AD117" s="41"/>
      <c r="AE117" s="41"/>
      <c r="AT117" s="20" t="s">
        <v>188</v>
      </c>
      <c r="AU117" s="20" t="s">
        <v>87</v>
      </c>
    </row>
    <row r="118" s="13" customFormat="1">
      <c r="A118" s="13"/>
      <c r="B118" s="234"/>
      <c r="C118" s="235"/>
      <c r="D118" s="236" t="s">
        <v>190</v>
      </c>
      <c r="E118" s="237" t="s">
        <v>19</v>
      </c>
      <c r="F118" s="238" t="s">
        <v>213</v>
      </c>
      <c r="G118" s="235"/>
      <c r="H118" s="237" t="s">
        <v>19</v>
      </c>
      <c r="I118" s="239"/>
      <c r="J118" s="235"/>
      <c r="K118" s="235"/>
      <c r="L118" s="240"/>
      <c r="M118" s="241"/>
      <c r="N118" s="242"/>
      <c r="O118" s="242"/>
      <c r="P118" s="242"/>
      <c r="Q118" s="242"/>
      <c r="R118" s="242"/>
      <c r="S118" s="242"/>
      <c r="T118" s="243"/>
      <c r="U118" s="13"/>
      <c r="V118" s="13"/>
      <c r="W118" s="13"/>
      <c r="X118" s="13"/>
      <c r="Y118" s="13"/>
      <c r="Z118" s="13"/>
      <c r="AA118" s="13"/>
      <c r="AB118" s="13"/>
      <c r="AC118" s="13"/>
      <c r="AD118" s="13"/>
      <c r="AE118" s="13"/>
      <c r="AT118" s="244" t="s">
        <v>190</v>
      </c>
      <c r="AU118" s="244" t="s">
        <v>87</v>
      </c>
      <c r="AV118" s="13" t="s">
        <v>85</v>
      </c>
      <c r="AW118" s="13" t="s">
        <v>37</v>
      </c>
      <c r="AX118" s="13" t="s">
        <v>77</v>
      </c>
      <c r="AY118" s="244" t="s">
        <v>179</v>
      </c>
    </row>
    <row r="119" s="14" customFormat="1">
      <c r="A119" s="14"/>
      <c r="B119" s="245"/>
      <c r="C119" s="246"/>
      <c r="D119" s="236" t="s">
        <v>190</v>
      </c>
      <c r="E119" s="247" t="s">
        <v>19</v>
      </c>
      <c r="F119" s="248" t="s">
        <v>139</v>
      </c>
      <c r="G119" s="246"/>
      <c r="H119" s="249">
        <v>40</v>
      </c>
      <c r="I119" s="250"/>
      <c r="J119" s="246"/>
      <c r="K119" s="246"/>
      <c r="L119" s="251"/>
      <c r="M119" s="252"/>
      <c r="N119" s="253"/>
      <c r="O119" s="253"/>
      <c r="P119" s="253"/>
      <c r="Q119" s="253"/>
      <c r="R119" s="253"/>
      <c r="S119" s="253"/>
      <c r="T119" s="254"/>
      <c r="U119" s="14"/>
      <c r="V119" s="14"/>
      <c r="W119" s="14"/>
      <c r="X119" s="14"/>
      <c r="Y119" s="14"/>
      <c r="Z119" s="14"/>
      <c r="AA119" s="14"/>
      <c r="AB119" s="14"/>
      <c r="AC119" s="14"/>
      <c r="AD119" s="14"/>
      <c r="AE119" s="14"/>
      <c r="AT119" s="255" t="s">
        <v>190</v>
      </c>
      <c r="AU119" s="255" t="s">
        <v>87</v>
      </c>
      <c r="AV119" s="14" t="s">
        <v>87</v>
      </c>
      <c r="AW119" s="14" t="s">
        <v>37</v>
      </c>
      <c r="AX119" s="14" t="s">
        <v>77</v>
      </c>
      <c r="AY119" s="255" t="s">
        <v>179</v>
      </c>
    </row>
    <row r="120" s="16" customFormat="1">
      <c r="A120" s="16"/>
      <c r="B120" s="267"/>
      <c r="C120" s="268"/>
      <c r="D120" s="236" t="s">
        <v>190</v>
      </c>
      <c r="E120" s="269" t="s">
        <v>19</v>
      </c>
      <c r="F120" s="270" t="s">
        <v>195</v>
      </c>
      <c r="G120" s="268"/>
      <c r="H120" s="271">
        <v>40</v>
      </c>
      <c r="I120" s="272"/>
      <c r="J120" s="268"/>
      <c r="K120" s="268"/>
      <c r="L120" s="273"/>
      <c r="M120" s="274"/>
      <c r="N120" s="275"/>
      <c r="O120" s="275"/>
      <c r="P120" s="275"/>
      <c r="Q120" s="275"/>
      <c r="R120" s="275"/>
      <c r="S120" s="275"/>
      <c r="T120" s="276"/>
      <c r="U120" s="16"/>
      <c r="V120" s="16"/>
      <c r="W120" s="16"/>
      <c r="X120" s="16"/>
      <c r="Y120" s="16"/>
      <c r="Z120" s="16"/>
      <c r="AA120" s="16"/>
      <c r="AB120" s="16"/>
      <c r="AC120" s="16"/>
      <c r="AD120" s="16"/>
      <c r="AE120" s="16"/>
      <c r="AT120" s="277" t="s">
        <v>190</v>
      </c>
      <c r="AU120" s="277" t="s">
        <v>87</v>
      </c>
      <c r="AV120" s="16" t="s">
        <v>186</v>
      </c>
      <c r="AW120" s="16" t="s">
        <v>37</v>
      </c>
      <c r="AX120" s="16" t="s">
        <v>85</v>
      </c>
      <c r="AY120" s="277" t="s">
        <v>179</v>
      </c>
    </row>
    <row r="121" s="2" customFormat="1" ht="37.8" customHeight="1">
      <c r="A121" s="41"/>
      <c r="B121" s="42"/>
      <c r="C121" s="216" t="s">
        <v>220</v>
      </c>
      <c r="D121" s="216" t="s">
        <v>181</v>
      </c>
      <c r="E121" s="217" t="s">
        <v>221</v>
      </c>
      <c r="F121" s="218" t="s">
        <v>222</v>
      </c>
      <c r="G121" s="219" t="s">
        <v>184</v>
      </c>
      <c r="H121" s="220">
        <v>659</v>
      </c>
      <c r="I121" s="221"/>
      <c r="J121" s="222">
        <f>ROUND(I121*H121,2)</f>
        <v>0</v>
      </c>
      <c r="K121" s="218" t="s">
        <v>185</v>
      </c>
      <c r="L121" s="47"/>
      <c r="M121" s="223" t="s">
        <v>19</v>
      </c>
      <c r="N121" s="224" t="s">
        <v>48</v>
      </c>
      <c r="O121" s="87"/>
      <c r="P121" s="225">
        <f>O121*H121</f>
        <v>0</v>
      </c>
      <c r="Q121" s="225">
        <v>0</v>
      </c>
      <c r="R121" s="225">
        <f>Q121*H121</f>
        <v>0</v>
      </c>
      <c r="S121" s="225">
        <v>0.17000000000000001</v>
      </c>
      <c r="T121" s="226">
        <f>S121*H121</f>
        <v>112.03</v>
      </c>
      <c r="U121" s="41"/>
      <c r="V121" s="41"/>
      <c r="W121" s="41"/>
      <c r="X121" s="41"/>
      <c r="Y121" s="41"/>
      <c r="Z121" s="41"/>
      <c r="AA121" s="41"/>
      <c r="AB121" s="41"/>
      <c r="AC121" s="41"/>
      <c r="AD121" s="41"/>
      <c r="AE121" s="41"/>
      <c r="AR121" s="227" t="s">
        <v>186</v>
      </c>
      <c r="AT121" s="227" t="s">
        <v>181</v>
      </c>
      <c r="AU121" s="227" t="s">
        <v>87</v>
      </c>
      <c r="AY121" s="20" t="s">
        <v>179</v>
      </c>
      <c r="BE121" s="228">
        <f>IF(N121="základní",J121,0)</f>
        <v>0</v>
      </c>
      <c r="BF121" s="228">
        <f>IF(N121="snížená",J121,0)</f>
        <v>0</v>
      </c>
      <c r="BG121" s="228">
        <f>IF(N121="zákl. přenesená",J121,0)</f>
        <v>0</v>
      </c>
      <c r="BH121" s="228">
        <f>IF(N121="sníž. přenesená",J121,0)</f>
        <v>0</v>
      </c>
      <c r="BI121" s="228">
        <f>IF(N121="nulová",J121,0)</f>
        <v>0</v>
      </c>
      <c r="BJ121" s="20" t="s">
        <v>85</v>
      </c>
      <c r="BK121" s="228">
        <f>ROUND(I121*H121,2)</f>
        <v>0</v>
      </c>
      <c r="BL121" s="20" t="s">
        <v>186</v>
      </c>
      <c r="BM121" s="227" t="s">
        <v>223</v>
      </c>
    </row>
    <row r="122" s="2" customFormat="1">
      <c r="A122" s="41"/>
      <c r="B122" s="42"/>
      <c r="C122" s="43"/>
      <c r="D122" s="229" t="s">
        <v>188</v>
      </c>
      <c r="E122" s="43"/>
      <c r="F122" s="230" t="s">
        <v>224</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188</v>
      </c>
      <c r="AU122" s="20" t="s">
        <v>87</v>
      </c>
    </row>
    <row r="123" s="13" customFormat="1">
      <c r="A123" s="13"/>
      <c r="B123" s="234"/>
      <c r="C123" s="235"/>
      <c r="D123" s="236" t="s">
        <v>190</v>
      </c>
      <c r="E123" s="237" t="s">
        <v>19</v>
      </c>
      <c r="F123" s="238" t="s">
        <v>225</v>
      </c>
      <c r="G123" s="235"/>
      <c r="H123" s="237" t="s">
        <v>19</v>
      </c>
      <c r="I123" s="239"/>
      <c r="J123" s="235"/>
      <c r="K123" s="235"/>
      <c r="L123" s="240"/>
      <c r="M123" s="241"/>
      <c r="N123" s="242"/>
      <c r="O123" s="242"/>
      <c r="P123" s="242"/>
      <c r="Q123" s="242"/>
      <c r="R123" s="242"/>
      <c r="S123" s="242"/>
      <c r="T123" s="243"/>
      <c r="U123" s="13"/>
      <c r="V123" s="13"/>
      <c r="W123" s="13"/>
      <c r="X123" s="13"/>
      <c r="Y123" s="13"/>
      <c r="Z123" s="13"/>
      <c r="AA123" s="13"/>
      <c r="AB123" s="13"/>
      <c r="AC123" s="13"/>
      <c r="AD123" s="13"/>
      <c r="AE123" s="13"/>
      <c r="AT123" s="244" t="s">
        <v>190</v>
      </c>
      <c r="AU123" s="244" t="s">
        <v>87</v>
      </c>
      <c r="AV123" s="13" t="s">
        <v>85</v>
      </c>
      <c r="AW123" s="13" t="s">
        <v>37</v>
      </c>
      <c r="AX123" s="13" t="s">
        <v>77</v>
      </c>
      <c r="AY123" s="244" t="s">
        <v>179</v>
      </c>
    </row>
    <row r="124" s="14" customFormat="1">
      <c r="A124" s="14"/>
      <c r="B124" s="245"/>
      <c r="C124" s="246"/>
      <c r="D124" s="236" t="s">
        <v>190</v>
      </c>
      <c r="E124" s="247" t="s">
        <v>19</v>
      </c>
      <c r="F124" s="248" t="s">
        <v>226</v>
      </c>
      <c r="G124" s="246"/>
      <c r="H124" s="249">
        <v>645</v>
      </c>
      <c r="I124" s="250"/>
      <c r="J124" s="246"/>
      <c r="K124" s="246"/>
      <c r="L124" s="251"/>
      <c r="M124" s="252"/>
      <c r="N124" s="253"/>
      <c r="O124" s="253"/>
      <c r="P124" s="253"/>
      <c r="Q124" s="253"/>
      <c r="R124" s="253"/>
      <c r="S124" s="253"/>
      <c r="T124" s="254"/>
      <c r="U124" s="14"/>
      <c r="V124" s="14"/>
      <c r="W124" s="14"/>
      <c r="X124" s="14"/>
      <c r="Y124" s="14"/>
      <c r="Z124" s="14"/>
      <c r="AA124" s="14"/>
      <c r="AB124" s="14"/>
      <c r="AC124" s="14"/>
      <c r="AD124" s="14"/>
      <c r="AE124" s="14"/>
      <c r="AT124" s="255" t="s">
        <v>190</v>
      </c>
      <c r="AU124" s="255" t="s">
        <v>87</v>
      </c>
      <c r="AV124" s="14" t="s">
        <v>87</v>
      </c>
      <c r="AW124" s="14" t="s">
        <v>37</v>
      </c>
      <c r="AX124" s="14" t="s">
        <v>77</v>
      </c>
      <c r="AY124" s="255" t="s">
        <v>179</v>
      </c>
    </row>
    <row r="125" s="13" customFormat="1">
      <c r="A125" s="13"/>
      <c r="B125" s="234"/>
      <c r="C125" s="235"/>
      <c r="D125" s="236" t="s">
        <v>190</v>
      </c>
      <c r="E125" s="237" t="s">
        <v>19</v>
      </c>
      <c r="F125" s="238" t="s">
        <v>227</v>
      </c>
      <c r="G125" s="235"/>
      <c r="H125" s="237" t="s">
        <v>19</v>
      </c>
      <c r="I125" s="239"/>
      <c r="J125" s="235"/>
      <c r="K125" s="235"/>
      <c r="L125" s="240"/>
      <c r="M125" s="241"/>
      <c r="N125" s="242"/>
      <c r="O125" s="242"/>
      <c r="P125" s="242"/>
      <c r="Q125" s="242"/>
      <c r="R125" s="242"/>
      <c r="S125" s="242"/>
      <c r="T125" s="243"/>
      <c r="U125" s="13"/>
      <c r="V125" s="13"/>
      <c r="W125" s="13"/>
      <c r="X125" s="13"/>
      <c r="Y125" s="13"/>
      <c r="Z125" s="13"/>
      <c r="AA125" s="13"/>
      <c r="AB125" s="13"/>
      <c r="AC125" s="13"/>
      <c r="AD125" s="13"/>
      <c r="AE125" s="13"/>
      <c r="AT125" s="244" t="s">
        <v>190</v>
      </c>
      <c r="AU125" s="244" t="s">
        <v>87</v>
      </c>
      <c r="AV125" s="13" t="s">
        <v>85</v>
      </c>
      <c r="AW125" s="13" t="s">
        <v>37</v>
      </c>
      <c r="AX125" s="13" t="s">
        <v>77</v>
      </c>
      <c r="AY125" s="244" t="s">
        <v>179</v>
      </c>
    </row>
    <row r="126" s="14" customFormat="1">
      <c r="A126" s="14"/>
      <c r="B126" s="245"/>
      <c r="C126" s="246"/>
      <c r="D126" s="236" t="s">
        <v>190</v>
      </c>
      <c r="E126" s="247" t="s">
        <v>19</v>
      </c>
      <c r="F126" s="248" t="s">
        <v>135</v>
      </c>
      <c r="G126" s="246"/>
      <c r="H126" s="249">
        <v>14</v>
      </c>
      <c r="I126" s="250"/>
      <c r="J126" s="246"/>
      <c r="K126" s="246"/>
      <c r="L126" s="251"/>
      <c r="M126" s="252"/>
      <c r="N126" s="253"/>
      <c r="O126" s="253"/>
      <c r="P126" s="253"/>
      <c r="Q126" s="253"/>
      <c r="R126" s="253"/>
      <c r="S126" s="253"/>
      <c r="T126" s="254"/>
      <c r="U126" s="14"/>
      <c r="V126" s="14"/>
      <c r="W126" s="14"/>
      <c r="X126" s="14"/>
      <c r="Y126" s="14"/>
      <c r="Z126" s="14"/>
      <c r="AA126" s="14"/>
      <c r="AB126" s="14"/>
      <c r="AC126" s="14"/>
      <c r="AD126" s="14"/>
      <c r="AE126" s="14"/>
      <c r="AT126" s="255" t="s">
        <v>190</v>
      </c>
      <c r="AU126" s="255" t="s">
        <v>87</v>
      </c>
      <c r="AV126" s="14" t="s">
        <v>87</v>
      </c>
      <c r="AW126" s="14" t="s">
        <v>37</v>
      </c>
      <c r="AX126" s="14" t="s">
        <v>77</v>
      </c>
      <c r="AY126" s="255" t="s">
        <v>179</v>
      </c>
    </row>
    <row r="127" s="16" customFormat="1">
      <c r="A127" s="16"/>
      <c r="B127" s="267"/>
      <c r="C127" s="268"/>
      <c r="D127" s="236" t="s">
        <v>190</v>
      </c>
      <c r="E127" s="269" t="s">
        <v>19</v>
      </c>
      <c r="F127" s="270" t="s">
        <v>195</v>
      </c>
      <c r="G127" s="268"/>
      <c r="H127" s="271">
        <v>659</v>
      </c>
      <c r="I127" s="272"/>
      <c r="J127" s="268"/>
      <c r="K127" s="268"/>
      <c r="L127" s="273"/>
      <c r="M127" s="274"/>
      <c r="N127" s="275"/>
      <c r="O127" s="275"/>
      <c r="P127" s="275"/>
      <c r="Q127" s="275"/>
      <c r="R127" s="275"/>
      <c r="S127" s="275"/>
      <c r="T127" s="276"/>
      <c r="U127" s="16"/>
      <c r="V127" s="16"/>
      <c r="W127" s="16"/>
      <c r="X127" s="16"/>
      <c r="Y127" s="16"/>
      <c r="Z127" s="16"/>
      <c r="AA127" s="16"/>
      <c r="AB127" s="16"/>
      <c r="AC127" s="16"/>
      <c r="AD127" s="16"/>
      <c r="AE127" s="16"/>
      <c r="AT127" s="277" t="s">
        <v>190</v>
      </c>
      <c r="AU127" s="277" t="s">
        <v>87</v>
      </c>
      <c r="AV127" s="16" t="s">
        <v>186</v>
      </c>
      <c r="AW127" s="16" t="s">
        <v>37</v>
      </c>
      <c r="AX127" s="16" t="s">
        <v>85</v>
      </c>
      <c r="AY127" s="277" t="s">
        <v>179</v>
      </c>
    </row>
    <row r="128" s="2" customFormat="1" ht="33" customHeight="1">
      <c r="A128" s="41"/>
      <c r="B128" s="42"/>
      <c r="C128" s="216" t="s">
        <v>228</v>
      </c>
      <c r="D128" s="216" t="s">
        <v>181</v>
      </c>
      <c r="E128" s="217" t="s">
        <v>229</v>
      </c>
      <c r="F128" s="218" t="s">
        <v>230</v>
      </c>
      <c r="G128" s="219" t="s">
        <v>184</v>
      </c>
      <c r="H128" s="220">
        <v>80.474999999999994</v>
      </c>
      <c r="I128" s="221"/>
      <c r="J128" s="222">
        <f>ROUND(I128*H128,2)</f>
        <v>0</v>
      </c>
      <c r="K128" s="218" t="s">
        <v>185</v>
      </c>
      <c r="L128" s="47"/>
      <c r="M128" s="223" t="s">
        <v>19</v>
      </c>
      <c r="N128" s="224" t="s">
        <v>48</v>
      </c>
      <c r="O128" s="87"/>
      <c r="P128" s="225">
        <f>O128*H128</f>
        <v>0</v>
      </c>
      <c r="Q128" s="225">
        <v>0</v>
      </c>
      <c r="R128" s="225">
        <f>Q128*H128</f>
        <v>0</v>
      </c>
      <c r="S128" s="225">
        <v>0.32500000000000001</v>
      </c>
      <c r="T128" s="226">
        <f>S128*H128</f>
        <v>26.154374999999998</v>
      </c>
      <c r="U128" s="41"/>
      <c r="V128" s="41"/>
      <c r="W128" s="41"/>
      <c r="X128" s="41"/>
      <c r="Y128" s="41"/>
      <c r="Z128" s="41"/>
      <c r="AA128" s="41"/>
      <c r="AB128" s="41"/>
      <c r="AC128" s="41"/>
      <c r="AD128" s="41"/>
      <c r="AE128" s="41"/>
      <c r="AR128" s="227" t="s">
        <v>186</v>
      </c>
      <c r="AT128" s="227" t="s">
        <v>181</v>
      </c>
      <c r="AU128" s="227" t="s">
        <v>87</v>
      </c>
      <c r="AY128" s="20" t="s">
        <v>179</v>
      </c>
      <c r="BE128" s="228">
        <f>IF(N128="základní",J128,0)</f>
        <v>0</v>
      </c>
      <c r="BF128" s="228">
        <f>IF(N128="snížená",J128,0)</f>
        <v>0</v>
      </c>
      <c r="BG128" s="228">
        <f>IF(N128="zákl. přenesená",J128,0)</f>
        <v>0</v>
      </c>
      <c r="BH128" s="228">
        <f>IF(N128="sníž. přenesená",J128,0)</f>
        <v>0</v>
      </c>
      <c r="BI128" s="228">
        <f>IF(N128="nulová",J128,0)</f>
        <v>0</v>
      </c>
      <c r="BJ128" s="20" t="s">
        <v>85</v>
      </c>
      <c r="BK128" s="228">
        <f>ROUND(I128*H128,2)</f>
        <v>0</v>
      </c>
      <c r="BL128" s="20" t="s">
        <v>186</v>
      </c>
      <c r="BM128" s="227" t="s">
        <v>231</v>
      </c>
    </row>
    <row r="129" s="2" customFormat="1">
      <c r="A129" s="41"/>
      <c r="B129" s="42"/>
      <c r="C129" s="43"/>
      <c r="D129" s="229" t="s">
        <v>188</v>
      </c>
      <c r="E129" s="43"/>
      <c r="F129" s="230" t="s">
        <v>232</v>
      </c>
      <c r="G129" s="43"/>
      <c r="H129" s="43"/>
      <c r="I129" s="231"/>
      <c r="J129" s="43"/>
      <c r="K129" s="43"/>
      <c r="L129" s="47"/>
      <c r="M129" s="232"/>
      <c r="N129" s="233"/>
      <c r="O129" s="87"/>
      <c r="P129" s="87"/>
      <c r="Q129" s="87"/>
      <c r="R129" s="87"/>
      <c r="S129" s="87"/>
      <c r="T129" s="88"/>
      <c r="U129" s="41"/>
      <c r="V129" s="41"/>
      <c r="W129" s="41"/>
      <c r="X129" s="41"/>
      <c r="Y129" s="41"/>
      <c r="Z129" s="41"/>
      <c r="AA129" s="41"/>
      <c r="AB129" s="41"/>
      <c r="AC129" s="41"/>
      <c r="AD129" s="41"/>
      <c r="AE129" s="41"/>
      <c r="AT129" s="20" t="s">
        <v>188</v>
      </c>
      <c r="AU129" s="20" t="s">
        <v>87</v>
      </c>
    </row>
    <row r="130" s="13" customFormat="1">
      <c r="A130" s="13"/>
      <c r="B130" s="234"/>
      <c r="C130" s="235"/>
      <c r="D130" s="236" t="s">
        <v>190</v>
      </c>
      <c r="E130" s="237" t="s">
        <v>19</v>
      </c>
      <c r="F130" s="238" t="s">
        <v>233</v>
      </c>
      <c r="G130" s="235"/>
      <c r="H130" s="237" t="s">
        <v>19</v>
      </c>
      <c r="I130" s="239"/>
      <c r="J130" s="235"/>
      <c r="K130" s="235"/>
      <c r="L130" s="240"/>
      <c r="M130" s="241"/>
      <c r="N130" s="242"/>
      <c r="O130" s="242"/>
      <c r="P130" s="242"/>
      <c r="Q130" s="242"/>
      <c r="R130" s="242"/>
      <c r="S130" s="242"/>
      <c r="T130" s="243"/>
      <c r="U130" s="13"/>
      <c r="V130" s="13"/>
      <c r="W130" s="13"/>
      <c r="X130" s="13"/>
      <c r="Y130" s="13"/>
      <c r="Z130" s="13"/>
      <c r="AA130" s="13"/>
      <c r="AB130" s="13"/>
      <c r="AC130" s="13"/>
      <c r="AD130" s="13"/>
      <c r="AE130" s="13"/>
      <c r="AT130" s="244" t="s">
        <v>190</v>
      </c>
      <c r="AU130" s="244" t="s">
        <v>87</v>
      </c>
      <c r="AV130" s="13" t="s">
        <v>85</v>
      </c>
      <c r="AW130" s="13" t="s">
        <v>37</v>
      </c>
      <c r="AX130" s="13" t="s">
        <v>77</v>
      </c>
      <c r="AY130" s="244" t="s">
        <v>179</v>
      </c>
    </row>
    <row r="131" s="14" customFormat="1">
      <c r="A131" s="14"/>
      <c r="B131" s="245"/>
      <c r="C131" s="246"/>
      <c r="D131" s="236" t="s">
        <v>190</v>
      </c>
      <c r="E131" s="247" t="s">
        <v>19</v>
      </c>
      <c r="F131" s="248" t="s">
        <v>234</v>
      </c>
      <c r="G131" s="246"/>
      <c r="H131" s="249">
        <v>80.474999999999994</v>
      </c>
      <c r="I131" s="250"/>
      <c r="J131" s="246"/>
      <c r="K131" s="246"/>
      <c r="L131" s="251"/>
      <c r="M131" s="252"/>
      <c r="N131" s="253"/>
      <c r="O131" s="253"/>
      <c r="P131" s="253"/>
      <c r="Q131" s="253"/>
      <c r="R131" s="253"/>
      <c r="S131" s="253"/>
      <c r="T131" s="254"/>
      <c r="U131" s="14"/>
      <c r="V131" s="14"/>
      <c r="W131" s="14"/>
      <c r="X131" s="14"/>
      <c r="Y131" s="14"/>
      <c r="Z131" s="14"/>
      <c r="AA131" s="14"/>
      <c r="AB131" s="14"/>
      <c r="AC131" s="14"/>
      <c r="AD131" s="14"/>
      <c r="AE131" s="14"/>
      <c r="AT131" s="255" t="s">
        <v>190</v>
      </c>
      <c r="AU131" s="255" t="s">
        <v>87</v>
      </c>
      <c r="AV131" s="14" t="s">
        <v>87</v>
      </c>
      <c r="AW131" s="14" t="s">
        <v>37</v>
      </c>
      <c r="AX131" s="14" t="s">
        <v>77</v>
      </c>
      <c r="AY131" s="255" t="s">
        <v>179</v>
      </c>
    </row>
    <row r="132" s="16" customFormat="1">
      <c r="A132" s="16"/>
      <c r="B132" s="267"/>
      <c r="C132" s="268"/>
      <c r="D132" s="236" t="s">
        <v>190</v>
      </c>
      <c r="E132" s="269" t="s">
        <v>19</v>
      </c>
      <c r="F132" s="270" t="s">
        <v>195</v>
      </c>
      <c r="G132" s="268"/>
      <c r="H132" s="271">
        <v>80.474999999999994</v>
      </c>
      <c r="I132" s="272"/>
      <c r="J132" s="268"/>
      <c r="K132" s="268"/>
      <c r="L132" s="273"/>
      <c r="M132" s="274"/>
      <c r="N132" s="275"/>
      <c r="O132" s="275"/>
      <c r="P132" s="275"/>
      <c r="Q132" s="275"/>
      <c r="R132" s="275"/>
      <c r="S132" s="275"/>
      <c r="T132" s="276"/>
      <c r="U132" s="16"/>
      <c r="V132" s="16"/>
      <c r="W132" s="16"/>
      <c r="X132" s="16"/>
      <c r="Y132" s="16"/>
      <c r="Z132" s="16"/>
      <c r="AA132" s="16"/>
      <c r="AB132" s="16"/>
      <c r="AC132" s="16"/>
      <c r="AD132" s="16"/>
      <c r="AE132" s="16"/>
      <c r="AT132" s="277" t="s">
        <v>190</v>
      </c>
      <c r="AU132" s="277" t="s">
        <v>87</v>
      </c>
      <c r="AV132" s="16" t="s">
        <v>186</v>
      </c>
      <c r="AW132" s="16" t="s">
        <v>37</v>
      </c>
      <c r="AX132" s="16" t="s">
        <v>85</v>
      </c>
      <c r="AY132" s="277" t="s">
        <v>179</v>
      </c>
    </row>
    <row r="133" s="2" customFormat="1" ht="33" customHeight="1">
      <c r="A133" s="41"/>
      <c r="B133" s="42"/>
      <c r="C133" s="216" t="s">
        <v>235</v>
      </c>
      <c r="D133" s="216" t="s">
        <v>181</v>
      </c>
      <c r="E133" s="217" t="s">
        <v>236</v>
      </c>
      <c r="F133" s="218" t="s">
        <v>237</v>
      </c>
      <c r="G133" s="219" t="s">
        <v>184</v>
      </c>
      <c r="H133" s="220">
        <v>26</v>
      </c>
      <c r="I133" s="221"/>
      <c r="J133" s="222">
        <f>ROUND(I133*H133,2)</f>
        <v>0</v>
      </c>
      <c r="K133" s="218" t="s">
        <v>185</v>
      </c>
      <c r="L133" s="47"/>
      <c r="M133" s="223" t="s">
        <v>19</v>
      </c>
      <c r="N133" s="224" t="s">
        <v>48</v>
      </c>
      <c r="O133" s="87"/>
      <c r="P133" s="225">
        <f>O133*H133</f>
        <v>0</v>
      </c>
      <c r="Q133" s="225">
        <v>0</v>
      </c>
      <c r="R133" s="225">
        <f>Q133*H133</f>
        <v>0</v>
      </c>
      <c r="S133" s="225">
        <v>0.316</v>
      </c>
      <c r="T133" s="226">
        <f>S133*H133</f>
        <v>8.2159999999999993</v>
      </c>
      <c r="U133" s="41"/>
      <c r="V133" s="41"/>
      <c r="W133" s="41"/>
      <c r="X133" s="41"/>
      <c r="Y133" s="41"/>
      <c r="Z133" s="41"/>
      <c r="AA133" s="41"/>
      <c r="AB133" s="41"/>
      <c r="AC133" s="41"/>
      <c r="AD133" s="41"/>
      <c r="AE133" s="41"/>
      <c r="AR133" s="227" t="s">
        <v>186</v>
      </c>
      <c r="AT133" s="227" t="s">
        <v>181</v>
      </c>
      <c r="AU133" s="227" t="s">
        <v>87</v>
      </c>
      <c r="AY133" s="20" t="s">
        <v>179</v>
      </c>
      <c r="BE133" s="228">
        <f>IF(N133="základní",J133,0)</f>
        <v>0</v>
      </c>
      <c r="BF133" s="228">
        <f>IF(N133="snížená",J133,0)</f>
        <v>0</v>
      </c>
      <c r="BG133" s="228">
        <f>IF(N133="zákl. přenesená",J133,0)</f>
        <v>0</v>
      </c>
      <c r="BH133" s="228">
        <f>IF(N133="sníž. přenesená",J133,0)</f>
        <v>0</v>
      </c>
      <c r="BI133" s="228">
        <f>IF(N133="nulová",J133,0)</f>
        <v>0</v>
      </c>
      <c r="BJ133" s="20" t="s">
        <v>85</v>
      </c>
      <c r="BK133" s="228">
        <f>ROUND(I133*H133,2)</f>
        <v>0</v>
      </c>
      <c r="BL133" s="20" t="s">
        <v>186</v>
      </c>
      <c r="BM133" s="227" t="s">
        <v>238</v>
      </c>
    </row>
    <row r="134" s="2" customFormat="1">
      <c r="A134" s="41"/>
      <c r="B134" s="42"/>
      <c r="C134" s="43"/>
      <c r="D134" s="229" t="s">
        <v>188</v>
      </c>
      <c r="E134" s="43"/>
      <c r="F134" s="230" t="s">
        <v>239</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188</v>
      </c>
      <c r="AU134" s="20" t="s">
        <v>87</v>
      </c>
    </row>
    <row r="135" s="13" customFormat="1">
      <c r="A135" s="13"/>
      <c r="B135" s="234"/>
      <c r="C135" s="235"/>
      <c r="D135" s="236" t="s">
        <v>190</v>
      </c>
      <c r="E135" s="237" t="s">
        <v>19</v>
      </c>
      <c r="F135" s="238" t="s">
        <v>240</v>
      </c>
      <c r="G135" s="235"/>
      <c r="H135" s="237" t="s">
        <v>19</v>
      </c>
      <c r="I135" s="239"/>
      <c r="J135" s="235"/>
      <c r="K135" s="235"/>
      <c r="L135" s="240"/>
      <c r="M135" s="241"/>
      <c r="N135" s="242"/>
      <c r="O135" s="242"/>
      <c r="P135" s="242"/>
      <c r="Q135" s="242"/>
      <c r="R135" s="242"/>
      <c r="S135" s="242"/>
      <c r="T135" s="243"/>
      <c r="U135" s="13"/>
      <c r="V135" s="13"/>
      <c r="W135" s="13"/>
      <c r="X135" s="13"/>
      <c r="Y135" s="13"/>
      <c r="Z135" s="13"/>
      <c r="AA135" s="13"/>
      <c r="AB135" s="13"/>
      <c r="AC135" s="13"/>
      <c r="AD135" s="13"/>
      <c r="AE135" s="13"/>
      <c r="AT135" s="244" t="s">
        <v>190</v>
      </c>
      <c r="AU135" s="244" t="s">
        <v>87</v>
      </c>
      <c r="AV135" s="13" t="s">
        <v>85</v>
      </c>
      <c r="AW135" s="13" t="s">
        <v>37</v>
      </c>
      <c r="AX135" s="13" t="s">
        <v>77</v>
      </c>
      <c r="AY135" s="244" t="s">
        <v>179</v>
      </c>
    </row>
    <row r="136" s="14" customFormat="1">
      <c r="A136" s="14"/>
      <c r="B136" s="245"/>
      <c r="C136" s="246"/>
      <c r="D136" s="236" t="s">
        <v>190</v>
      </c>
      <c r="E136" s="247" t="s">
        <v>19</v>
      </c>
      <c r="F136" s="248" t="s">
        <v>241</v>
      </c>
      <c r="G136" s="246"/>
      <c r="H136" s="249">
        <v>26</v>
      </c>
      <c r="I136" s="250"/>
      <c r="J136" s="246"/>
      <c r="K136" s="246"/>
      <c r="L136" s="251"/>
      <c r="M136" s="252"/>
      <c r="N136" s="253"/>
      <c r="O136" s="253"/>
      <c r="P136" s="253"/>
      <c r="Q136" s="253"/>
      <c r="R136" s="253"/>
      <c r="S136" s="253"/>
      <c r="T136" s="254"/>
      <c r="U136" s="14"/>
      <c r="V136" s="14"/>
      <c r="W136" s="14"/>
      <c r="X136" s="14"/>
      <c r="Y136" s="14"/>
      <c r="Z136" s="14"/>
      <c r="AA136" s="14"/>
      <c r="AB136" s="14"/>
      <c r="AC136" s="14"/>
      <c r="AD136" s="14"/>
      <c r="AE136" s="14"/>
      <c r="AT136" s="255" t="s">
        <v>190</v>
      </c>
      <c r="AU136" s="255" t="s">
        <v>87</v>
      </c>
      <c r="AV136" s="14" t="s">
        <v>87</v>
      </c>
      <c r="AW136" s="14" t="s">
        <v>37</v>
      </c>
      <c r="AX136" s="14" t="s">
        <v>77</v>
      </c>
      <c r="AY136" s="255" t="s">
        <v>179</v>
      </c>
    </row>
    <row r="137" s="15" customFormat="1">
      <c r="A137" s="15"/>
      <c r="B137" s="256"/>
      <c r="C137" s="257"/>
      <c r="D137" s="236" t="s">
        <v>190</v>
      </c>
      <c r="E137" s="258" t="s">
        <v>128</v>
      </c>
      <c r="F137" s="259" t="s">
        <v>193</v>
      </c>
      <c r="G137" s="257"/>
      <c r="H137" s="260">
        <v>26</v>
      </c>
      <c r="I137" s="261"/>
      <c r="J137" s="257"/>
      <c r="K137" s="257"/>
      <c r="L137" s="262"/>
      <c r="M137" s="263"/>
      <c r="N137" s="264"/>
      <c r="O137" s="264"/>
      <c r="P137" s="264"/>
      <c r="Q137" s="264"/>
      <c r="R137" s="264"/>
      <c r="S137" s="264"/>
      <c r="T137" s="265"/>
      <c r="U137" s="15"/>
      <c r="V137" s="15"/>
      <c r="W137" s="15"/>
      <c r="X137" s="15"/>
      <c r="Y137" s="15"/>
      <c r="Z137" s="15"/>
      <c r="AA137" s="15"/>
      <c r="AB137" s="15"/>
      <c r="AC137" s="15"/>
      <c r="AD137" s="15"/>
      <c r="AE137" s="15"/>
      <c r="AT137" s="266" t="s">
        <v>190</v>
      </c>
      <c r="AU137" s="266" t="s">
        <v>87</v>
      </c>
      <c r="AV137" s="15" t="s">
        <v>194</v>
      </c>
      <c r="AW137" s="15" t="s">
        <v>37</v>
      </c>
      <c r="AX137" s="15" t="s">
        <v>77</v>
      </c>
      <c r="AY137" s="266" t="s">
        <v>179</v>
      </c>
    </row>
    <row r="138" s="16" customFormat="1">
      <c r="A138" s="16"/>
      <c r="B138" s="267"/>
      <c r="C138" s="268"/>
      <c r="D138" s="236" t="s">
        <v>190</v>
      </c>
      <c r="E138" s="269" t="s">
        <v>19</v>
      </c>
      <c r="F138" s="270" t="s">
        <v>195</v>
      </c>
      <c r="G138" s="268"/>
      <c r="H138" s="271">
        <v>26</v>
      </c>
      <c r="I138" s="272"/>
      <c r="J138" s="268"/>
      <c r="K138" s="268"/>
      <c r="L138" s="273"/>
      <c r="M138" s="274"/>
      <c r="N138" s="275"/>
      <c r="O138" s="275"/>
      <c r="P138" s="275"/>
      <c r="Q138" s="275"/>
      <c r="R138" s="275"/>
      <c r="S138" s="275"/>
      <c r="T138" s="276"/>
      <c r="U138" s="16"/>
      <c r="V138" s="16"/>
      <c r="W138" s="16"/>
      <c r="X138" s="16"/>
      <c r="Y138" s="16"/>
      <c r="Z138" s="16"/>
      <c r="AA138" s="16"/>
      <c r="AB138" s="16"/>
      <c r="AC138" s="16"/>
      <c r="AD138" s="16"/>
      <c r="AE138" s="16"/>
      <c r="AT138" s="277" t="s">
        <v>190</v>
      </c>
      <c r="AU138" s="277" t="s">
        <v>87</v>
      </c>
      <c r="AV138" s="16" t="s">
        <v>186</v>
      </c>
      <c r="AW138" s="16" t="s">
        <v>37</v>
      </c>
      <c r="AX138" s="16" t="s">
        <v>85</v>
      </c>
      <c r="AY138" s="277" t="s">
        <v>179</v>
      </c>
    </row>
    <row r="139" s="2" customFormat="1" ht="37.8" customHeight="1">
      <c r="A139" s="41"/>
      <c r="B139" s="42"/>
      <c r="C139" s="216" t="s">
        <v>242</v>
      </c>
      <c r="D139" s="216" t="s">
        <v>181</v>
      </c>
      <c r="E139" s="217" t="s">
        <v>243</v>
      </c>
      <c r="F139" s="218" t="s">
        <v>244</v>
      </c>
      <c r="G139" s="219" t="s">
        <v>184</v>
      </c>
      <c r="H139" s="220">
        <v>490.22500000000002</v>
      </c>
      <c r="I139" s="221"/>
      <c r="J139" s="222">
        <f>ROUND(I139*H139,2)</f>
        <v>0</v>
      </c>
      <c r="K139" s="218" t="s">
        <v>185</v>
      </c>
      <c r="L139" s="47"/>
      <c r="M139" s="223" t="s">
        <v>19</v>
      </c>
      <c r="N139" s="224" t="s">
        <v>48</v>
      </c>
      <c r="O139" s="87"/>
      <c r="P139" s="225">
        <f>O139*H139</f>
        <v>0</v>
      </c>
      <c r="Q139" s="225">
        <v>0</v>
      </c>
      <c r="R139" s="225">
        <f>Q139*H139</f>
        <v>0</v>
      </c>
      <c r="S139" s="225">
        <v>0.28999999999999998</v>
      </c>
      <c r="T139" s="226">
        <f>S139*H139</f>
        <v>142.16524999999999</v>
      </c>
      <c r="U139" s="41"/>
      <c r="V139" s="41"/>
      <c r="W139" s="41"/>
      <c r="X139" s="41"/>
      <c r="Y139" s="41"/>
      <c r="Z139" s="41"/>
      <c r="AA139" s="41"/>
      <c r="AB139" s="41"/>
      <c r="AC139" s="41"/>
      <c r="AD139" s="41"/>
      <c r="AE139" s="41"/>
      <c r="AR139" s="227" t="s">
        <v>186</v>
      </c>
      <c r="AT139" s="227" t="s">
        <v>181</v>
      </c>
      <c r="AU139" s="227" t="s">
        <v>87</v>
      </c>
      <c r="AY139" s="20" t="s">
        <v>179</v>
      </c>
      <c r="BE139" s="228">
        <f>IF(N139="základní",J139,0)</f>
        <v>0</v>
      </c>
      <c r="BF139" s="228">
        <f>IF(N139="snížená",J139,0)</f>
        <v>0</v>
      </c>
      <c r="BG139" s="228">
        <f>IF(N139="zákl. přenesená",J139,0)</f>
        <v>0</v>
      </c>
      <c r="BH139" s="228">
        <f>IF(N139="sníž. přenesená",J139,0)</f>
        <v>0</v>
      </c>
      <c r="BI139" s="228">
        <f>IF(N139="nulová",J139,0)</f>
        <v>0</v>
      </c>
      <c r="BJ139" s="20" t="s">
        <v>85</v>
      </c>
      <c r="BK139" s="228">
        <f>ROUND(I139*H139,2)</f>
        <v>0</v>
      </c>
      <c r="BL139" s="20" t="s">
        <v>186</v>
      </c>
      <c r="BM139" s="227" t="s">
        <v>245</v>
      </c>
    </row>
    <row r="140" s="2" customFormat="1">
      <c r="A140" s="41"/>
      <c r="B140" s="42"/>
      <c r="C140" s="43"/>
      <c r="D140" s="229" t="s">
        <v>188</v>
      </c>
      <c r="E140" s="43"/>
      <c r="F140" s="230" t="s">
        <v>246</v>
      </c>
      <c r="G140" s="43"/>
      <c r="H140" s="43"/>
      <c r="I140" s="231"/>
      <c r="J140" s="43"/>
      <c r="K140" s="43"/>
      <c r="L140" s="47"/>
      <c r="M140" s="232"/>
      <c r="N140" s="233"/>
      <c r="O140" s="87"/>
      <c r="P140" s="87"/>
      <c r="Q140" s="87"/>
      <c r="R140" s="87"/>
      <c r="S140" s="87"/>
      <c r="T140" s="88"/>
      <c r="U140" s="41"/>
      <c r="V140" s="41"/>
      <c r="W140" s="41"/>
      <c r="X140" s="41"/>
      <c r="Y140" s="41"/>
      <c r="Z140" s="41"/>
      <c r="AA140" s="41"/>
      <c r="AB140" s="41"/>
      <c r="AC140" s="41"/>
      <c r="AD140" s="41"/>
      <c r="AE140" s="41"/>
      <c r="AT140" s="20" t="s">
        <v>188</v>
      </c>
      <c r="AU140" s="20" t="s">
        <v>87</v>
      </c>
    </row>
    <row r="141" s="13" customFormat="1">
      <c r="A141" s="13"/>
      <c r="B141" s="234"/>
      <c r="C141" s="235"/>
      <c r="D141" s="236" t="s">
        <v>190</v>
      </c>
      <c r="E141" s="237" t="s">
        <v>19</v>
      </c>
      <c r="F141" s="238" t="s">
        <v>227</v>
      </c>
      <c r="G141" s="235"/>
      <c r="H141" s="237" t="s">
        <v>19</v>
      </c>
      <c r="I141" s="239"/>
      <c r="J141" s="235"/>
      <c r="K141" s="235"/>
      <c r="L141" s="240"/>
      <c r="M141" s="241"/>
      <c r="N141" s="242"/>
      <c r="O141" s="242"/>
      <c r="P141" s="242"/>
      <c r="Q141" s="242"/>
      <c r="R141" s="242"/>
      <c r="S141" s="242"/>
      <c r="T141" s="243"/>
      <c r="U141" s="13"/>
      <c r="V141" s="13"/>
      <c r="W141" s="13"/>
      <c r="X141" s="13"/>
      <c r="Y141" s="13"/>
      <c r="Z141" s="13"/>
      <c r="AA141" s="13"/>
      <c r="AB141" s="13"/>
      <c r="AC141" s="13"/>
      <c r="AD141" s="13"/>
      <c r="AE141" s="13"/>
      <c r="AT141" s="244" t="s">
        <v>190</v>
      </c>
      <c r="AU141" s="244" t="s">
        <v>87</v>
      </c>
      <c r="AV141" s="13" t="s">
        <v>85</v>
      </c>
      <c r="AW141" s="13" t="s">
        <v>37</v>
      </c>
      <c r="AX141" s="13" t="s">
        <v>77</v>
      </c>
      <c r="AY141" s="244" t="s">
        <v>179</v>
      </c>
    </row>
    <row r="142" s="14" customFormat="1">
      <c r="A142" s="14"/>
      <c r="B142" s="245"/>
      <c r="C142" s="246"/>
      <c r="D142" s="236" t="s">
        <v>190</v>
      </c>
      <c r="E142" s="247" t="s">
        <v>19</v>
      </c>
      <c r="F142" s="248" t="s">
        <v>247</v>
      </c>
      <c r="G142" s="246"/>
      <c r="H142" s="249">
        <v>456.02499999999998</v>
      </c>
      <c r="I142" s="250"/>
      <c r="J142" s="246"/>
      <c r="K142" s="246"/>
      <c r="L142" s="251"/>
      <c r="M142" s="252"/>
      <c r="N142" s="253"/>
      <c r="O142" s="253"/>
      <c r="P142" s="253"/>
      <c r="Q142" s="253"/>
      <c r="R142" s="253"/>
      <c r="S142" s="253"/>
      <c r="T142" s="254"/>
      <c r="U142" s="14"/>
      <c r="V142" s="14"/>
      <c r="W142" s="14"/>
      <c r="X142" s="14"/>
      <c r="Y142" s="14"/>
      <c r="Z142" s="14"/>
      <c r="AA142" s="14"/>
      <c r="AB142" s="14"/>
      <c r="AC142" s="14"/>
      <c r="AD142" s="14"/>
      <c r="AE142" s="14"/>
      <c r="AT142" s="255" t="s">
        <v>190</v>
      </c>
      <c r="AU142" s="255" t="s">
        <v>87</v>
      </c>
      <c r="AV142" s="14" t="s">
        <v>87</v>
      </c>
      <c r="AW142" s="14" t="s">
        <v>37</v>
      </c>
      <c r="AX142" s="14" t="s">
        <v>77</v>
      </c>
      <c r="AY142" s="255" t="s">
        <v>179</v>
      </c>
    </row>
    <row r="143" s="14" customFormat="1">
      <c r="A143" s="14"/>
      <c r="B143" s="245"/>
      <c r="C143" s="246"/>
      <c r="D143" s="236" t="s">
        <v>190</v>
      </c>
      <c r="E143" s="247" t="s">
        <v>19</v>
      </c>
      <c r="F143" s="248" t="s">
        <v>133</v>
      </c>
      <c r="G143" s="246"/>
      <c r="H143" s="249">
        <v>8.1999999999999993</v>
      </c>
      <c r="I143" s="250"/>
      <c r="J143" s="246"/>
      <c r="K143" s="246"/>
      <c r="L143" s="251"/>
      <c r="M143" s="252"/>
      <c r="N143" s="253"/>
      <c r="O143" s="253"/>
      <c r="P143" s="253"/>
      <c r="Q143" s="253"/>
      <c r="R143" s="253"/>
      <c r="S143" s="253"/>
      <c r="T143" s="254"/>
      <c r="U143" s="14"/>
      <c r="V143" s="14"/>
      <c r="W143" s="14"/>
      <c r="X143" s="14"/>
      <c r="Y143" s="14"/>
      <c r="Z143" s="14"/>
      <c r="AA143" s="14"/>
      <c r="AB143" s="14"/>
      <c r="AC143" s="14"/>
      <c r="AD143" s="14"/>
      <c r="AE143" s="14"/>
      <c r="AT143" s="255" t="s">
        <v>190</v>
      </c>
      <c r="AU143" s="255" t="s">
        <v>87</v>
      </c>
      <c r="AV143" s="14" t="s">
        <v>87</v>
      </c>
      <c r="AW143" s="14" t="s">
        <v>37</v>
      </c>
      <c r="AX143" s="14" t="s">
        <v>77</v>
      </c>
      <c r="AY143" s="255" t="s">
        <v>179</v>
      </c>
    </row>
    <row r="144" s="14" customFormat="1">
      <c r="A144" s="14"/>
      <c r="B144" s="245"/>
      <c r="C144" s="246"/>
      <c r="D144" s="236" t="s">
        <v>190</v>
      </c>
      <c r="E144" s="247" t="s">
        <v>19</v>
      </c>
      <c r="F144" s="248" t="s">
        <v>128</v>
      </c>
      <c r="G144" s="246"/>
      <c r="H144" s="249">
        <v>26</v>
      </c>
      <c r="I144" s="250"/>
      <c r="J144" s="246"/>
      <c r="K144" s="246"/>
      <c r="L144" s="251"/>
      <c r="M144" s="252"/>
      <c r="N144" s="253"/>
      <c r="O144" s="253"/>
      <c r="P144" s="253"/>
      <c r="Q144" s="253"/>
      <c r="R144" s="253"/>
      <c r="S144" s="253"/>
      <c r="T144" s="254"/>
      <c r="U144" s="14"/>
      <c r="V144" s="14"/>
      <c r="W144" s="14"/>
      <c r="X144" s="14"/>
      <c r="Y144" s="14"/>
      <c r="Z144" s="14"/>
      <c r="AA144" s="14"/>
      <c r="AB144" s="14"/>
      <c r="AC144" s="14"/>
      <c r="AD144" s="14"/>
      <c r="AE144" s="14"/>
      <c r="AT144" s="255" t="s">
        <v>190</v>
      </c>
      <c r="AU144" s="255" t="s">
        <v>87</v>
      </c>
      <c r="AV144" s="14" t="s">
        <v>87</v>
      </c>
      <c r="AW144" s="14" t="s">
        <v>37</v>
      </c>
      <c r="AX144" s="14" t="s">
        <v>77</v>
      </c>
      <c r="AY144" s="255" t="s">
        <v>179</v>
      </c>
    </row>
    <row r="145" s="16" customFormat="1">
      <c r="A145" s="16"/>
      <c r="B145" s="267"/>
      <c r="C145" s="268"/>
      <c r="D145" s="236" t="s">
        <v>190</v>
      </c>
      <c r="E145" s="269" t="s">
        <v>19</v>
      </c>
      <c r="F145" s="270" t="s">
        <v>195</v>
      </c>
      <c r="G145" s="268"/>
      <c r="H145" s="271">
        <v>490.22500000000002</v>
      </c>
      <c r="I145" s="272"/>
      <c r="J145" s="268"/>
      <c r="K145" s="268"/>
      <c r="L145" s="273"/>
      <c r="M145" s="274"/>
      <c r="N145" s="275"/>
      <c r="O145" s="275"/>
      <c r="P145" s="275"/>
      <c r="Q145" s="275"/>
      <c r="R145" s="275"/>
      <c r="S145" s="275"/>
      <c r="T145" s="276"/>
      <c r="U145" s="16"/>
      <c r="V145" s="16"/>
      <c r="W145" s="16"/>
      <c r="X145" s="16"/>
      <c r="Y145" s="16"/>
      <c r="Z145" s="16"/>
      <c r="AA145" s="16"/>
      <c r="AB145" s="16"/>
      <c r="AC145" s="16"/>
      <c r="AD145" s="16"/>
      <c r="AE145" s="16"/>
      <c r="AT145" s="277" t="s">
        <v>190</v>
      </c>
      <c r="AU145" s="277" t="s">
        <v>87</v>
      </c>
      <c r="AV145" s="16" t="s">
        <v>186</v>
      </c>
      <c r="AW145" s="16" t="s">
        <v>37</v>
      </c>
      <c r="AX145" s="16" t="s">
        <v>85</v>
      </c>
      <c r="AY145" s="277" t="s">
        <v>179</v>
      </c>
    </row>
    <row r="146" s="2" customFormat="1" ht="24.15" customHeight="1">
      <c r="A146" s="41"/>
      <c r="B146" s="42"/>
      <c r="C146" s="216" t="s">
        <v>248</v>
      </c>
      <c r="D146" s="216" t="s">
        <v>181</v>
      </c>
      <c r="E146" s="217" t="s">
        <v>249</v>
      </c>
      <c r="F146" s="218" t="s">
        <v>250</v>
      </c>
      <c r="G146" s="219" t="s">
        <v>251</v>
      </c>
      <c r="H146" s="220">
        <v>77</v>
      </c>
      <c r="I146" s="221"/>
      <c r="J146" s="222">
        <f>ROUND(I146*H146,2)</f>
        <v>0</v>
      </c>
      <c r="K146" s="218" t="s">
        <v>185</v>
      </c>
      <c r="L146" s="47"/>
      <c r="M146" s="223" t="s">
        <v>19</v>
      </c>
      <c r="N146" s="224" t="s">
        <v>48</v>
      </c>
      <c r="O146" s="87"/>
      <c r="P146" s="225">
        <f>O146*H146</f>
        <v>0</v>
      </c>
      <c r="Q146" s="225">
        <v>0</v>
      </c>
      <c r="R146" s="225">
        <f>Q146*H146</f>
        <v>0</v>
      </c>
      <c r="S146" s="225">
        <v>0.20499999999999999</v>
      </c>
      <c r="T146" s="226">
        <f>S146*H146</f>
        <v>15.784999999999998</v>
      </c>
      <c r="U146" s="41"/>
      <c r="V146" s="41"/>
      <c r="W146" s="41"/>
      <c r="X146" s="41"/>
      <c r="Y146" s="41"/>
      <c r="Z146" s="41"/>
      <c r="AA146" s="41"/>
      <c r="AB146" s="41"/>
      <c r="AC146" s="41"/>
      <c r="AD146" s="41"/>
      <c r="AE146" s="41"/>
      <c r="AR146" s="227" t="s">
        <v>186</v>
      </c>
      <c r="AT146" s="227" t="s">
        <v>181</v>
      </c>
      <c r="AU146" s="227" t="s">
        <v>87</v>
      </c>
      <c r="AY146" s="20" t="s">
        <v>179</v>
      </c>
      <c r="BE146" s="228">
        <f>IF(N146="základní",J146,0)</f>
        <v>0</v>
      </c>
      <c r="BF146" s="228">
        <f>IF(N146="snížená",J146,0)</f>
        <v>0</v>
      </c>
      <c r="BG146" s="228">
        <f>IF(N146="zákl. přenesená",J146,0)</f>
        <v>0</v>
      </c>
      <c r="BH146" s="228">
        <f>IF(N146="sníž. přenesená",J146,0)</f>
        <v>0</v>
      </c>
      <c r="BI146" s="228">
        <f>IF(N146="nulová",J146,0)</f>
        <v>0</v>
      </c>
      <c r="BJ146" s="20" t="s">
        <v>85</v>
      </c>
      <c r="BK146" s="228">
        <f>ROUND(I146*H146,2)</f>
        <v>0</v>
      </c>
      <c r="BL146" s="20" t="s">
        <v>186</v>
      </c>
      <c r="BM146" s="227" t="s">
        <v>252</v>
      </c>
    </row>
    <row r="147" s="2" customFormat="1">
      <c r="A147" s="41"/>
      <c r="B147" s="42"/>
      <c r="C147" s="43"/>
      <c r="D147" s="229" t="s">
        <v>188</v>
      </c>
      <c r="E147" s="43"/>
      <c r="F147" s="230" t="s">
        <v>253</v>
      </c>
      <c r="G147" s="43"/>
      <c r="H147" s="43"/>
      <c r="I147" s="231"/>
      <c r="J147" s="43"/>
      <c r="K147" s="43"/>
      <c r="L147" s="47"/>
      <c r="M147" s="232"/>
      <c r="N147" s="233"/>
      <c r="O147" s="87"/>
      <c r="P147" s="87"/>
      <c r="Q147" s="87"/>
      <c r="R147" s="87"/>
      <c r="S147" s="87"/>
      <c r="T147" s="88"/>
      <c r="U147" s="41"/>
      <c r="V147" s="41"/>
      <c r="W147" s="41"/>
      <c r="X147" s="41"/>
      <c r="Y147" s="41"/>
      <c r="Z147" s="41"/>
      <c r="AA147" s="41"/>
      <c r="AB147" s="41"/>
      <c r="AC147" s="41"/>
      <c r="AD147" s="41"/>
      <c r="AE147" s="41"/>
      <c r="AT147" s="20" t="s">
        <v>188</v>
      </c>
      <c r="AU147" s="20" t="s">
        <v>87</v>
      </c>
    </row>
    <row r="148" s="13" customFormat="1">
      <c r="A148" s="13"/>
      <c r="B148" s="234"/>
      <c r="C148" s="235"/>
      <c r="D148" s="236" t="s">
        <v>190</v>
      </c>
      <c r="E148" s="237" t="s">
        <v>19</v>
      </c>
      <c r="F148" s="238" t="s">
        <v>254</v>
      </c>
      <c r="G148" s="235"/>
      <c r="H148" s="237" t="s">
        <v>19</v>
      </c>
      <c r="I148" s="239"/>
      <c r="J148" s="235"/>
      <c r="K148" s="235"/>
      <c r="L148" s="240"/>
      <c r="M148" s="241"/>
      <c r="N148" s="242"/>
      <c r="O148" s="242"/>
      <c r="P148" s="242"/>
      <c r="Q148" s="242"/>
      <c r="R148" s="242"/>
      <c r="S148" s="242"/>
      <c r="T148" s="243"/>
      <c r="U148" s="13"/>
      <c r="V148" s="13"/>
      <c r="W148" s="13"/>
      <c r="X148" s="13"/>
      <c r="Y148" s="13"/>
      <c r="Z148" s="13"/>
      <c r="AA148" s="13"/>
      <c r="AB148" s="13"/>
      <c r="AC148" s="13"/>
      <c r="AD148" s="13"/>
      <c r="AE148" s="13"/>
      <c r="AT148" s="244" t="s">
        <v>190</v>
      </c>
      <c r="AU148" s="244" t="s">
        <v>87</v>
      </c>
      <c r="AV148" s="13" t="s">
        <v>85</v>
      </c>
      <c r="AW148" s="13" t="s">
        <v>37</v>
      </c>
      <c r="AX148" s="13" t="s">
        <v>77</v>
      </c>
      <c r="AY148" s="244" t="s">
        <v>179</v>
      </c>
    </row>
    <row r="149" s="14" customFormat="1">
      <c r="A149" s="14"/>
      <c r="B149" s="245"/>
      <c r="C149" s="246"/>
      <c r="D149" s="236" t="s">
        <v>190</v>
      </c>
      <c r="E149" s="247" t="s">
        <v>19</v>
      </c>
      <c r="F149" s="248" t="s">
        <v>255</v>
      </c>
      <c r="G149" s="246"/>
      <c r="H149" s="249">
        <v>77</v>
      </c>
      <c r="I149" s="250"/>
      <c r="J149" s="246"/>
      <c r="K149" s="246"/>
      <c r="L149" s="251"/>
      <c r="M149" s="252"/>
      <c r="N149" s="253"/>
      <c r="O149" s="253"/>
      <c r="P149" s="253"/>
      <c r="Q149" s="253"/>
      <c r="R149" s="253"/>
      <c r="S149" s="253"/>
      <c r="T149" s="254"/>
      <c r="U149" s="14"/>
      <c r="V149" s="14"/>
      <c r="W149" s="14"/>
      <c r="X149" s="14"/>
      <c r="Y149" s="14"/>
      <c r="Z149" s="14"/>
      <c r="AA149" s="14"/>
      <c r="AB149" s="14"/>
      <c r="AC149" s="14"/>
      <c r="AD149" s="14"/>
      <c r="AE149" s="14"/>
      <c r="AT149" s="255" t="s">
        <v>190</v>
      </c>
      <c r="AU149" s="255" t="s">
        <v>87</v>
      </c>
      <c r="AV149" s="14" t="s">
        <v>87</v>
      </c>
      <c r="AW149" s="14" t="s">
        <v>37</v>
      </c>
      <c r="AX149" s="14" t="s">
        <v>77</v>
      </c>
      <c r="AY149" s="255" t="s">
        <v>179</v>
      </c>
    </row>
    <row r="150" s="16" customFormat="1">
      <c r="A150" s="16"/>
      <c r="B150" s="267"/>
      <c r="C150" s="268"/>
      <c r="D150" s="236" t="s">
        <v>190</v>
      </c>
      <c r="E150" s="269" t="s">
        <v>19</v>
      </c>
      <c r="F150" s="270" t="s">
        <v>195</v>
      </c>
      <c r="G150" s="268"/>
      <c r="H150" s="271">
        <v>77</v>
      </c>
      <c r="I150" s="272"/>
      <c r="J150" s="268"/>
      <c r="K150" s="268"/>
      <c r="L150" s="273"/>
      <c r="M150" s="274"/>
      <c r="N150" s="275"/>
      <c r="O150" s="275"/>
      <c r="P150" s="275"/>
      <c r="Q150" s="275"/>
      <c r="R150" s="275"/>
      <c r="S150" s="275"/>
      <c r="T150" s="276"/>
      <c r="U150" s="16"/>
      <c r="V150" s="16"/>
      <c r="W150" s="16"/>
      <c r="X150" s="16"/>
      <c r="Y150" s="16"/>
      <c r="Z150" s="16"/>
      <c r="AA150" s="16"/>
      <c r="AB150" s="16"/>
      <c r="AC150" s="16"/>
      <c r="AD150" s="16"/>
      <c r="AE150" s="16"/>
      <c r="AT150" s="277" t="s">
        <v>190</v>
      </c>
      <c r="AU150" s="277" t="s">
        <v>87</v>
      </c>
      <c r="AV150" s="16" t="s">
        <v>186</v>
      </c>
      <c r="AW150" s="16" t="s">
        <v>37</v>
      </c>
      <c r="AX150" s="16" t="s">
        <v>85</v>
      </c>
      <c r="AY150" s="277" t="s">
        <v>179</v>
      </c>
    </row>
    <row r="151" s="2" customFormat="1" ht="24.15" customHeight="1">
      <c r="A151" s="41"/>
      <c r="B151" s="42"/>
      <c r="C151" s="216" t="s">
        <v>256</v>
      </c>
      <c r="D151" s="216" t="s">
        <v>181</v>
      </c>
      <c r="E151" s="217" t="s">
        <v>257</v>
      </c>
      <c r="F151" s="218" t="s">
        <v>258</v>
      </c>
      <c r="G151" s="219" t="s">
        <v>251</v>
      </c>
      <c r="H151" s="220">
        <v>1038</v>
      </c>
      <c r="I151" s="221"/>
      <c r="J151" s="222">
        <f>ROUND(I151*H151,2)</f>
        <v>0</v>
      </c>
      <c r="K151" s="218" t="s">
        <v>185</v>
      </c>
      <c r="L151" s="47"/>
      <c r="M151" s="223" t="s">
        <v>19</v>
      </c>
      <c r="N151" s="224" t="s">
        <v>48</v>
      </c>
      <c r="O151" s="87"/>
      <c r="P151" s="225">
        <f>O151*H151</f>
        <v>0</v>
      </c>
      <c r="Q151" s="225">
        <v>0.11500000000000001</v>
      </c>
      <c r="R151" s="225">
        <f>Q151*H151</f>
        <v>119.37000000000001</v>
      </c>
      <c r="S151" s="225">
        <v>0</v>
      </c>
      <c r="T151" s="226">
        <f>S151*H151</f>
        <v>0</v>
      </c>
      <c r="U151" s="41"/>
      <c r="V151" s="41"/>
      <c r="W151" s="41"/>
      <c r="X151" s="41"/>
      <c r="Y151" s="41"/>
      <c r="Z151" s="41"/>
      <c r="AA151" s="41"/>
      <c r="AB151" s="41"/>
      <c r="AC151" s="41"/>
      <c r="AD151" s="41"/>
      <c r="AE151" s="41"/>
      <c r="AR151" s="227" t="s">
        <v>186</v>
      </c>
      <c r="AT151" s="227" t="s">
        <v>181</v>
      </c>
      <c r="AU151" s="227" t="s">
        <v>87</v>
      </c>
      <c r="AY151" s="20" t="s">
        <v>179</v>
      </c>
      <c r="BE151" s="228">
        <f>IF(N151="základní",J151,0)</f>
        <v>0</v>
      </c>
      <c r="BF151" s="228">
        <f>IF(N151="snížená",J151,0)</f>
        <v>0</v>
      </c>
      <c r="BG151" s="228">
        <f>IF(N151="zákl. přenesená",J151,0)</f>
        <v>0</v>
      </c>
      <c r="BH151" s="228">
        <f>IF(N151="sníž. přenesená",J151,0)</f>
        <v>0</v>
      </c>
      <c r="BI151" s="228">
        <f>IF(N151="nulová",J151,0)</f>
        <v>0</v>
      </c>
      <c r="BJ151" s="20" t="s">
        <v>85</v>
      </c>
      <c r="BK151" s="228">
        <f>ROUND(I151*H151,2)</f>
        <v>0</v>
      </c>
      <c r="BL151" s="20" t="s">
        <v>186</v>
      </c>
      <c r="BM151" s="227" t="s">
        <v>259</v>
      </c>
    </row>
    <row r="152" s="2" customFormat="1">
      <c r="A152" s="41"/>
      <c r="B152" s="42"/>
      <c r="C152" s="43"/>
      <c r="D152" s="229" t="s">
        <v>188</v>
      </c>
      <c r="E152" s="43"/>
      <c r="F152" s="230" t="s">
        <v>260</v>
      </c>
      <c r="G152" s="43"/>
      <c r="H152" s="43"/>
      <c r="I152" s="231"/>
      <c r="J152" s="43"/>
      <c r="K152" s="43"/>
      <c r="L152" s="47"/>
      <c r="M152" s="232"/>
      <c r="N152" s="233"/>
      <c r="O152" s="87"/>
      <c r="P152" s="87"/>
      <c r="Q152" s="87"/>
      <c r="R152" s="87"/>
      <c r="S152" s="87"/>
      <c r="T152" s="88"/>
      <c r="U152" s="41"/>
      <c r="V152" s="41"/>
      <c r="W152" s="41"/>
      <c r="X152" s="41"/>
      <c r="Y152" s="41"/>
      <c r="Z152" s="41"/>
      <c r="AA152" s="41"/>
      <c r="AB152" s="41"/>
      <c r="AC152" s="41"/>
      <c r="AD152" s="41"/>
      <c r="AE152" s="41"/>
      <c r="AT152" s="20" t="s">
        <v>188</v>
      </c>
      <c r="AU152" s="20" t="s">
        <v>87</v>
      </c>
    </row>
    <row r="153" s="13" customFormat="1">
      <c r="A153" s="13"/>
      <c r="B153" s="234"/>
      <c r="C153" s="235"/>
      <c r="D153" s="236" t="s">
        <v>190</v>
      </c>
      <c r="E153" s="237" t="s">
        <v>19</v>
      </c>
      <c r="F153" s="238" t="s">
        <v>261</v>
      </c>
      <c r="G153" s="235"/>
      <c r="H153" s="237" t="s">
        <v>19</v>
      </c>
      <c r="I153" s="239"/>
      <c r="J153" s="235"/>
      <c r="K153" s="235"/>
      <c r="L153" s="240"/>
      <c r="M153" s="241"/>
      <c r="N153" s="242"/>
      <c r="O153" s="242"/>
      <c r="P153" s="242"/>
      <c r="Q153" s="242"/>
      <c r="R153" s="242"/>
      <c r="S153" s="242"/>
      <c r="T153" s="243"/>
      <c r="U153" s="13"/>
      <c r="V153" s="13"/>
      <c r="W153" s="13"/>
      <c r="X153" s="13"/>
      <c r="Y153" s="13"/>
      <c r="Z153" s="13"/>
      <c r="AA153" s="13"/>
      <c r="AB153" s="13"/>
      <c r="AC153" s="13"/>
      <c r="AD153" s="13"/>
      <c r="AE153" s="13"/>
      <c r="AT153" s="244" t="s">
        <v>190</v>
      </c>
      <c r="AU153" s="244" t="s">
        <v>87</v>
      </c>
      <c r="AV153" s="13" t="s">
        <v>85</v>
      </c>
      <c r="AW153" s="13" t="s">
        <v>37</v>
      </c>
      <c r="AX153" s="13" t="s">
        <v>77</v>
      </c>
      <c r="AY153" s="244" t="s">
        <v>179</v>
      </c>
    </row>
    <row r="154" s="14" customFormat="1">
      <c r="A154" s="14"/>
      <c r="B154" s="245"/>
      <c r="C154" s="246"/>
      <c r="D154" s="236" t="s">
        <v>190</v>
      </c>
      <c r="E154" s="247" t="s">
        <v>19</v>
      </c>
      <c r="F154" s="248" t="s">
        <v>262</v>
      </c>
      <c r="G154" s="246"/>
      <c r="H154" s="249">
        <v>960</v>
      </c>
      <c r="I154" s="250"/>
      <c r="J154" s="246"/>
      <c r="K154" s="246"/>
      <c r="L154" s="251"/>
      <c r="M154" s="252"/>
      <c r="N154" s="253"/>
      <c r="O154" s="253"/>
      <c r="P154" s="253"/>
      <c r="Q154" s="253"/>
      <c r="R154" s="253"/>
      <c r="S154" s="253"/>
      <c r="T154" s="254"/>
      <c r="U154" s="14"/>
      <c r="V154" s="14"/>
      <c r="W154" s="14"/>
      <c r="X154" s="14"/>
      <c r="Y154" s="14"/>
      <c r="Z154" s="14"/>
      <c r="AA154" s="14"/>
      <c r="AB154" s="14"/>
      <c r="AC154" s="14"/>
      <c r="AD154" s="14"/>
      <c r="AE154" s="14"/>
      <c r="AT154" s="255" t="s">
        <v>190</v>
      </c>
      <c r="AU154" s="255" t="s">
        <v>87</v>
      </c>
      <c r="AV154" s="14" t="s">
        <v>87</v>
      </c>
      <c r="AW154" s="14" t="s">
        <v>37</v>
      </c>
      <c r="AX154" s="14" t="s">
        <v>77</v>
      </c>
      <c r="AY154" s="255" t="s">
        <v>179</v>
      </c>
    </row>
    <row r="155" s="13" customFormat="1">
      <c r="A155" s="13"/>
      <c r="B155" s="234"/>
      <c r="C155" s="235"/>
      <c r="D155" s="236" t="s">
        <v>190</v>
      </c>
      <c r="E155" s="237" t="s">
        <v>19</v>
      </c>
      <c r="F155" s="238" t="s">
        <v>213</v>
      </c>
      <c r="G155" s="235"/>
      <c r="H155" s="237" t="s">
        <v>19</v>
      </c>
      <c r="I155" s="239"/>
      <c r="J155" s="235"/>
      <c r="K155" s="235"/>
      <c r="L155" s="240"/>
      <c r="M155" s="241"/>
      <c r="N155" s="242"/>
      <c r="O155" s="242"/>
      <c r="P155" s="242"/>
      <c r="Q155" s="242"/>
      <c r="R155" s="242"/>
      <c r="S155" s="242"/>
      <c r="T155" s="243"/>
      <c r="U155" s="13"/>
      <c r="V155" s="13"/>
      <c r="W155" s="13"/>
      <c r="X155" s="13"/>
      <c r="Y155" s="13"/>
      <c r="Z155" s="13"/>
      <c r="AA155" s="13"/>
      <c r="AB155" s="13"/>
      <c r="AC155" s="13"/>
      <c r="AD155" s="13"/>
      <c r="AE155" s="13"/>
      <c r="AT155" s="244" t="s">
        <v>190</v>
      </c>
      <c r="AU155" s="244" t="s">
        <v>87</v>
      </c>
      <c r="AV155" s="13" t="s">
        <v>85</v>
      </c>
      <c r="AW155" s="13" t="s">
        <v>37</v>
      </c>
      <c r="AX155" s="13" t="s">
        <v>77</v>
      </c>
      <c r="AY155" s="244" t="s">
        <v>179</v>
      </c>
    </row>
    <row r="156" s="14" customFormat="1">
      <c r="A156" s="14"/>
      <c r="B156" s="245"/>
      <c r="C156" s="246"/>
      <c r="D156" s="236" t="s">
        <v>190</v>
      </c>
      <c r="E156" s="247" t="s">
        <v>19</v>
      </c>
      <c r="F156" s="248" t="s">
        <v>263</v>
      </c>
      <c r="G156" s="246"/>
      <c r="H156" s="249">
        <v>78</v>
      </c>
      <c r="I156" s="250"/>
      <c r="J156" s="246"/>
      <c r="K156" s="246"/>
      <c r="L156" s="251"/>
      <c r="M156" s="252"/>
      <c r="N156" s="253"/>
      <c r="O156" s="253"/>
      <c r="P156" s="253"/>
      <c r="Q156" s="253"/>
      <c r="R156" s="253"/>
      <c r="S156" s="253"/>
      <c r="T156" s="254"/>
      <c r="U156" s="14"/>
      <c r="V156" s="14"/>
      <c r="W156" s="14"/>
      <c r="X156" s="14"/>
      <c r="Y156" s="14"/>
      <c r="Z156" s="14"/>
      <c r="AA156" s="14"/>
      <c r="AB156" s="14"/>
      <c r="AC156" s="14"/>
      <c r="AD156" s="14"/>
      <c r="AE156" s="14"/>
      <c r="AT156" s="255" t="s">
        <v>190</v>
      </c>
      <c r="AU156" s="255" t="s">
        <v>87</v>
      </c>
      <c r="AV156" s="14" t="s">
        <v>87</v>
      </c>
      <c r="AW156" s="14" t="s">
        <v>37</v>
      </c>
      <c r="AX156" s="14" t="s">
        <v>77</v>
      </c>
      <c r="AY156" s="255" t="s">
        <v>179</v>
      </c>
    </row>
    <row r="157" s="15" customFormat="1">
      <c r="A157" s="15"/>
      <c r="B157" s="256"/>
      <c r="C157" s="257"/>
      <c r="D157" s="236" t="s">
        <v>190</v>
      </c>
      <c r="E157" s="258" t="s">
        <v>137</v>
      </c>
      <c r="F157" s="259" t="s">
        <v>193</v>
      </c>
      <c r="G157" s="257"/>
      <c r="H157" s="260">
        <v>1038</v>
      </c>
      <c r="I157" s="261"/>
      <c r="J157" s="257"/>
      <c r="K157" s="257"/>
      <c r="L157" s="262"/>
      <c r="M157" s="263"/>
      <c r="N157" s="264"/>
      <c r="O157" s="264"/>
      <c r="P157" s="264"/>
      <c r="Q157" s="264"/>
      <c r="R157" s="264"/>
      <c r="S157" s="264"/>
      <c r="T157" s="265"/>
      <c r="U157" s="15"/>
      <c r="V157" s="15"/>
      <c r="W157" s="15"/>
      <c r="X157" s="15"/>
      <c r="Y157" s="15"/>
      <c r="Z157" s="15"/>
      <c r="AA157" s="15"/>
      <c r="AB157" s="15"/>
      <c r="AC157" s="15"/>
      <c r="AD157" s="15"/>
      <c r="AE157" s="15"/>
      <c r="AT157" s="266" t="s">
        <v>190</v>
      </c>
      <c r="AU157" s="266" t="s">
        <v>87</v>
      </c>
      <c r="AV157" s="15" t="s">
        <v>194</v>
      </c>
      <c r="AW157" s="15" t="s">
        <v>37</v>
      </c>
      <c r="AX157" s="15" t="s">
        <v>77</v>
      </c>
      <c r="AY157" s="266" t="s">
        <v>179</v>
      </c>
    </row>
    <row r="158" s="16" customFormat="1">
      <c r="A158" s="16"/>
      <c r="B158" s="267"/>
      <c r="C158" s="268"/>
      <c r="D158" s="236" t="s">
        <v>190</v>
      </c>
      <c r="E158" s="269" t="s">
        <v>19</v>
      </c>
      <c r="F158" s="270" t="s">
        <v>195</v>
      </c>
      <c r="G158" s="268"/>
      <c r="H158" s="271">
        <v>1038</v>
      </c>
      <c r="I158" s="272"/>
      <c r="J158" s="268"/>
      <c r="K158" s="268"/>
      <c r="L158" s="273"/>
      <c r="M158" s="274"/>
      <c r="N158" s="275"/>
      <c r="O158" s="275"/>
      <c r="P158" s="275"/>
      <c r="Q158" s="275"/>
      <c r="R158" s="275"/>
      <c r="S158" s="275"/>
      <c r="T158" s="276"/>
      <c r="U158" s="16"/>
      <c r="V158" s="16"/>
      <c r="W158" s="16"/>
      <c r="X158" s="16"/>
      <c r="Y158" s="16"/>
      <c r="Z158" s="16"/>
      <c r="AA158" s="16"/>
      <c r="AB158" s="16"/>
      <c r="AC158" s="16"/>
      <c r="AD158" s="16"/>
      <c r="AE158" s="16"/>
      <c r="AT158" s="277" t="s">
        <v>190</v>
      </c>
      <c r="AU158" s="277" t="s">
        <v>87</v>
      </c>
      <c r="AV158" s="16" t="s">
        <v>186</v>
      </c>
      <c r="AW158" s="16" t="s">
        <v>37</v>
      </c>
      <c r="AX158" s="16" t="s">
        <v>85</v>
      </c>
      <c r="AY158" s="277" t="s">
        <v>179</v>
      </c>
    </row>
    <row r="159" s="2" customFormat="1" ht="37.8" customHeight="1">
      <c r="A159" s="41"/>
      <c r="B159" s="42"/>
      <c r="C159" s="216" t="s">
        <v>8</v>
      </c>
      <c r="D159" s="216" t="s">
        <v>181</v>
      </c>
      <c r="E159" s="217" t="s">
        <v>264</v>
      </c>
      <c r="F159" s="218" t="s">
        <v>265</v>
      </c>
      <c r="G159" s="219" t="s">
        <v>184</v>
      </c>
      <c r="H159" s="220">
        <v>103.8</v>
      </c>
      <c r="I159" s="221"/>
      <c r="J159" s="222">
        <f>ROUND(I159*H159,2)</f>
        <v>0</v>
      </c>
      <c r="K159" s="218" t="s">
        <v>185</v>
      </c>
      <c r="L159" s="47"/>
      <c r="M159" s="223" t="s">
        <v>19</v>
      </c>
      <c r="N159" s="224" t="s">
        <v>48</v>
      </c>
      <c r="O159" s="87"/>
      <c r="P159" s="225">
        <f>O159*H159</f>
        <v>0</v>
      </c>
      <c r="Q159" s="225">
        <v>0</v>
      </c>
      <c r="R159" s="225">
        <f>Q159*H159</f>
        <v>0</v>
      </c>
      <c r="S159" s="225">
        <v>0</v>
      </c>
      <c r="T159" s="226">
        <f>S159*H159</f>
        <v>0</v>
      </c>
      <c r="U159" s="41"/>
      <c r="V159" s="41"/>
      <c r="W159" s="41"/>
      <c r="X159" s="41"/>
      <c r="Y159" s="41"/>
      <c r="Z159" s="41"/>
      <c r="AA159" s="41"/>
      <c r="AB159" s="41"/>
      <c r="AC159" s="41"/>
      <c r="AD159" s="41"/>
      <c r="AE159" s="41"/>
      <c r="AR159" s="227" t="s">
        <v>186</v>
      </c>
      <c r="AT159" s="227" t="s">
        <v>181</v>
      </c>
      <c r="AU159" s="227" t="s">
        <v>87</v>
      </c>
      <c r="AY159" s="20" t="s">
        <v>179</v>
      </c>
      <c r="BE159" s="228">
        <f>IF(N159="základní",J159,0)</f>
        <v>0</v>
      </c>
      <c r="BF159" s="228">
        <f>IF(N159="snížená",J159,0)</f>
        <v>0</v>
      </c>
      <c r="BG159" s="228">
        <f>IF(N159="zákl. přenesená",J159,0)</f>
        <v>0</v>
      </c>
      <c r="BH159" s="228">
        <f>IF(N159="sníž. přenesená",J159,0)</f>
        <v>0</v>
      </c>
      <c r="BI159" s="228">
        <f>IF(N159="nulová",J159,0)</f>
        <v>0</v>
      </c>
      <c r="BJ159" s="20" t="s">
        <v>85</v>
      </c>
      <c r="BK159" s="228">
        <f>ROUND(I159*H159,2)</f>
        <v>0</v>
      </c>
      <c r="BL159" s="20" t="s">
        <v>186</v>
      </c>
      <c r="BM159" s="227" t="s">
        <v>266</v>
      </c>
    </row>
    <row r="160" s="2" customFormat="1">
      <c r="A160" s="41"/>
      <c r="B160" s="42"/>
      <c r="C160" s="43"/>
      <c r="D160" s="229" t="s">
        <v>188</v>
      </c>
      <c r="E160" s="43"/>
      <c r="F160" s="230" t="s">
        <v>267</v>
      </c>
      <c r="G160" s="43"/>
      <c r="H160" s="43"/>
      <c r="I160" s="231"/>
      <c r="J160" s="43"/>
      <c r="K160" s="43"/>
      <c r="L160" s="47"/>
      <c r="M160" s="232"/>
      <c r="N160" s="233"/>
      <c r="O160" s="87"/>
      <c r="P160" s="87"/>
      <c r="Q160" s="87"/>
      <c r="R160" s="87"/>
      <c r="S160" s="87"/>
      <c r="T160" s="88"/>
      <c r="U160" s="41"/>
      <c r="V160" s="41"/>
      <c r="W160" s="41"/>
      <c r="X160" s="41"/>
      <c r="Y160" s="41"/>
      <c r="Z160" s="41"/>
      <c r="AA160" s="41"/>
      <c r="AB160" s="41"/>
      <c r="AC160" s="41"/>
      <c r="AD160" s="41"/>
      <c r="AE160" s="41"/>
      <c r="AT160" s="20" t="s">
        <v>188</v>
      </c>
      <c r="AU160" s="20" t="s">
        <v>87</v>
      </c>
    </row>
    <row r="161" s="13" customFormat="1">
      <c r="A161" s="13"/>
      <c r="B161" s="234"/>
      <c r="C161" s="235"/>
      <c r="D161" s="236" t="s">
        <v>190</v>
      </c>
      <c r="E161" s="237" t="s">
        <v>19</v>
      </c>
      <c r="F161" s="238" t="s">
        <v>268</v>
      </c>
      <c r="G161" s="235"/>
      <c r="H161" s="237" t="s">
        <v>19</v>
      </c>
      <c r="I161" s="239"/>
      <c r="J161" s="235"/>
      <c r="K161" s="235"/>
      <c r="L161" s="240"/>
      <c r="M161" s="241"/>
      <c r="N161" s="242"/>
      <c r="O161" s="242"/>
      <c r="P161" s="242"/>
      <c r="Q161" s="242"/>
      <c r="R161" s="242"/>
      <c r="S161" s="242"/>
      <c r="T161" s="243"/>
      <c r="U161" s="13"/>
      <c r="V161" s="13"/>
      <c r="W161" s="13"/>
      <c r="X161" s="13"/>
      <c r="Y161" s="13"/>
      <c r="Z161" s="13"/>
      <c r="AA161" s="13"/>
      <c r="AB161" s="13"/>
      <c r="AC161" s="13"/>
      <c r="AD161" s="13"/>
      <c r="AE161" s="13"/>
      <c r="AT161" s="244" t="s">
        <v>190</v>
      </c>
      <c r="AU161" s="244" t="s">
        <v>87</v>
      </c>
      <c r="AV161" s="13" t="s">
        <v>85</v>
      </c>
      <c r="AW161" s="13" t="s">
        <v>37</v>
      </c>
      <c r="AX161" s="13" t="s">
        <v>77</v>
      </c>
      <c r="AY161" s="244" t="s">
        <v>179</v>
      </c>
    </row>
    <row r="162" s="14" customFormat="1">
      <c r="A162" s="14"/>
      <c r="B162" s="245"/>
      <c r="C162" s="246"/>
      <c r="D162" s="236" t="s">
        <v>190</v>
      </c>
      <c r="E162" s="247" t="s">
        <v>19</v>
      </c>
      <c r="F162" s="248" t="s">
        <v>269</v>
      </c>
      <c r="G162" s="246"/>
      <c r="H162" s="249">
        <v>103.8</v>
      </c>
      <c r="I162" s="250"/>
      <c r="J162" s="246"/>
      <c r="K162" s="246"/>
      <c r="L162" s="251"/>
      <c r="M162" s="252"/>
      <c r="N162" s="253"/>
      <c r="O162" s="253"/>
      <c r="P162" s="253"/>
      <c r="Q162" s="253"/>
      <c r="R162" s="253"/>
      <c r="S162" s="253"/>
      <c r="T162" s="254"/>
      <c r="U162" s="14"/>
      <c r="V162" s="14"/>
      <c r="W162" s="14"/>
      <c r="X162" s="14"/>
      <c r="Y162" s="14"/>
      <c r="Z162" s="14"/>
      <c r="AA162" s="14"/>
      <c r="AB162" s="14"/>
      <c r="AC162" s="14"/>
      <c r="AD162" s="14"/>
      <c r="AE162" s="14"/>
      <c r="AT162" s="255" t="s">
        <v>190</v>
      </c>
      <c r="AU162" s="255" t="s">
        <v>87</v>
      </c>
      <c r="AV162" s="14" t="s">
        <v>87</v>
      </c>
      <c r="AW162" s="14" t="s">
        <v>37</v>
      </c>
      <c r="AX162" s="14" t="s">
        <v>77</v>
      </c>
      <c r="AY162" s="255" t="s">
        <v>179</v>
      </c>
    </row>
    <row r="163" s="16" customFormat="1">
      <c r="A163" s="16"/>
      <c r="B163" s="267"/>
      <c r="C163" s="268"/>
      <c r="D163" s="236" t="s">
        <v>190</v>
      </c>
      <c r="E163" s="269" t="s">
        <v>19</v>
      </c>
      <c r="F163" s="270" t="s">
        <v>195</v>
      </c>
      <c r="G163" s="268"/>
      <c r="H163" s="271">
        <v>103.8</v>
      </c>
      <c r="I163" s="272"/>
      <c r="J163" s="268"/>
      <c r="K163" s="268"/>
      <c r="L163" s="273"/>
      <c r="M163" s="274"/>
      <c r="N163" s="275"/>
      <c r="O163" s="275"/>
      <c r="P163" s="275"/>
      <c r="Q163" s="275"/>
      <c r="R163" s="275"/>
      <c r="S163" s="275"/>
      <c r="T163" s="276"/>
      <c r="U163" s="16"/>
      <c r="V163" s="16"/>
      <c r="W163" s="16"/>
      <c r="X163" s="16"/>
      <c r="Y163" s="16"/>
      <c r="Z163" s="16"/>
      <c r="AA163" s="16"/>
      <c r="AB163" s="16"/>
      <c r="AC163" s="16"/>
      <c r="AD163" s="16"/>
      <c r="AE163" s="16"/>
      <c r="AT163" s="277" t="s">
        <v>190</v>
      </c>
      <c r="AU163" s="277" t="s">
        <v>87</v>
      </c>
      <c r="AV163" s="16" t="s">
        <v>186</v>
      </c>
      <c r="AW163" s="16" t="s">
        <v>37</v>
      </c>
      <c r="AX163" s="16" t="s">
        <v>85</v>
      </c>
      <c r="AY163" s="277" t="s">
        <v>179</v>
      </c>
    </row>
    <row r="164" s="2" customFormat="1" ht="21.75" customHeight="1">
      <c r="A164" s="41"/>
      <c r="B164" s="42"/>
      <c r="C164" s="216" t="s">
        <v>270</v>
      </c>
      <c r="D164" s="216" t="s">
        <v>181</v>
      </c>
      <c r="E164" s="217" t="s">
        <v>271</v>
      </c>
      <c r="F164" s="218" t="s">
        <v>272</v>
      </c>
      <c r="G164" s="219" t="s">
        <v>273</v>
      </c>
      <c r="H164" s="220">
        <v>28</v>
      </c>
      <c r="I164" s="221"/>
      <c r="J164" s="222">
        <f>ROUND(I164*H164,2)</f>
        <v>0</v>
      </c>
      <c r="K164" s="218" t="s">
        <v>274</v>
      </c>
      <c r="L164" s="47"/>
      <c r="M164" s="223" t="s">
        <v>19</v>
      </c>
      <c r="N164" s="224" t="s">
        <v>48</v>
      </c>
      <c r="O164" s="87"/>
      <c r="P164" s="225">
        <f>O164*H164</f>
        <v>0</v>
      </c>
      <c r="Q164" s="225">
        <v>0</v>
      </c>
      <c r="R164" s="225">
        <f>Q164*H164</f>
        <v>0</v>
      </c>
      <c r="S164" s="225">
        <v>0</v>
      </c>
      <c r="T164" s="226">
        <f>S164*H164</f>
        <v>0</v>
      </c>
      <c r="U164" s="41"/>
      <c r="V164" s="41"/>
      <c r="W164" s="41"/>
      <c r="X164" s="41"/>
      <c r="Y164" s="41"/>
      <c r="Z164" s="41"/>
      <c r="AA164" s="41"/>
      <c r="AB164" s="41"/>
      <c r="AC164" s="41"/>
      <c r="AD164" s="41"/>
      <c r="AE164" s="41"/>
      <c r="AR164" s="227" t="s">
        <v>186</v>
      </c>
      <c r="AT164" s="227" t="s">
        <v>181</v>
      </c>
      <c r="AU164" s="227" t="s">
        <v>87</v>
      </c>
      <c r="AY164" s="20" t="s">
        <v>179</v>
      </c>
      <c r="BE164" s="228">
        <f>IF(N164="základní",J164,0)</f>
        <v>0</v>
      </c>
      <c r="BF164" s="228">
        <f>IF(N164="snížená",J164,0)</f>
        <v>0</v>
      </c>
      <c r="BG164" s="228">
        <f>IF(N164="zákl. přenesená",J164,0)</f>
        <v>0</v>
      </c>
      <c r="BH164" s="228">
        <f>IF(N164="sníž. přenesená",J164,0)</f>
        <v>0</v>
      </c>
      <c r="BI164" s="228">
        <f>IF(N164="nulová",J164,0)</f>
        <v>0</v>
      </c>
      <c r="BJ164" s="20" t="s">
        <v>85</v>
      </c>
      <c r="BK164" s="228">
        <f>ROUND(I164*H164,2)</f>
        <v>0</v>
      </c>
      <c r="BL164" s="20" t="s">
        <v>186</v>
      </c>
      <c r="BM164" s="227" t="s">
        <v>275</v>
      </c>
    </row>
    <row r="165" s="2" customFormat="1">
      <c r="A165" s="41"/>
      <c r="B165" s="42"/>
      <c r="C165" s="43"/>
      <c r="D165" s="236" t="s">
        <v>276</v>
      </c>
      <c r="E165" s="43"/>
      <c r="F165" s="278" t="s">
        <v>277</v>
      </c>
      <c r="G165" s="43"/>
      <c r="H165" s="43"/>
      <c r="I165" s="231"/>
      <c r="J165" s="43"/>
      <c r="K165" s="43"/>
      <c r="L165" s="47"/>
      <c r="M165" s="232"/>
      <c r="N165" s="233"/>
      <c r="O165" s="87"/>
      <c r="P165" s="87"/>
      <c r="Q165" s="87"/>
      <c r="R165" s="87"/>
      <c r="S165" s="87"/>
      <c r="T165" s="88"/>
      <c r="U165" s="41"/>
      <c r="V165" s="41"/>
      <c r="W165" s="41"/>
      <c r="X165" s="41"/>
      <c r="Y165" s="41"/>
      <c r="Z165" s="41"/>
      <c r="AA165" s="41"/>
      <c r="AB165" s="41"/>
      <c r="AC165" s="41"/>
      <c r="AD165" s="41"/>
      <c r="AE165" s="41"/>
      <c r="AT165" s="20" t="s">
        <v>276</v>
      </c>
      <c r="AU165" s="20" t="s">
        <v>87</v>
      </c>
    </row>
    <row r="166" s="2" customFormat="1" ht="16.5" customHeight="1">
      <c r="A166" s="41"/>
      <c r="B166" s="42"/>
      <c r="C166" s="216" t="s">
        <v>136</v>
      </c>
      <c r="D166" s="216" t="s">
        <v>181</v>
      </c>
      <c r="E166" s="217" t="s">
        <v>278</v>
      </c>
      <c r="F166" s="218" t="s">
        <v>279</v>
      </c>
      <c r="G166" s="219" t="s">
        <v>273</v>
      </c>
      <c r="H166" s="220">
        <v>3</v>
      </c>
      <c r="I166" s="221"/>
      <c r="J166" s="222">
        <f>ROUND(I166*H166,2)</f>
        <v>0</v>
      </c>
      <c r="K166" s="218" t="s">
        <v>274</v>
      </c>
      <c r="L166" s="47"/>
      <c r="M166" s="223" t="s">
        <v>19</v>
      </c>
      <c r="N166" s="224" t="s">
        <v>48</v>
      </c>
      <c r="O166" s="87"/>
      <c r="P166" s="225">
        <f>O166*H166</f>
        <v>0</v>
      </c>
      <c r="Q166" s="225">
        <v>0</v>
      </c>
      <c r="R166" s="225">
        <f>Q166*H166</f>
        <v>0</v>
      </c>
      <c r="S166" s="225">
        <v>0</v>
      </c>
      <c r="T166" s="226">
        <f>S166*H166</f>
        <v>0</v>
      </c>
      <c r="U166" s="41"/>
      <c r="V166" s="41"/>
      <c r="W166" s="41"/>
      <c r="X166" s="41"/>
      <c r="Y166" s="41"/>
      <c r="Z166" s="41"/>
      <c r="AA166" s="41"/>
      <c r="AB166" s="41"/>
      <c r="AC166" s="41"/>
      <c r="AD166" s="41"/>
      <c r="AE166" s="41"/>
      <c r="AR166" s="227" t="s">
        <v>186</v>
      </c>
      <c r="AT166" s="227" t="s">
        <v>181</v>
      </c>
      <c r="AU166" s="227" t="s">
        <v>87</v>
      </c>
      <c r="AY166" s="20" t="s">
        <v>179</v>
      </c>
      <c r="BE166" s="228">
        <f>IF(N166="základní",J166,0)</f>
        <v>0</v>
      </c>
      <c r="BF166" s="228">
        <f>IF(N166="snížená",J166,0)</f>
        <v>0</v>
      </c>
      <c r="BG166" s="228">
        <f>IF(N166="zákl. přenesená",J166,0)</f>
        <v>0</v>
      </c>
      <c r="BH166" s="228">
        <f>IF(N166="sníž. přenesená",J166,0)</f>
        <v>0</v>
      </c>
      <c r="BI166" s="228">
        <f>IF(N166="nulová",J166,0)</f>
        <v>0</v>
      </c>
      <c r="BJ166" s="20" t="s">
        <v>85</v>
      </c>
      <c r="BK166" s="228">
        <f>ROUND(I166*H166,2)</f>
        <v>0</v>
      </c>
      <c r="BL166" s="20" t="s">
        <v>186</v>
      </c>
      <c r="BM166" s="227" t="s">
        <v>280</v>
      </c>
    </row>
    <row r="167" s="13" customFormat="1">
      <c r="A167" s="13"/>
      <c r="B167" s="234"/>
      <c r="C167" s="235"/>
      <c r="D167" s="236" t="s">
        <v>190</v>
      </c>
      <c r="E167" s="237" t="s">
        <v>19</v>
      </c>
      <c r="F167" s="238" t="s">
        <v>281</v>
      </c>
      <c r="G167" s="235"/>
      <c r="H167" s="237" t="s">
        <v>19</v>
      </c>
      <c r="I167" s="239"/>
      <c r="J167" s="235"/>
      <c r="K167" s="235"/>
      <c r="L167" s="240"/>
      <c r="M167" s="241"/>
      <c r="N167" s="242"/>
      <c r="O167" s="242"/>
      <c r="P167" s="242"/>
      <c r="Q167" s="242"/>
      <c r="R167" s="242"/>
      <c r="S167" s="242"/>
      <c r="T167" s="243"/>
      <c r="U167" s="13"/>
      <c r="V167" s="13"/>
      <c r="W167" s="13"/>
      <c r="X167" s="13"/>
      <c r="Y167" s="13"/>
      <c r="Z167" s="13"/>
      <c r="AA167" s="13"/>
      <c r="AB167" s="13"/>
      <c r="AC167" s="13"/>
      <c r="AD167" s="13"/>
      <c r="AE167" s="13"/>
      <c r="AT167" s="244" t="s">
        <v>190</v>
      </c>
      <c r="AU167" s="244" t="s">
        <v>87</v>
      </c>
      <c r="AV167" s="13" t="s">
        <v>85</v>
      </c>
      <c r="AW167" s="13" t="s">
        <v>37</v>
      </c>
      <c r="AX167" s="13" t="s">
        <v>77</v>
      </c>
      <c r="AY167" s="244" t="s">
        <v>179</v>
      </c>
    </row>
    <row r="168" s="14" customFormat="1">
      <c r="A168" s="14"/>
      <c r="B168" s="245"/>
      <c r="C168" s="246"/>
      <c r="D168" s="236" t="s">
        <v>190</v>
      </c>
      <c r="E168" s="247" t="s">
        <v>19</v>
      </c>
      <c r="F168" s="248" t="s">
        <v>194</v>
      </c>
      <c r="G168" s="246"/>
      <c r="H168" s="249">
        <v>3</v>
      </c>
      <c r="I168" s="250"/>
      <c r="J168" s="246"/>
      <c r="K168" s="246"/>
      <c r="L168" s="251"/>
      <c r="M168" s="252"/>
      <c r="N168" s="253"/>
      <c r="O168" s="253"/>
      <c r="P168" s="253"/>
      <c r="Q168" s="253"/>
      <c r="R168" s="253"/>
      <c r="S168" s="253"/>
      <c r="T168" s="254"/>
      <c r="U168" s="14"/>
      <c r="V168" s="14"/>
      <c r="W168" s="14"/>
      <c r="X168" s="14"/>
      <c r="Y168" s="14"/>
      <c r="Z168" s="14"/>
      <c r="AA168" s="14"/>
      <c r="AB168" s="14"/>
      <c r="AC168" s="14"/>
      <c r="AD168" s="14"/>
      <c r="AE168" s="14"/>
      <c r="AT168" s="255" t="s">
        <v>190</v>
      </c>
      <c r="AU168" s="255" t="s">
        <v>87</v>
      </c>
      <c r="AV168" s="14" t="s">
        <v>87</v>
      </c>
      <c r="AW168" s="14" t="s">
        <v>37</v>
      </c>
      <c r="AX168" s="14" t="s">
        <v>77</v>
      </c>
      <c r="AY168" s="255" t="s">
        <v>179</v>
      </c>
    </row>
    <row r="169" s="16" customFormat="1">
      <c r="A169" s="16"/>
      <c r="B169" s="267"/>
      <c r="C169" s="268"/>
      <c r="D169" s="236" t="s">
        <v>190</v>
      </c>
      <c r="E169" s="269" t="s">
        <v>19</v>
      </c>
      <c r="F169" s="270" t="s">
        <v>195</v>
      </c>
      <c r="G169" s="268"/>
      <c r="H169" s="271">
        <v>3</v>
      </c>
      <c r="I169" s="272"/>
      <c r="J169" s="268"/>
      <c r="K169" s="268"/>
      <c r="L169" s="273"/>
      <c r="M169" s="274"/>
      <c r="N169" s="275"/>
      <c r="O169" s="275"/>
      <c r="P169" s="275"/>
      <c r="Q169" s="275"/>
      <c r="R169" s="275"/>
      <c r="S169" s="275"/>
      <c r="T169" s="276"/>
      <c r="U169" s="16"/>
      <c r="V169" s="16"/>
      <c r="W169" s="16"/>
      <c r="X169" s="16"/>
      <c r="Y169" s="16"/>
      <c r="Z169" s="16"/>
      <c r="AA169" s="16"/>
      <c r="AB169" s="16"/>
      <c r="AC169" s="16"/>
      <c r="AD169" s="16"/>
      <c r="AE169" s="16"/>
      <c r="AT169" s="277" t="s">
        <v>190</v>
      </c>
      <c r="AU169" s="277" t="s">
        <v>87</v>
      </c>
      <c r="AV169" s="16" t="s">
        <v>186</v>
      </c>
      <c r="AW169" s="16" t="s">
        <v>37</v>
      </c>
      <c r="AX169" s="16" t="s">
        <v>85</v>
      </c>
      <c r="AY169" s="277" t="s">
        <v>179</v>
      </c>
    </row>
    <row r="170" s="2" customFormat="1" ht="21.75" customHeight="1">
      <c r="A170" s="41"/>
      <c r="B170" s="42"/>
      <c r="C170" s="216" t="s">
        <v>282</v>
      </c>
      <c r="D170" s="216" t="s">
        <v>181</v>
      </c>
      <c r="E170" s="217" t="s">
        <v>283</v>
      </c>
      <c r="F170" s="218" t="s">
        <v>284</v>
      </c>
      <c r="G170" s="219" t="s">
        <v>273</v>
      </c>
      <c r="H170" s="220">
        <v>4</v>
      </c>
      <c r="I170" s="221"/>
      <c r="J170" s="222">
        <f>ROUND(I170*H170,2)</f>
        <v>0</v>
      </c>
      <c r="K170" s="218" t="s">
        <v>274</v>
      </c>
      <c r="L170" s="47"/>
      <c r="M170" s="223" t="s">
        <v>19</v>
      </c>
      <c r="N170" s="224" t="s">
        <v>48</v>
      </c>
      <c r="O170" s="87"/>
      <c r="P170" s="225">
        <f>O170*H170</f>
        <v>0</v>
      </c>
      <c r="Q170" s="225">
        <v>0</v>
      </c>
      <c r="R170" s="225">
        <f>Q170*H170</f>
        <v>0</v>
      </c>
      <c r="S170" s="225">
        <v>0</v>
      </c>
      <c r="T170" s="226">
        <f>S170*H170</f>
        <v>0</v>
      </c>
      <c r="U170" s="41"/>
      <c r="V170" s="41"/>
      <c r="W170" s="41"/>
      <c r="X170" s="41"/>
      <c r="Y170" s="41"/>
      <c r="Z170" s="41"/>
      <c r="AA170" s="41"/>
      <c r="AB170" s="41"/>
      <c r="AC170" s="41"/>
      <c r="AD170" s="41"/>
      <c r="AE170" s="41"/>
      <c r="AR170" s="227" t="s">
        <v>186</v>
      </c>
      <c r="AT170" s="227" t="s">
        <v>181</v>
      </c>
      <c r="AU170" s="227" t="s">
        <v>87</v>
      </c>
      <c r="AY170" s="20" t="s">
        <v>179</v>
      </c>
      <c r="BE170" s="228">
        <f>IF(N170="základní",J170,0)</f>
        <v>0</v>
      </c>
      <c r="BF170" s="228">
        <f>IF(N170="snížená",J170,0)</f>
        <v>0</v>
      </c>
      <c r="BG170" s="228">
        <f>IF(N170="zákl. přenesená",J170,0)</f>
        <v>0</v>
      </c>
      <c r="BH170" s="228">
        <f>IF(N170="sníž. přenesená",J170,0)</f>
        <v>0</v>
      </c>
      <c r="BI170" s="228">
        <f>IF(N170="nulová",J170,0)</f>
        <v>0</v>
      </c>
      <c r="BJ170" s="20" t="s">
        <v>85</v>
      </c>
      <c r="BK170" s="228">
        <f>ROUND(I170*H170,2)</f>
        <v>0</v>
      </c>
      <c r="BL170" s="20" t="s">
        <v>186</v>
      </c>
      <c r="BM170" s="227" t="s">
        <v>285</v>
      </c>
    </row>
    <row r="171" s="13" customFormat="1">
      <c r="A171" s="13"/>
      <c r="B171" s="234"/>
      <c r="C171" s="235"/>
      <c r="D171" s="236" t="s">
        <v>190</v>
      </c>
      <c r="E171" s="237" t="s">
        <v>19</v>
      </c>
      <c r="F171" s="238" t="s">
        <v>286</v>
      </c>
      <c r="G171" s="235"/>
      <c r="H171" s="237" t="s">
        <v>19</v>
      </c>
      <c r="I171" s="239"/>
      <c r="J171" s="235"/>
      <c r="K171" s="235"/>
      <c r="L171" s="240"/>
      <c r="M171" s="241"/>
      <c r="N171" s="242"/>
      <c r="O171" s="242"/>
      <c r="P171" s="242"/>
      <c r="Q171" s="242"/>
      <c r="R171" s="242"/>
      <c r="S171" s="242"/>
      <c r="T171" s="243"/>
      <c r="U171" s="13"/>
      <c r="V171" s="13"/>
      <c r="W171" s="13"/>
      <c r="X171" s="13"/>
      <c r="Y171" s="13"/>
      <c r="Z171" s="13"/>
      <c r="AA171" s="13"/>
      <c r="AB171" s="13"/>
      <c r="AC171" s="13"/>
      <c r="AD171" s="13"/>
      <c r="AE171" s="13"/>
      <c r="AT171" s="244" t="s">
        <v>190</v>
      </c>
      <c r="AU171" s="244" t="s">
        <v>87</v>
      </c>
      <c r="AV171" s="13" t="s">
        <v>85</v>
      </c>
      <c r="AW171" s="13" t="s">
        <v>37</v>
      </c>
      <c r="AX171" s="13" t="s">
        <v>77</v>
      </c>
      <c r="AY171" s="244" t="s">
        <v>179</v>
      </c>
    </row>
    <row r="172" s="14" customFormat="1">
      <c r="A172" s="14"/>
      <c r="B172" s="245"/>
      <c r="C172" s="246"/>
      <c r="D172" s="236" t="s">
        <v>190</v>
      </c>
      <c r="E172" s="247" t="s">
        <v>19</v>
      </c>
      <c r="F172" s="248" t="s">
        <v>186</v>
      </c>
      <c r="G172" s="246"/>
      <c r="H172" s="249">
        <v>4</v>
      </c>
      <c r="I172" s="250"/>
      <c r="J172" s="246"/>
      <c r="K172" s="246"/>
      <c r="L172" s="251"/>
      <c r="M172" s="252"/>
      <c r="N172" s="253"/>
      <c r="O172" s="253"/>
      <c r="P172" s="253"/>
      <c r="Q172" s="253"/>
      <c r="R172" s="253"/>
      <c r="S172" s="253"/>
      <c r="T172" s="254"/>
      <c r="U172" s="14"/>
      <c r="V172" s="14"/>
      <c r="W172" s="14"/>
      <c r="X172" s="14"/>
      <c r="Y172" s="14"/>
      <c r="Z172" s="14"/>
      <c r="AA172" s="14"/>
      <c r="AB172" s="14"/>
      <c r="AC172" s="14"/>
      <c r="AD172" s="14"/>
      <c r="AE172" s="14"/>
      <c r="AT172" s="255" t="s">
        <v>190</v>
      </c>
      <c r="AU172" s="255" t="s">
        <v>87</v>
      </c>
      <c r="AV172" s="14" t="s">
        <v>87</v>
      </c>
      <c r="AW172" s="14" t="s">
        <v>37</v>
      </c>
      <c r="AX172" s="14" t="s">
        <v>77</v>
      </c>
      <c r="AY172" s="255" t="s">
        <v>179</v>
      </c>
    </row>
    <row r="173" s="16" customFormat="1">
      <c r="A173" s="16"/>
      <c r="B173" s="267"/>
      <c r="C173" s="268"/>
      <c r="D173" s="236" t="s">
        <v>190</v>
      </c>
      <c r="E173" s="269" t="s">
        <v>19</v>
      </c>
      <c r="F173" s="270" t="s">
        <v>195</v>
      </c>
      <c r="G173" s="268"/>
      <c r="H173" s="271">
        <v>4</v>
      </c>
      <c r="I173" s="272"/>
      <c r="J173" s="268"/>
      <c r="K173" s="268"/>
      <c r="L173" s="273"/>
      <c r="M173" s="274"/>
      <c r="N173" s="275"/>
      <c r="O173" s="275"/>
      <c r="P173" s="275"/>
      <c r="Q173" s="275"/>
      <c r="R173" s="275"/>
      <c r="S173" s="275"/>
      <c r="T173" s="276"/>
      <c r="U173" s="16"/>
      <c r="V173" s="16"/>
      <c r="W173" s="16"/>
      <c r="X173" s="16"/>
      <c r="Y173" s="16"/>
      <c r="Z173" s="16"/>
      <c r="AA173" s="16"/>
      <c r="AB173" s="16"/>
      <c r="AC173" s="16"/>
      <c r="AD173" s="16"/>
      <c r="AE173" s="16"/>
      <c r="AT173" s="277" t="s">
        <v>190</v>
      </c>
      <c r="AU173" s="277" t="s">
        <v>87</v>
      </c>
      <c r="AV173" s="16" t="s">
        <v>186</v>
      </c>
      <c r="AW173" s="16" t="s">
        <v>37</v>
      </c>
      <c r="AX173" s="16" t="s">
        <v>85</v>
      </c>
      <c r="AY173" s="277" t="s">
        <v>179</v>
      </c>
    </row>
    <row r="174" s="2" customFormat="1" ht="21.75" customHeight="1">
      <c r="A174" s="41"/>
      <c r="B174" s="42"/>
      <c r="C174" s="216" t="s">
        <v>287</v>
      </c>
      <c r="D174" s="216" t="s">
        <v>181</v>
      </c>
      <c r="E174" s="217" t="s">
        <v>288</v>
      </c>
      <c r="F174" s="218" t="s">
        <v>289</v>
      </c>
      <c r="G174" s="219" t="s">
        <v>273</v>
      </c>
      <c r="H174" s="220">
        <v>4</v>
      </c>
      <c r="I174" s="221"/>
      <c r="J174" s="222">
        <f>ROUND(I174*H174,2)</f>
        <v>0</v>
      </c>
      <c r="K174" s="218" t="s">
        <v>274</v>
      </c>
      <c r="L174" s="47"/>
      <c r="M174" s="223" t="s">
        <v>19</v>
      </c>
      <c r="N174" s="224" t="s">
        <v>48</v>
      </c>
      <c r="O174" s="87"/>
      <c r="P174" s="225">
        <f>O174*H174</f>
        <v>0</v>
      </c>
      <c r="Q174" s="225">
        <v>0</v>
      </c>
      <c r="R174" s="225">
        <f>Q174*H174</f>
        <v>0</v>
      </c>
      <c r="S174" s="225">
        <v>0</v>
      </c>
      <c r="T174" s="226">
        <f>S174*H174</f>
        <v>0</v>
      </c>
      <c r="U174" s="41"/>
      <c r="V174" s="41"/>
      <c r="W174" s="41"/>
      <c r="X174" s="41"/>
      <c r="Y174" s="41"/>
      <c r="Z174" s="41"/>
      <c r="AA174" s="41"/>
      <c r="AB174" s="41"/>
      <c r="AC174" s="41"/>
      <c r="AD174" s="41"/>
      <c r="AE174" s="41"/>
      <c r="AR174" s="227" t="s">
        <v>186</v>
      </c>
      <c r="AT174" s="227" t="s">
        <v>181</v>
      </c>
      <c r="AU174" s="227" t="s">
        <v>87</v>
      </c>
      <c r="AY174" s="20" t="s">
        <v>179</v>
      </c>
      <c r="BE174" s="228">
        <f>IF(N174="základní",J174,0)</f>
        <v>0</v>
      </c>
      <c r="BF174" s="228">
        <f>IF(N174="snížená",J174,0)</f>
        <v>0</v>
      </c>
      <c r="BG174" s="228">
        <f>IF(N174="zákl. přenesená",J174,0)</f>
        <v>0</v>
      </c>
      <c r="BH174" s="228">
        <f>IF(N174="sníž. přenesená",J174,0)</f>
        <v>0</v>
      </c>
      <c r="BI174" s="228">
        <f>IF(N174="nulová",J174,0)</f>
        <v>0</v>
      </c>
      <c r="BJ174" s="20" t="s">
        <v>85</v>
      </c>
      <c r="BK174" s="228">
        <f>ROUND(I174*H174,2)</f>
        <v>0</v>
      </c>
      <c r="BL174" s="20" t="s">
        <v>186</v>
      </c>
      <c r="BM174" s="227" t="s">
        <v>290</v>
      </c>
    </row>
    <row r="175" s="13" customFormat="1">
      <c r="A175" s="13"/>
      <c r="B175" s="234"/>
      <c r="C175" s="235"/>
      <c r="D175" s="236" t="s">
        <v>190</v>
      </c>
      <c r="E175" s="237" t="s">
        <v>19</v>
      </c>
      <c r="F175" s="238" t="s">
        <v>291</v>
      </c>
      <c r="G175" s="235"/>
      <c r="H175" s="237" t="s">
        <v>19</v>
      </c>
      <c r="I175" s="239"/>
      <c r="J175" s="235"/>
      <c r="K175" s="235"/>
      <c r="L175" s="240"/>
      <c r="M175" s="241"/>
      <c r="N175" s="242"/>
      <c r="O175" s="242"/>
      <c r="P175" s="242"/>
      <c r="Q175" s="242"/>
      <c r="R175" s="242"/>
      <c r="S175" s="242"/>
      <c r="T175" s="243"/>
      <c r="U175" s="13"/>
      <c r="V175" s="13"/>
      <c r="W175" s="13"/>
      <c r="X175" s="13"/>
      <c r="Y175" s="13"/>
      <c r="Z175" s="13"/>
      <c r="AA175" s="13"/>
      <c r="AB175" s="13"/>
      <c r="AC175" s="13"/>
      <c r="AD175" s="13"/>
      <c r="AE175" s="13"/>
      <c r="AT175" s="244" t="s">
        <v>190</v>
      </c>
      <c r="AU175" s="244" t="s">
        <v>87</v>
      </c>
      <c r="AV175" s="13" t="s">
        <v>85</v>
      </c>
      <c r="AW175" s="13" t="s">
        <v>37</v>
      </c>
      <c r="AX175" s="13" t="s">
        <v>77</v>
      </c>
      <c r="AY175" s="244" t="s">
        <v>179</v>
      </c>
    </row>
    <row r="176" s="14" customFormat="1">
      <c r="A176" s="14"/>
      <c r="B176" s="245"/>
      <c r="C176" s="246"/>
      <c r="D176" s="236" t="s">
        <v>190</v>
      </c>
      <c r="E176" s="247" t="s">
        <v>19</v>
      </c>
      <c r="F176" s="248" t="s">
        <v>186</v>
      </c>
      <c r="G176" s="246"/>
      <c r="H176" s="249">
        <v>4</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190</v>
      </c>
      <c r="AU176" s="255" t="s">
        <v>87</v>
      </c>
      <c r="AV176" s="14" t="s">
        <v>87</v>
      </c>
      <c r="AW176" s="14" t="s">
        <v>37</v>
      </c>
      <c r="AX176" s="14" t="s">
        <v>77</v>
      </c>
      <c r="AY176" s="255" t="s">
        <v>179</v>
      </c>
    </row>
    <row r="177" s="16" customFormat="1">
      <c r="A177" s="16"/>
      <c r="B177" s="267"/>
      <c r="C177" s="268"/>
      <c r="D177" s="236" t="s">
        <v>190</v>
      </c>
      <c r="E177" s="269" t="s">
        <v>19</v>
      </c>
      <c r="F177" s="270" t="s">
        <v>195</v>
      </c>
      <c r="G177" s="268"/>
      <c r="H177" s="271">
        <v>4</v>
      </c>
      <c r="I177" s="272"/>
      <c r="J177" s="268"/>
      <c r="K177" s="268"/>
      <c r="L177" s="273"/>
      <c r="M177" s="274"/>
      <c r="N177" s="275"/>
      <c r="O177" s="275"/>
      <c r="P177" s="275"/>
      <c r="Q177" s="275"/>
      <c r="R177" s="275"/>
      <c r="S177" s="275"/>
      <c r="T177" s="276"/>
      <c r="U177" s="16"/>
      <c r="V177" s="16"/>
      <c r="W177" s="16"/>
      <c r="X177" s="16"/>
      <c r="Y177" s="16"/>
      <c r="Z177" s="16"/>
      <c r="AA177" s="16"/>
      <c r="AB177" s="16"/>
      <c r="AC177" s="16"/>
      <c r="AD177" s="16"/>
      <c r="AE177" s="16"/>
      <c r="AT177" s="277" t="s">
        <v>190</v>
      </c>
      <c r="AU177" s="277" t="s">
        <v>87</v>
      </c>
      <c r="AV177" s="16" t="s">
        <v>186</v>
      </c>
      <c r="AW177" s="16" t="s">
        <v>37</v>
      </c>
      <c r="AX177" s="16" t="s">
        <v>85</v>
      </c>
      <c r="AY177" s="277" t="s">
        <v>179</v>
      </c>
    </row>
    <row r="178" s="2" customFormat="1" ht="21.75" customHeight="1">
      <c r="A178" s="41"/>
      <c r="B178" s="42"/>
      <c r="C178" s="216" t="s">
        <v>292</v>
      </c>
      <c r="D178" s="216" t="s">
        <v>181</v>
      </c>
      <c r="E178" s="217" t="s">
        <v>293</v>
      </c>
      <c r="F178" s="218" t="s">
        <v>294</v>
      </c>
      <c r="G178" s="219" t="s">
        <v>273</v>
      </c>
      <c r="H178" s="220">
        <v>2</v>
      </c>
      <c r="I178" s="221"/>
      <c r="J178" s="222">
        <f>ROUND(I178*H178,2)</f>
        <v>0</v>
      </c>
      <c r="K178" s="218" t="s">
        <v>274</v>
      </c>
      <c r="L178" s="47"/>
      <c r="M178" s="223" t="s">
        <v>19</v>
      </c>
      <c r="N178" s="224" t="s">
        <v>48</v>
      </c>
      <c r="O178" s="87"/>
      <c r="P178" s="225">
        <f>O178*H178</f>
        <v>0</v>
      </c>
      <c r="Q178" s="225">
        <v>0</v>
      </c>
      <c r="R178" s="225">
        <f>Q178*H178</f>
        <v>0</v>
      </c>
      <c r="S178" s="225">
        <v>0</v>
      </c>
      <c r="T178" s="226">
        <f>S178*H178</f>
        <v>0</v>
      </c>
      <c r="U178" s="41"/>
      <c r="V178" s="41"/>
      <c r="W178" s="41"/>
      <c r="X178" s="41"/>
      <c r="Y178" s="41"/>
      <c r="Z178" s="41"/>
      <c r="AA178" s="41"/>
      <c r="AB178" s="41"/>
      <c r="AC178" s="41"/>
      <c r="AD178" s="41"/>
      <c r="AE178" s="41"/>
      <c r="AR178" s="227" t="s">
        <v>186</v>
      </c>
      <c r="AT178" s="227" t="s">
        <v>181</v>
      </c>
      <c r="AU178" s="227" t="s">
        <v>87</v>
      </c>
      <c r="AY178" s="20" t="s">
        <v>179</v>
      </c>
      <c r="BE178" s="228">
        <f>IF(N178="základní",J178,0)</f>
        <v>0</v>
      </c>
      <c r="BF178" s="228">
        <f>IF(N178="snížená",J178,0)</f>
        <v>0</v>
      </c>
      <c r="BG178" s="228">
        <f>IF(N178="zákl. přenesená",J178,0)</f>
        <v>0</v>
      </c>
      <c r="BH178" s="228">
        <f>IF(N178="sníž. přenesená",J178,0)</f>
        <v>0</v>
      </c>
      <c r="BI178" s="228">
        <f>IF(N178="nulová",J178,0)</f>
        <v>0</v>
      </c>
      <c r="BJ178" s="20" t="s">
        <v>85</v>
      </c>
      <c r="BK178" s="228">
        <f>ROUND(I178*H178,2)</f>
        <v>0</v>
      </c>
      <c r="BL178" s="20" t="s">
        <v>186</v>
      </c>
      <c r="BM178" s="227" t="s">
        <v>295</v>
      </c>
    </row>
    <row r="179" s="13" customFormat="1">
      <c r="A179" s="13"/>
      <c r="B179" s="234"/>
      <c r="C179" s="235"/>
      <c r="D179" s="236" t="s">
        <v>190</v>
      </c>
      <c r="E179" s="237" t="s">
        <v>19</v>
      </c>
      <c r="F179" s="238" t="s">
        <v>296</v>
      </c>
      <c r="G179" s="235"/>
      <c r="H179" s="237" t="s">
        <v>19</v>
      </c>
      <c r="I179" s="239"/>
      <c r="J179" s="235"/>
      <c r="K179" s="235"/>
      <c r="L179" s="240"/>
      <c r="M179" s="241"/>
      <c r="N179" s="242"/>
      <c r="O179" s="242"/>
      <c r="P179" s="242"/>
      <c r="Q179" s="242"/>
      <c r="R179" s="242"/>
      <c r="S179" s="242"/>
      <c r="T179" s="243"/>
      <c r="U179" s="13"/>
      <c r="V179" s="13"/>
      <c r="W179" s="13"/>
      <c r="X179" s="13"/>
      <c r="Y179" s="13"/>
      <c r="Z179" s="13"/>
      <c r="AA179" s="13"/>
      <c r="AB179" s="13"/>
      <c r="AC179" s="13"/>
      <c r="AD179" s="13"/>
      <c r="AE179" s="13"/>
      <c r="AT179" s="244" t="s">
        <v>190</v>
      </c>
      <c r="AU179" s="244" t="s">
        <v>87</v>
      </c>
      <c r="AV179" s="13" t="s">
        <v>85</v>
      </c>
      <c r="AW179" s="13" t="s">
        <v>37</v>
      </c>
      <c r="AX179" s="13" t="s">
        <v>77</v>
      </c>
      <c r="AY179" s="244" t="s">
        <v>179</v>
      </c>
    </row>
    <row r="180" s="14" customFormat="1">
      <c r="A180" s="14"/>
      <c r="B180" s="245"/>
      <c r="C180" s="246"/>
      <c r="D180" s="236" t="s">
        <v>190</v>
      </c>
      <c r="E180" s="247" t="s">
        <v>19</v>
      </c>
      <c r="F180" s="248" t="s">
        <v>87</v>
      </c>
      <c r="G180" s="246"/>
      <c r="H180" s="249">
        <v>2</v>
      </c>
      <c r="I180" s="250"/>
      <c r="J180" s="246"/>
      <c r="K180" s="246"/>
      <c r="L180" s="251"/>
      <c r="M180" s="252"/>
      <c r="N180" s="253"/>
      <c r="O180" s="253"/>
      <c r="P180" s="253"/>
      <c r="Q180" s="253"/>
      <c r="R180" s="253"/>
      <c r="S180" s="253"/>
      <c r="T180" s="254"/>
      <c r="U180" s="14"/>
      <c r="V180" s="14"/>
      <c r="W180" s="14"/>
      <c r="X180" s="14"/>
      <c r="Y180" s="14"/>
      <c r="Z180" s="14"/>
      <c r="AA180" s="14"/>
      <c r="AB180" s="14"/>
      <c r="AC180" s="14"/>
      <c r="AD180" s="14"/>
      <c r="AE180" s="14"/>
      <c r="AT180" s="255" t="s">
        <v>190</v>
      </c>
      <c r="AU180" s="255" t="s">
        <v>87</v>
      </c>
      <c r="AV180" s="14" t="s">
        <v>87</v>
      </c>
      <c r="AW180" s="14" t="s">
        <v>37</v>
      </c>
      <c r="AX180" s="14" t="s">
        <v>77</v>
      </c>
      <c r="AY180" s="255" t="s">
        <v>179</v>
      </c>
    </row>
    <row r="181" s="16" customFormat="1">
      <c r="A181" s="16"/>
      <c r="B181" s="267"/>
      <c r="C181" s="268"/>
      <c r="D181" s="236" t="s">
        <v>190</v>
      </c>
      <c r="E181" s="269" t="s">
        <v>19</v>
      </c>
      <c r="F181" s="270" t="s">
        <v>195</v>
      </c>
      <c r="G181" s="268"/>
      <c r="H181" s="271">
        <v>2</v>
      </c>
      <c r="I181" s="272"/>
      <c r="J181" s="268"/>
      <c r="K181" s="268"/>
      <c r="L181" s="273"/>
      <c r="M181" s="274"/>
      <c r="N181" s="275"/>
      <c r="O181" s="275"/>
      <c r="P181" s="275"/>
      <c r="Q181" s="275"/>
      <c r="R181" s="275"/>
      <c r="S181" s="275"/>
      <c r="T181" s="276"/>
      <c r="U181" s="16"/>
      <c r="V181" s="16"/>
      <c r="W181" s="16"/>
      <c r="X181" s="16"/>
      <c r="Y181" s="16"/>
      <c r="Z181" s="16"/>
      <c r="AA181" s="16"/>
      <c r="AB181" s="16"/>
      <c r="AC181" s="16"/>
      <c r="AD181" s="16"/>
      <c r="AE181" s="16"/>
      <c r="AT181" s="277" t="s">
        <v>190</v>
      </c>
      <c r="AU181" s="277" t="s">
        <v>87</v>
      </c>
      <c r="AV181" s="16" t="s">
        <v>186</v>
      </c>
      <c r="AW181" s="16" t="s">
        <v>37</v>
      </c>
      <c r="AX181" s="16" t="s">
        <v>85</v>
      </c>
      <c r="AY181" s="277" t="s">
        <v>179</v>
      </c>
    </row>
    <row r="182" s="2" customFormat="1" ht="21.75" customHeight="1">
      <c r="A182" s="41"/>
      <c r="B182" s="42"/>
      <c r="C182" s="216" t="s">
        <v>297</v>
      </c>
      <c r="D182" s="216" t="s">
        <v>181</v>
      </c>
      <c r="E182" s="217" t="s">
        <v>298</v>
      </c>
      <c r="F182" s="218" t="s">
        <v>299</v>
      </c>
      <c r="G182" s="219" t="s">
        <v>273</v>
      </c>
      <c r="H182" s="220">
        <v>4</v>
      </c>
      <c r="I182" s="221"/>
      <c r="J182" s="222">
        <f>ROUND(I182*H182,2)</f>
        <v>0</v>
      </c>
      <c r="K182" s="218" t="s">
        <v>274</v>
      </c>
      <c r="L182" s="47"/>
      <c r="M182" s="223" t="s">
        <v>19</v>
      </c>
      <c r="N182" s="224" t="s">
        <v>48</v>
      </c>
      <c r="O182" s="87"/>
      <c r="P182" s="225">
        <f>O182*H182</f>
        <v>0</v>
      </c>
      <c r="Q182" s="225">
        <v>0</v>
      </c>
      <c r="R182" s="225">
        <f>Q182*H182</f>
        <v>0</v>
      </c>
      <c r="S182" s="225">
        <v>0</v>
      </c>
      <c r="T182" s="226">
        <f>S182*H182</f>
        <v>0</v>
      </c>
      <c r="U182" s="41"/>
      <c r="V182" s="41"/>
      <c r="W182" s="41"/>
      <c r="X182" s="41"/>
      <c r="Y182" s="41"/>
      <c r="Z182" s="41"/>
      <c r="AA182" s="41"/>
      <c r="AB182" s="41"/>
      <c r="AC182" s="41"/>
      <c r="AD182" s="41"/>
      <c r="AE182" s="41"/>
      <c r="AR182" s="227" t="s">
        <v>186</v>
      </c>
      <c r="AT182" s="227" t="s">
        <v>181</v>
      </c>
      <c r="AU182" s="227" t="s">
        <v>87</v>
      </c>
      <c r="AY182" s="20" t="s">
        <v>179</v>
      </c>
      <c r="BE182" s="228">
        <f>IF(N182="základní",J182,0)</f>
        <v>0</v>
      </c>
      <c r="BF182" s="228">
        <f>IF(N182="snížená",J182,0)</f>
        <v>0</v>
      </c>
      <c r="BG182" s="228">
        <f>IF(N182="zákl. přenesená",J182,0)</f>
        <v>0</v>
      </c>
      <c r="BH182" s="228">
        <f>IF(N182="sníž. přenesená",J182,0)</f>
        <v>0</v>
      </c>
      <c r="BI182" s="228">
        <f>IF(N182="nulová",J182,0)</f>
        <v>0</v>
      </c>
      <c r="BJ182" s="20" t="s">
        <v>85</v>
      </c>
      <c r="BK182" s="228">
        <f>ROUND(I182*H182,2)</f>
        <v>0</v>
      </c>
      <c r="BL182" s="20" t="s">
        <v>186</v>
      </c>
      <c r="BM182" s="227" t="s">
        <v>300</v>
      </c>
    </row>
    <row r="183" s="13" customFormat="1">
      <c r="A183" s="13"/>
      <c r="B183" s="234"/>
      <c r="C183" s="235"/>
      <c r="D183" s="236" t="s">
        <v>190</v>
      </c>
      <c r="E183" s="237" t="s">
        <v>19</v>
      </c>
      <c r="F183" s="238" t="s">
        <v>301</v>
      </c>
      <c r="G183" s="235"/>
      <c r="H183" s="237" t="s">
        <v>19</v>
      </c>
      <c r="I183" s="239"/>
      <c r="J183" s="235"/>
      <c r="K183" s="235"/>
      <c r="L183" s="240"/>
      <c r="M183" s="241"/>
      <c r="N183" s="242"/>
      <c r="O183" s="242"/>
      <c r="P183" s="242"/>
      <c r="Q183" s="242"/>
      <c r="R183" s="242"/>
      <c r="S183" s="242"/>
      <c r="T183" s="243"/>
      <c r="U183" s="13"/>
      <c r="V183" s="13"/>
      <c r="W183" s="13"/>
      <c r="X183" s="13"/>
      <c r="Y183" s="13"/>
      <c r="Z183" s="13"/>
      <c r="AA183" s="13"/>
      <c r="AB183" s="13"/>
      <c r="AC183" s="13"/>
      <c r="AD183" s="13"/>
      <c r="AE183" s="13"/>
      <c r="AT183" s="244" t="s">
        <v>190</v>
      </c>
      <c r="AU183" s="244" t="s">
        <v>87</v>
      </c>
      <c r="AV183" s="13" t="s">
        <v>85</v>
      </c>
      <c r="AW183" s="13" t="s">
        <v>37</v>
      </c>
      <c r="AX183" s="13" t="s">
        <v>77</v>
      </c>
      <c r="AY183" s="244" t="s">
        <v>179</v>
      </c>
    </row>
    <row r="184" s="14" customFormat="1">
      <c r="A184" s="14"/>
      <c r="B184" s="245"/>
      <c r="C184" s="246"/>
      <c r="D184" s="236" t="s">
        <v>190</v>
      </c>
      <c r="E184" s="247" t="s">
        <v>19</v>
      </c>
      <c r="F184" s="248" t="s">
        <v>186</v>
      </c>
      <c r="G184" s="246"/>
      <c r="H184" s="249">
        <v>4</v>
      </c>
      <c r="I184" s="250"/>
      <c r="J184" s="246"/>
      <c r="K184" s="246"/>
      <c r="L184" s="251"/>
      <c r="M184" s="252"/>
      <c r="N184" s="253"/>
      <c r="O184" s="253"/>
      <c r="P184" s="253"/>
      <c r="Q184" s="253"/>
      <c r="R184" s="253"/>
      <c r="S184" s="253"/>
      <c r="T184" s="254"/>
      <c r="U184" s="14"/>
      <c r="V184" s="14"/>
      <c r="W184" s="14"/>
      <c r="X184" s="14"/>
      <c r="Y184" s="14"/>
      <c r="Z184" s="14"/>
      <c r="AA184" s="14"/>
      <c r="AB184" s="14"/>
      <c r="AC184" s="14"/>
      <c r="AD184" s="14"/>
      <c r="AE184" s="14"/>
      <c r="AT184" s="255" t="s">
        <v>190</v>
      </c>
      <c r="AU184" s="255" t="s">
        <v>87</v>
      </c>
      <c r="AV184" s="14" t="s">
        <v>87</v>
      </c>
      <c r="AW184" s="14" t="s">
        <v>37</v>
      </c>
      <c r="AX184" s="14" t="s">
        <v>77</v>
      </c>
      <c r="AY184" s="255" t="s">
        <v>179</v>
      </c>
    </row>
    <row r="185" s="16" customFormat="1">
      <c r="A185" s="16"/>
      <c r="B185" s="267"/>
      <c r="C185" s="268"/>
      <c r="D185" s="236" t="s">
        <v>190</v>
      </c>
      <c r="E185" s="269" t="s">
        <v>19</v>
      </c>
      <c r="F185" s="270" t="s">
        <v>195</v>
      </c>
      <c r="G185" s="268"/>
      <c r="H185" s="271">
        <v>4</v>
      </c>
      <c r="I185" s="272"/>
      <c r="J185" s="268"/>
      <c r="K185" s="268"/>
      <c r="L185" s="273"/>
      <c r="M185" s="274"/>
      <c r="N185" s="275"/>
      <c r="O185" s="275"/>
      <c r="P185" s="275"/>
      <c r="Q185" s="275"/>
      <c r="R185" s="275"/>
      <c r="S185" s="275"/>
      <c r="T185" s="276"/>
      <c r="U185" s="16"/>
      <c r="V185" s="16"/>
      <c r="W185" s="16"/>
      <c r="X185" s="16"/>
      <c r="Y185" s="16"/>
      <c r="Z185" s="16"/>
      <c r="AA185" s="16"/>
      <c r="AB185" s="16"/>
      <c r="AC185" s="16"/>
      <c r="AD185" s="16"/>
      <c r="AE185" s="16"/>
      <c r="AT185" s="277" t="s">
        <v>190</v>
      </c>
      <c r="AU185" s="277" t="s">
        <v>87</v>
      </c>
      <c r="AV185" s="16" t="s">
        <v>186</v>
      </c>
      <c r="AW185" s="16" t="s">
        <v>37</v>
      </c>
      <c r="AX185" s="16" t="s">
        <v>85</v>
      </c>
      <c r="AY185" s="277" t="s">
        <v>179</v>
      </c>
    </row>
    <row r="186" s="2" customFormat="1" ht="21.75" customHeight="1">
      <c r="A186" s="41"/>
      <c r="B186" s="42"/>
      <c r="C186" s="216" t="s">
        <v>302</v>
      </c>
      <c r="D186" s="216" t="s">
        <v>181</v>
      </c>
      <c r="E186" s="217" t="s">
        <v>303</v>
      </c>
      <c r="F186" s="218" t="s">
        <v>304</v>
      </c>
      <c r="G186" s="219" t="s">
        <v>273</v>
      </c>
      <c r="H186" s="220">
        <v>5</v>
      </c>
      <c r="I186" s="221"/>
      <c r="J186" s="222">
        <f>ROUND(I186*H186,2)</f>
        <v>0</v>
      </c>
      <c r="K186" s="218" t="s">
        <v>274</v>
      </c>
      <c r="L186" s="47"/>
      <c r="M186" s="223" t="s">
        <v>19</v>
      </c>
      <c r="N186" s="224" t="s">
        <v>48</v>
      </c>
      <c r="O186" s="87"/>
      <c r="P186" s="225">
        <f>O186*H186</f>
        <v>0</v>
      </c>
      <c r="Q186" s="225">
        <v>0</v>
      </c>
      <c r="R186" s="225">
        <f>Q186*H186</f>
        <v>0</v>
      </c>
      <c r="S186" s="225">
        <v>0</v>
      </c>
      <c r="T186" s="226">
        <f>S186*H186</f>
        <v>0</v>
      </c>
      <c r="U186" s="41"/>
      <c r="V186" s="41"/>
      <c r="W186" s="41"/>
      <c r="X186" s="41"/>
      <c r="Y186" s="41"/>
      <c r="Z186" s="41"/>
      <c r="AA186" s="41"/>
      <c r="AB186" s="41"/>
      <c r="AC186" s="41"/>
      <c r="AD186" s="41"/>
      <c r="AE186" s="41"/>
      <c r="AR186" s="227" t="s">
        <v>186</v>
      </c>
      <c r="AT186" s="227" t="s">
        <v>181</v>
      </c>
      <c r="AU186" s="227" t="s">
        <v>87</v>
      </c>
      <c r="AY186" s="20" t="s">
        <v>179</v>
      </c>
      <c r="BE186" s="228">
        <f>IF(N186="základní",J186,0)</f>
        <v>0</v>
      </c>
      <c r="BF186" s="228">
        <f>IF(N186="snížená",J186,0)</f>
        <v>0</v>
      </c>
      <c r="BG186" s="228">
        <f>IF(N186="zákl. přenesená",J186,0)</f>
        <v>0</v>
      </c>
      <c r="BH186" s="228">
        <f>IF(N186="sníž. přenesená",J186,0)</f>
        <v>0</v>
      </c>
      <c r="BI186" s="228">
        <f>IF(N186="nulová",J186,0)</f>
        <v>0</v>
      </c>
      <c r="BJ186" s="20" t="s">
        <v>85</v>
      </c>
      <c r="BK186" s="228">
        <f>ROUND(I186*H186,2)</f>
        <v>0</v>
      </c>
      <c r="BL186" s="20" t="s">
        <v>186</v>
      </c>
      <c r="BM186" s="227" t="s">
        <v>305</v>
      </c>
    </row>
    <row r="187" s="13" customFormat="1">
      <c r="A187" s="13"/>
      <c r="B187" s="234"/>
      <c r="C187" s="235"/>
      <c r="D187" s="236" t="s">
        <v>190</v>
      </c>
      <c r="E187" s="237" t="s">
        <v>19</v>
      </c>
      <c r="F187" s="238" t="s">
        <v>306</v>
      </c>
      <c r="G187" s="235"/>
      <c r="H187" s="237" t="s">
        <v>19</v>
      </c>
      <c r="I187" s="239"/>
      <c r="J187" s="235"/>
      <c r="K187" s="235"/>
      <c r="L187" s="240"/>
      <c r="M187" s="241"/>
      <c r="N187" s="242"/>
      <c r="O187" s="242"/>
      <c r="P187" s="242"/>
      <c r="Q187" s="242"/>
      <c r="R187" s="242"/>
      <c r="S187" s="242"/>
      <c r="T187" s="243"/>
      <c r="U187" s="13"/>
      <c r="V187" s="13"/>
      <c r="W187" s="13"/>
      <c r="X187" s="13"/>
      <c r="Y187" s="13"/>
      <c r="Z187" s="13"/>
      <c r="AA187" s="13"/>
      <c r="AB187" s="13"/>
      <c r="AC187" s="13"/>
      <c r="AD187" s="13"/>
      <c r="AE187" s="13"/>
      <c r="AT187" s="244" t="s">
        <v>190</v>
      </c>
      <c r="AU187" s="244" t="s">
        <v>87</v>
      </c>
      <c r="AV187" s="13" t="s">
        <v>85</v>
      </c>
      <c r="AW187" s="13" t="s">
        <v>37</v>
      </c>
      <c r="AX187" s="13" t="s">
        <v>77</v>
      </c>
      <c r="AY187" s="244" t="s">
        <v>179</v>
      </c>
    </row>
    <row r="188" s="14" customFormat="1">
      <c r="A188" s="14"/>
      <c r="B188" s="245"/>
      <c r="C188" s="246"/>
      <c r="D188" s="236" t="s">
        <v>190</v>
      </c>
      <c r="E188" s="247" t="s">
        <v>19</v>
      </c>
      <c r="F188" s="248" t="s">
        <v>215</v>
      </c>
      <c r="G188" s="246"/>
      <c r="H188" s="249">
        <v>5</v>
      </c>
      <c r="I188" s="250"/>
      <c r="J188" s="246"/>
      <c r="K188" s="246"/>
      <c r="L188" s="251"/>
      <c r="M188" s="252"/>
      <c r="N188" s="253"/>
      <c r="O188" s="253"/>
      <c r="P188" s="253"/>
      <c r="Q188" s="253"/>
      <c r="R188" s="253"/>
      <c r="S188" s="253"/>
      <c r="T188" s="254"/>
      <c r="U188" s="14"/>
      <c r="V188" s="14"/>
      <c r="W188" s="14"/>
      <c r="X188" s="14"/>
      <c r="Y188" s="14"/>
      <c r="Z188" s="14"/>
      <c r="AA188" s="14"/>
      <c r="AB188" s="14"/>
      <c r="AC188" s="14"/>
      <c r="AD188" s="14"/>
      <c r="AE188" s="14"/>
      <c r="AT188" s="255" t="s">
        <v>190</v>
      </c>
      <c r="AU188" s="255" t="s">
        <v>87</v>
      </c>
      <c r="AV188" s="14" t="s">
        <v>87</v>
      </c>
      <c r="AW188" s="14" t="s">
        <v>37</v>
      </c>
      <c r="AX188" s="14" t="s">
        <v>77</v>
      </c>
      <c r="AY188" s="255" t="s">
        <v>179</v>
      </c>
    </row>
    <row r="189" s="16" customFormat="1">
      <c r="A189" s="16"/>
      <c r="B189" s="267"/>
      <c r="C189" s="268"/>
      <c r="D189" s="236" t="s">
        <v>190</v>
      </c>
      <c r="E189" s="269" t="s">
        <v>19</v>
      </c>
      <c r="F189" s="270" t="s">
        <v>195</v>
      </c>
      <c r="G189" s="268"/>
      <c r="H189" s="271">
        <v>5</v>
      </c>
      <c r="I189" s="272"/>
      <c r="J189" s="268"/>
      <c r="K189" s="268"/>
      <c r="L189" s="273"/>
      <c r="M189" s="274"/>
      <c r="N189" s="275"/>
      <c r="O189" s="275"/>
      <c r="P189" s="275"/>
      <c r="Q189" s="275"/>
      <c r="R189" s="275"/>
      <c r="S189" s="275"/>
      <c r="T189" s="276"/>
      <c r="U189" s="16"/>
      <c r="V189" s="16"/>
      <c r="W189" s="16"/>
      <c r="X189" s="16"/>
      <c r="Y189" s="16"/>
      <c r="Z189" s="16"/>
      <c r="AA189" s="16"/>
      <c r="AB189" s="16"/>
      <c r="AC189" s="16"/>
      <c r="AD189" s="16"/>
      <c r="AE189" s="16"/>
      <c r="AT189" s="277" t="s">
        <v>190</v>
      </c>
      <c r="AU189" s="277" t="s">
        <v>87</v>
      </c>
      <c r="AV189" s="16" t="s">
        <v>186</v>
      </c>
      <c r="AW189" s="16" t="s">
        <v>37</v>
      </c>
      <c r="AX189" s="16" t="s">
        <v>85</v>
      </c>
      <c r="AY189" s="277" t="s">
        <v>179</v>
      </c>
    </row>
    <row r="190" s="2" customFormat="1" ht="21.75" customHeight="1">
      <c r="A190" s="41"/>
      <c r="B190" s="42"/>
      <c r="C190" s="216" t="s">
        <v>307</v>
      </c>
      <c r="D190" s="216" t="s">
        <v>181</v>
      </c>
      <c r="E190" s="217" t="s">
        <v>308</v>
      </c>
      <c r="F190" s="218" t="s">
        <v>309</v>
      </c>
      <c r="G190" s="219" t="s">
        <v>273</v>
      </c>
      <c r="H190" s="220">
        <v>2</v>
      </c>
      <c r="I190" s="221"/>
      <c r="J190" s="222">
        <f>ROUND(I190*H190,2)</f>
        <v>0</v>
      </c>
      <c r="K190" s="218" t="s">
        <v>274</v>
      </c>
      <c r="L190" s="47"/>
      <c r="M190" s="223" t="s">
        <v>19</v>
      </c>
      <c r="N190" s="224" t="s">
        <v>48</v>
      </c>
      <c r="O190" s="87"/>
      <c r="P190" s="225">
        <f>O190*H190</f>
        <v>0</v>
      </c>
      <c r="Q190" s="225">
        <v>0</v>
      </c>
      <c r="R190" s="225">
        <f>Q190*H190</f>
        <v>0</v>
      </c>
      <c r="S190" s="225">
        <v>0</v>
      </c>
      <c r="T190" s="226">
        <f>S190*H190</f>
        <v>0</v>
      </c>
      <c r="U190" s="41"/>
      <c r="V190" s="41"/>
      <c r="W190" s="41"/>
      <c r="X190" s="41"/>
      <c r="Y190" s="41"/>
      <c r="Z190" s="41"/>
      <c r="AA190" s="41"/>
      <c r="AB190" s="41"/>
      <c r="AC190" s="41"/>
      <c r="AD190" s="41"/>
      <c r="AE190" s="41"/>
      <c r="AR190" s="227" t="s">
        <v>186</v>
      </c>
      <c r="AT190" s="227" t="s">
        <v>181</v>
      </c>
      <c r="AU190" s="227" t="s">
        <v>87</v>
      </c>
      <c r="AY190" s="20" t="s">
        <v>179</v>
      </c>
      <c r="BE190" s="228">
        <f>IF(N190="základní",J190,0)</f>
        <v>0</v>
      </c>
      <c r="BF190" s="228">
        <f>IF(N190="snížená",J190,0)</f>
        <v>0</v>
      </c>
      <c r="BG190" s="228">
        <f>IF(N190="zákl. přenesená",J190,0)</f>
        <v>0</v>
      </c>
      <c r="BH190" s="228">
        <f>IF(N190="sníž. přenesená",J190,0)</f>
        <v>0</v>
      </c>
      <c r="BI190" s="228">
        <f>IF(N190="nulová",J190,0)</f>
        <v>0</v>
      </c>
      <c r="BJ190" s="20" t="s">
        <v>85</v>
      </c>
      <c r="BK190" s="228">
        <f>ROUND(I190*H190,2)</f>
        <v>0</v>
      </c>
      <c r="BL190" s="20" t="s">
        <v>186</v>
      </c>
      <c r="BM190" s="227" t="s">
        <v>310</v>
      </c>
    </row>
    <row r="191" s="13" customFormat="1">
      <c r="A191" s="13"/>
      <c r="B191" s="234"/>
      <c r="C191" s="235"/>
      <c r="D191" s="236" t="s">
        <v>190</v>
      </c>
      <c r="E191" s="237" t="s">
        <v>19</v>
      </c>
      <c r="F191" s="238" t="s">
        <v>311</v>
      </c>
      <c r="G191" s="235"/>
      <c r="H191" s="237" t="s">
        <v>19</v>
      </c>
      <c r="I191" s="239"/>
      <c r="J191" s="235"/>
      <c r="K191" s="235"/>
      <c r="L191" s="240"/>
      <c r="M191" s="241"/>
      <c r="N191" s="242"/>
      <c r="O191" s="242"/>
      <c r="P191" s="242"/>
      <c r="Q191" s="242"/>
      <c r="R191" s="242"/>
      <c r="S191" s="242"/>
      <c r="T191" s="243"/>
      <c r="U191" s="13"/>
      <c r="V191" s="13"/>
      <c r="W191" s="13"/>
      <c r="X191" s="13"/>
      <c r="Y191" s="13"/>
      <c r="Z191" s="13"/>
      <c r="AA191" s="13"/>
      <c r="AB191" s="13"/>
      <c r="AC191" s="13"/>
      <c r="AD191" s="13"/>
      <c r="AE191" s="13"/>
      <c r="AT191" s="244" t="s">
        <v>190</v>
      </c>
      <c r="AU191" s="244" t="s">
        <v>87</v>
      </c>
      <c r="AV191" s="13" t="s">
        <v>85</v>
      </c>
      <c r="AW191" s="13" t="s">
        <v>37</v>
      </c>
      <c r="AX191" s="13" t="s">
        <v>77</v>
      </c>
      <c r="AY191" s="244" t="s">
        <v>179</v>
      </c>
    </row>
    <row r="192" s="14" customFormat="1">
      <c r="A192" s="14"/>
      <c r="B192" s="245"/>
      <c r="C192" s="246"/>
      <c r="D192" s="236" t="s">
        <v>190</v>
      </c>
      <c r="E192" s="247" t="s">
        <v>19</v>
      </c>
      <c r="F192" s="248" t="s">
        <v>87</v>
      </c>
      <c r="G192" s="246"/>
      <c r="H192" s="249">
        <v>2</v>
      </c>
      <c r="I192" s="250"/>
      <c r="J192" s="246"/>
      <c r="K192" s="246"/>
      <c r="L192" s="251"/>
      <c r="M192" s="252"/>
      <c r="N192" s="253"/>
      <c r="O192" s="253"/>
      <c r="P192" s="253"/>
      <c r="Q192" s="253"/>
      <c r="R192" s="253"/>
      <c r="S192" s="253"/>
      <c r="T192" s="254"/>
      <c r="U192" s="14"/>
      <c r="V192" s="14"/>
      <c r="W192" s="14"/>
      <c r="X192" s="14"/>
      <c r="Y192" s="14"/>
      <c r="Z192" s="14"/>
      <c r="AA192" s="14"/>
      <c r="AB192" s="14"/>
      <c r="AC192" s="14"/>
      <c r="AD192" s="14"/>
      <c r="AE192" s="14"/>
      <c r="AT192" s="255" t="s">
        <v>190</v>
      </c>
      <c r="AU192" s="255" t="s">
        <v>87</v>
      </c>
      <c r="AV192" s="14" t="s">
        <v>87</v>
      </c>
      <c r="AW192" s="14" t="s">
        <v>37</v>
      </c>
      <c r="AX192" s="14" t="s">
        <v>77</v>
      </c>
      <c r="AY192" s="255" t="s">
        <v>179</v>
      </c>
    </row>
    <row r="193" s="16" customFormat="1">
      <c r="A193" s="16"/>
      <c r="B193" s="267"/>
      <c r="C193" s="268"/>
      <c r="D193" s="236" t="s">
        <v>190</v>
      </c>
      <c r="E193" s="269" t="s">
        <v>19</v>
      </c>
      <c r="F193" s="270" t="s">
        <v>195</v>
      </c>
      <c r="G193" s="268"/>
      <c r="H193" s="271">
        <v>2</v>
      </c>
      <c r="I193" s="272"/>
      <c r="J193" s="268"/>
      <c r="K193" s="268"/>
      <c r="L193" s="273"/>
      <c r="M193" s="274"/>
      <c r="N193" s="275"/>
      <c r="O193" s="275"/>
      <c r="P193" s="275"/>
      <c r="Q193" s="275"/>
      <c r="R193" s="275"/>
      <c r="S193" s="275"/>
      <c r="T193" s="276"/>
      <c r="U193" s="16"/>
      <c r="V193" s="16"/>
      <c r="W193" s="16"/>
      <c r="X193" s="16"/>
      <c r="Y193" s="16"/>
      <c r="Z193" s="16"/>
      <c r="AA193" s="16"/>
      <c r="AB193" s="16"/>
      <c r="AC193" s="16"/>
      <c r="AD193" s="16"/>
      <c r="AE193" s="16"/>
      <c r="AT193" s="277" t="s">
        <v>190</v>
      </c>
      <c r="AU193" s="277" t="s">
        <v>87</v>
      </c>
      <c r="AV193" s="16" t="s">
        <v>186</v>
      </c>
      <c r="AW193" s="16" t="s">
        <v>37</v>
      </c>
      <c r="AX193" s="16" t="s">
        <v>85</v>
      </c>
      <c r="AY193" s="277" t="s">
        <v>179</v>
      </c>
    </row>
    <row r="194" s="2" customFormat="1" ht="21.75" customHeight="1">
      <c r="A194" s="41"/>
      <c r="B194" s="42"/>
      <c r="C194" s="216" t="s">
        <v>7</v>
      </c>
      <c r="D194" s="216" t="s">
        <v>181</v>
      </c>
      <c r="E194" s="217" t="s">
        <v>312</v>
      </c>
      <c r="F194" s="218" t="s">
        <v>313</v>
      </c>
      <c r="G194" s="219" t="s">
        <v>273</v>
      </c>
      <c r="H194" s="220">
        <v>2</v>
      </c>
      <c r="I194" s="221"/>
      <c r="J194" s="222">
        <f>ROUND(I194*H194,2)</f>
        <v>0</v>
      </c>
      <c r="K194" s="218" t="s">
        <v>274</v>
      </c>
      <c r="L194" s="47"/>
      <c r="M194" s="223" t="s">
        <v>19</v>
      </c>
      <c r="N194" s="224" t="s">
        <v>48</v>
      </c>
      <c r="O194" s="87"/>
      <c r="P194" s="225">
        <f>O194*H194</f>
        <v>0</v>
      </c>
      <c r="Q194" s="225">
        <v>0</v>
      </c>
      <c r="R194" s="225">
        <f>Q194*H194</f>
        <v>0</v>
      </c>
      <c r="S194" s="225">
        <v>0</v>
      </c>
      <c r="T194" s="226">
        <f>S194*H194</f>
        <v>0</v>
      </c>
      <c r="U194" s="41"/>
      <c r="V194" s="41"/>
      <c r="W194" s="41"/>
      <c r="X194" s="41"/>
      <c r="Y194" s="41"/>
      <c r="Z194" s="41"/>
      <c r="AA194" s="41"/>
      <c r="AB194" s="41"/>
      <c r="AC194" s="41"/>
      <c r="AD194" s="41"/>
      <c r="AE194" s="41"/>
      <c r="AR194" s="227" t="s">
        <v>186</v>
      </c>
      <c r="AT194" s="227" t="s">
        <v>181</v>
      </c>
      <c r="AU194" s="227" t="s">
        <v>87</v>
      </c>
      <c r="AY194" s="20" t="s">
        <v>179</v>
      </c>
      <c r="BE194" s="228">
        <f>IF(N194="základní",J194,0)</f>
        <v>0</v>
      </c>
      <c r="BF194" s="228">
        <f>IF(N194="snížená",J194,0)</f>
        <v>0</v>
      </c>
      <c r="BG194" s="228">
        <f>IF(N194="zákl. přenesená",J194,0)</f>
        <v>0</v>
      </c>
      <c r="BH194" s="228">
        <f>IF(N194="sníž. přenesená",J194,0)</f>
        <v>0</v>
      </c>
      <c r="BI194" s="228">
        <f>IF(N194="nulová",J194,0)</f>
        <v>0</v>
      </c>
      <c r="BJ194" s="20" t="s">
        <v>85</v>
      </c>
      <c r="BK194" s="228">
        <f>ROUND(I194*H194,2)</f>
        <v>0</v>
      </c>
      <c r="BL194" s="20" t="s">
        <v>186</v>
      </c>
      <c r="BM194" s="227" t="s">
        <v>314</v>
      </c>
    </row>
    <row r="195" s="13" customFormat="1">
      <c r="A195" s="13"/>
      <c r="B195" s="234"/>
      <c r="C195" s="235"/>
      <c r="D195" s="236" t="s">
        <v>190</v>
      </c>
      <c r="E195" s="237" t="s">
        <v>19</v>
      </c>
      <c r="F195" s="238" t="s">
        <v>315</v>
      </c>
      <c r="G195" s="235"/>
      <c r="H195" s="237" t="s">
        <v>19</v>
      </c>
      <c r="I195" s="239"/>
      <c r="J195" s="235"/>
      <c r="K195" s="235"/>
      <c r="L195" s="240"/>
      <c r="M195" s="241"/>
      <c r="N195" s="242"/>
      <c r="O195" s="242"/>
      <c r="P195" s="242"/>
      <c r="Q195" s="242"/>
      <c r="R195" s="242"/>
      <c r="S195" s="242"/>
      <c r="T195" s="243"/>
      <c r="U195" s="13"/>
      <c r="V195" s="13"/>
      <c r="W195" s="13"/>
      <c r="X195" s="13"/>
      <c r="Y195" s="13"/>
      <c r="Z195" s="13"/>
      <c r="AA195" s="13"/>
      <c r="AB195" s="13"/>
      <c r="AC195" s="13"/>
      <c r="AD195" s="13"/>
      <c r="AE195" s="13"/>
      <c r="AT195" s="244" t="s">
        <v>190</v>
      </c>
      <c r="AU195" s="244" t="s">
        <v>87</v>
      </c>
      <c r="AV195" s="13" t="s">
        <v>85</v>
      </c>
      <c r="AW195" s="13" t="s">
        <v>37</v>
      </c>
      <c r="AX195" s="13" t="s">
        <v>77</v>
      </c>
      <c r="AY195" s="244" t="s">
        <v>179</v>
      </c>
    </row>
    <row r="196" s="14" customFormat="1">
      <c r="A196" s="14"/>
      <c r="B196" s="245"/>
      <c r="C196" s="246"/>
      <c r="D196" s="236" t="s">
        <v>190</v>
      </c>
      <c r="E196" s="247" t="s">
        <v>19</v>
      </c>
      <c r="F196" s="248" t="s">
        <v>87</v>
      </c>
      <c r="G196" s="246"/>
      <c r="H196" s="249">
        <v>2</v>
      </c>
      <c r="I196" s="250"/>
      <c r="J196" s="246"/>
      <c r="K196" s="246"/>
      <c r="L196" s="251"/>
      <c r="M196" s="252"/>
      <c r="N196" s="253"/>
      <c r="O196" s="253"/>
      <c r="P196" s="253"/>
      <c r="Q196" s="253"/>
      <c r="R196" s="253"/>
      <c r="S196" s="253"/>
      <c r="T196" s="254"/>
      <c r="U196" s="14"/>
      <c r="V196" s="14"/>
      <c r="W196" s="14"/>
      <c r="X196" s="14"/>
      <c r="Y196" s="14"/>
      <c r="Z196" s="14"/>
      <c r="AA196" s="14"/>
      <c r="AB196" s="14"/>
      <c r="AC196" s="14"/>
      <c r="AD196" s="14"/>
      <c r="AE196" s="14"/>
      <c r="AT196" s="255" t="s">
        <v>190</v>
      </c>
      <c r="AU196" s="255" t="s">
        <v>87</v>
      </c>
      <c r="AV196" s="14" t="s">
        <v>87</v>
      </c>
      <c r="AW196" s="14" t="s">
        <v>37</v>
      </c>
      <c r="AX196" s="14" t="s">
        <v>77</v>
      </c>
      <c r="AY196" s="255" t="s">
        <v>179</v>
      </c>
    </row>
    <row r="197" s="16" customFormat="1">
      <c r="A197" s="16"/>
      <c r="B197" s="267"/>
      <c r="C197" s="268"/>
      <c r="D197" s="236" t="s">
        <v>190</v>
      </c>
      <c r="E197" s="269" t="s">
        <v>19</v>
      </c>
      <c r="F197" s="270" t="s">
        <v>195</v>
      </c>
      <c r="G197" s="268"/>
      <c r="H197" s="271">
        <v>2</v>
      </c>
      <c r="I197" s="272"/>
      <c r="J197" s="268"/>
      <c r="K197" s="268"/>
      <c r="L197" s="273"/>
      <c r="M197" s="274"/>
      <c r="N197" s="275"/>
      <c r="O197" s="275"/>
      <c r="P197" s="275"/>
      <c r="Q197" s="275"/>
      <c r="R197" s="275"/>
      <c r="S197" s="275"/>
      <c r="T197" s="276"/>
      <c r="U197" s="16"/>
      <c r="V197" s="16"/>
      <c r="W197" s="16"/>
      <c r="X197" s="16"/>
      <c r="Y197" s="16"/>
      <c r="Z197" s="16"/>
      <c r="AA197" s="16"/>
      <c r="AB197" s="16"/>
      <c r="AC197" s="16"/>
      <c r="AD197" s="16"/>
      <c r="AE197" s="16"/>
      <c r="AT197" s="277" t="s">
        <v>190</v>
      </c>
      <c r="AU197" s="277" t="s">
        <v>87</v>
      </c>
      <c r="AV197" s="16" t="s">
        <v>186</v>
      </c>
      <c r="AW197" s="16" t="s">
        <v>37</v>
      </c>
      <c r="AX197" s="16" t="s">
        <v>85</v>
      </c>
      <c r="AY197" s="277" t="s">
        <v>179</v>
      </c>
    </row>
    <row r="198" s="2" customFormat="1" ht="21.75" customHeight="1">
      <c r="A198" s="41"/>
      <c r="B198" s="42"/>
      <c r="C198" s="216" t="s">
        <v>316</v>
      </c>
      <c r="D198" s="216" t="s">
        <v>181</v>
      </c>
      <c r="E198" s="217" t="s">
        <v>317</v>
      </c>
      <c r="F198" s="218" t="s">
        <v>318</v>
      </c>
      <c r="G198" s="219" t="s">
        <v>273</v>
      </c>
      <c r="H198" s="220">
        <v>1</v>
      </c>
      <c r="I198" s="221"/>
      <c r="J198" s="222">
        <f>ROUND(I198*H198,2)</f>
        <v>0</v>
      </c>
      <c r="K198" s="218" t="s">
        <v>274</v>
      </c>
      <c r="L198" s="47"/>
      <c r="M198" s="223" t="s">
        <v>19</v>
      </c>
      <c r="N198" s="224" t="s">
        <v>48</v>
      </c>
      <c r="O198" s="87"/>
      <c r="P198" s="225">
        <f>O198*H198</f>
        <v>0</v>
      </c>
      <c r="Q198" s="225">
        <v>0</v>
      </c>
      <c r="R198" s="225">
        <f>Q198*H198</f>
        <v>0</v>
      </c>
      <c r="S198" s="225">
        <v>0</v>
      </c>
      <c r="T198" s="226">
        <f>S198*H198</f>
        <v>0</v>
      </c>
      <c r="U198" s="41"/>
      <c r="V198" s="41"/>
      <c r="W198" s="41"/>
      <c r="X198" s="41"/>
      <c r="Y198" s="41"/>
      <c r="Z198" s="41"/>
      <c r="AA198" s="41"/>
      <c r="AB198" s="41"/>
      <c r="AC198" s="41"/>
      <c r="AD198" s="41"/>
      <c r="AE198" s="41"/>
      <c r="AR198" s="227" t="s">
        <v>186</v>
      </c>
      <c r="AT198" s="227" t="s">
        <v>181</v>
      </c>
      <c r="AU198" s="227" t="s">
        <v>87</v>
      </c>
      <c r="AY198" s="20" t="s">
        <v>179</v>
      </c>
      <c r="BE198" s="228">
        <f>IF(N198="základní",J198,0)</f>
        <v>0</v>
      </c>
      <c r="BF198" s="228">
        <f>IF(N198="snížená",J198,0)</f>
        <v>0</v>
      </c>
      <c r="BG198" s="228">
        <f>IF(N198="zákl. přenesená",J198,0)</f>
        <v>0</v>
      </c>
      <c r="BH198" s="228">
        <f>IF(N198="sníž. přenesená",J198,0)</f>
        <v>0</v>
      </c>
      <c r="BI198" s="228">
        <f>IF(N198="nulová",J198,0)</f>
        <v>0</v>
      </c>
      <c r="BJ198" s="20" t="s">
        <v>85</v>
      </c>
      <c r="BK198" s="228">
        <f>ROUND(I198*H198,2)</f>
        <v>0</v>
      </c>
      <c r="BL198" s="20" t="s">
        <v>186</v>
      </c>
      <c r="BM198" s="227" t="s">
        <v>319</v>
      </c>
    </row>
    <row r="199" s="13" customFormat="1">
      <c r="A199" s="13"/>
      <c r="B199" s="234"/>
      <c r="C199" s="235"/>
      <c r="D199" s="236" t="s">
        <v>190</v>
      </c>
      <c r="E199" s="237" t="s">
        <v>19</v>
      </c>
      <c r="F199" s="238" t="s">
        <v>320</v>
      </c>
      <c r="G199" s="235"/>
      <c r="H199" s="237" t="s">
        <v>19</v>
      </c>
      <c r="I199" s="239"/>
      <c r="J199" s="235"/>
      <c r="K199" s="235"/>
      <c r="L199" s="240"/>
      <c r="M199" s="241"/>
      <c r="N199" s="242"/>
      <c r="O199" s="242"/>
      <c r="P199" s="242"/>
      <c r="Q199" s="242"/>
      <c r="R199" s="242"/>
      <c r="S199" s="242"/>
      <c r="T199" s="243"/>
      <c r="U199" s="13"/>
      <c r="V199" s="13"/>
      <c r="W199" s="13"/>
      <c r="X199" s="13"/>
      <c r="Y199" s="13"/>
      <c r="Z199" s="13"/>
      <c r="AA199" s="13"/>
      <c r="AB199" s="13"/>
      <c r="AC199" s="13"/>
      <c r="AD199" s="13"/>
      <c r="AE199" s="13"/>
      <c r="AT199" s="244" t="s">
        <v>190</v>
      </c>
      <c r="AU199" s="244" t="s">
        <v>87</v>
      </c>
      <c r="AV199" s="13" t="s">
        <v>85</v>
      </c>
      <c r="AW199" s="13" t="s">
        <v>37</v>
      </c>
      <c r="AX199" s="13" t="s">
        <v>77</v>
      </c>
      <c r="AY199" s="244" t="s">
        <v>179</v>
      </c>
    </row>
    <row r="200" s="14" customFormat="1">
      <c r="A200" s="14"/>
      <c r="B200" s="245"/>
      <c r="C200" s="246"/>
      <c r="D200" s="236" t="s">
        <v>190</v>
      </c>
      <c r="E200" s="247" t="s">
        <v>19</v>
      </c>
      <c r="F200" s="248" t="s">
        <v>85</v>
      </c>
      <c r="G200" s="246"/>
      <c r="H200" s="249">
        <v>1</v>
      </c>
      <c r="I200" s="250"/>
      <c r="J200" s="246"/>
      <c r="K200" s="246"/>
      <c r="L200" s="251"/>
      <c r="M200" s="252"/>
      <c r="N200" s="253"/>
      <c r="O200" s="253"/>
      <c r="P200" s="253"/>
      <c r="Q200" s="253"/>
      <c r="R200" s="253"/>
      <c r="S200" s="253"/>
      <c r="T200" s="254"/>
      <c r="U200" s="14"/>
      <c r="V200" s="14"/>
      <c r="W200" s="14"/>
      <c r="X200" s="14"/>
      <c r="Y200" s="14"/>
      <c r="Z200" s="14"/>
      <c r="AA200" s="14"/>
      <c r="AB200" s="14"/>
      <c r="AC200" s="14"/>
      <c r="AD200" s="14"/>
      <c r="AE200" s="14"/>
      <c r="AT200" s="255" t="s">
        <v>190</v>
      </c>
      <c r="AU200" s="255" t="s">
        <v>87</v>
      </c>
      <c r="AV200" s="14" t="s">
        <v>87</v>
      </c>
      <c r="AW200" s="14" t="s">
        <v>37</v>
      </c>
      <c r="AX200" s="14" t="s">
        <v>77</v>
      </c>
      <c r="AY200" s="255" t="s">
        <v>179</v>
      </c>
    </row>
    <row r="201" s="16" customFormat="1">
      <c r="A201" s="16"/>
      <c r="B201" s="267"/>
      <c r="C201" s="268"/>
      <c r="D201" s="236" t="s">
        <v>190</v>
      </c>
      <c r="E201" s="269" t="s">
        <v>19</v>
      </c>
      <c r="F201" s="270" t="s">
        <v>195</v>
      </c>
      <c r="G201" s="268"/>
      <c r="H201" s="271">
        <v>1</v>
      </c>
      <c r="I201" s="272"/>
      <c r="J201" s="268"/>
      <c r="K201" s="268"/>
      <c r="L201" s="273"/>
      <c r="M201" s="274"/>
      <c r="N201" s="275"/>
      <c r="O201" s="275"/>
      <c r="P201" s="275"/>
      <c r="Q201" s="275"/>
      <c r="R201" s="275"/>
      <c r="S201" s="275"/>
      <c r="T201" s="276"/>
      <c r="U201" s="16"/>
      <c r="V201" s="16"/>
      <c r="W201" s="16"/>
      <c r="X201" s="16"/>
      <c r="Y201" s="16"/>
      <c r="Z201" s="16"/>
      <c r="AA201" s="16"/>
      <c r="AB201" s="16"/>
      <c r="AC201" s="16"/>
      <c r="AD201" s="16"/>
      <c r="AE201" s="16"/>
      <c r="AT201" s="277" t="s">
        <v>190</v>
      </c>
      <c r="AU201" s="277" t="s">
        <v>87</v>
      </c>
      <c r="AV201" s="16" t="s">
        <v>186</v>
      </c>
      <c r="AW201" s="16" t="s">
        <v>37</v>
      </c>
      <c r="AX201" s="16" t="s">
        <v>85</v>
      </c>
      <c r="AY201" s="277" t="s">
        <v>179</v>
      </c>
    </row>
    <row r="202" s="2" customFormat="1" ht="21.75" customHeight="1">
      <c r="A202" s="41"/>
      <c r="B202" s="42"/>
      <c r="C202" s="216" t="s">
        <v>321</v>
      </c>
      <c r="D202" s="216" t="s">
        <v>181</v>
      </c>
      <c r="E202" s="217" t="s">
        <v>322</v>
      </c>
      <c r="F202" s="218" t="s">
        <v>323</v>
      </c>
      <c r="G202" s="219" t="s">
        <v>273</v>
      </c>
      <c r="H202" s="220">
        <v>1</v>
      </c>
      <c r="I202" s="221"/>
      <c r="J202" s="222">
        <f>ROUND(I202*H202,2)</f>
        <v>0</v>
      </c>
      <c r="K202" s="218" t="s">
        <v>274</v>
      </c>
      <c r="L202" s="47"/>
      <c r="M202" s="223" t="s">
        <v>19</v>
      </c>
      <c r="N202" s="224" t="s">
        <v>48</v>
      </c>
      <c r="O202" s="87"/>
      <c r="P202" s="225">
        <f>O202*H202</f>
        <v>0</v>
      </c>
      <c r="Q202" s="225">
        <v>0</v>
      </c>
      <c r="R202" s="225">
        <f>Q202*H202</f>
        <v>0</v>
      </c>
      <c r="S202" s="225">
        <v>0</v>
      </c>
      <c r="T202" s="226">
        <f>S202*H202</f>
        <v>0</v>
      </c>
      <c r="U202" s="41"/>
      <c r="V202" s="41"/>
      <c r="W202" s="41"/>
      <c r="X202" s="41"/>
      <c r="Y202" s="41"/>
      <c r="Z202" s="41"/>
      <c r="AA202" s="41"/>
      <c r="AB202" s="41"/>
      <c r="AC202" s="41"/>
      <c r="AD202" s="41"/>
      <c r="AE202" s="41"/>
      <c r="AR202" s="227" t="s">
        <v>186</v>
      </c>
      <c r="AT202" s="227" t="s">
        <v>181</v>
      </c>
      <c r="AU202" s="227" t="s">
        <v>87</v>
      </c>
      <c r="AY202" s="20" t="s">
        <v>179</v>
      </c>
      <c r="BE202" s="228">
        <f>IF(N202="základní",J202,0)</f>
        <v>0</v>
      </c>
      <c r="BF202" s="228">
        <f>IF(N202="snížená",J202,0)</f>
        <v>0</v>
      </c>
      <c r="BG202" s="228">
        <f>IF(N202="zákl. přenesená",J202,0)</f>
        <v>0</v>
      </c>
      <c r="BH202" s="228">
        <f>IF(N202="sníž. přenesená",J202,0)</f>
        <v>0</v>
      </c>
      <c r="BI202" s="228">
        <f>IF(N202="nulová",J202,0)</f>
        <v>0</v>
      </c>
      <c r="BJ202" s="20" t="s">
        <v>85</v>
      </c>
      <c r="BK202" s="228">
        <f>ROUND(I202*H202,2)</f>
        <v>0</v>
      </c>
      <c r="BL202" s="20" t="s">
        <v>186</v>
      </c>
      <c r="BM202" s="227" t="s">
        <v>324</v>
      </c>
    </row>
    <row r="203" s="13" customFormat="1">
      <c r="A203" s="13"/>
      <c r="B203" s="234"/>
      <c r="C203" s="235"/>
      <c r="D203" s="236" t="s">
        <v>190</v>
      </c>
      <c r="E203" s="237" t="s">
        <v>19</v>
      </c>
      <c r="F203" s="238" t="s">
        <v>325</v>
      </c>
      <c r="G203" s="235"/>
      <c r="H203" s="237" t="s">
        <v>19</v>
      </c>
      <c r="I203" s="239"/>
      <c r="J203" s="235"/>
      <c r="K203" s="235"/>
      <c r="L203" s="240"/>
      <c r="M203" s="241"/>
      <c r="N203" s="242"/>
      <c r="O203" s="242"/>
      <c r="P203" s="242"/>
      <c r="Q203" s="242"/>
      <c r="R203" s="242"/>
      <c r="S203" s="242"/>
      <c r="T203" s="243"/>
      <c r="U203" s="13"/>
      <c r="V203" s="13"/>
      <c r="W203" s="13"/>
      <c r="X203" s="13"/>
      <c r="Y203" s="13"/>
      <c r="Z203" s="13"/>
      <c r="AA203" s="13"/>
      <c r="AB203" s="13"/>
      <c r="AC203" s="13"/>
      <c r="AD203" s="13"/>
      <c r="AE203" s="13"/>
      <c r="AT203" s="244" t="s">
        <v>190</v>
      </c>
      <c r="AU203" s="244" t="s">
        <v>87</v>
      </c>
      <c r="AV203" s="13" t="s">
        <v>85</v>
      </c>
      <c r="AW203" s="13" t="s">
        <v>37</v>
      </c>
      <c r="AX203" s="13" t="s">
        <v>77</v>
      </c>
      <c r="AY203" s="244" t="s">
        <v>179</v>
      </c>
    </row>
    <row r="204" s="14" customFormat="1">
      <c r="A204" s="14"/>
      <c r="B204" s="245"/>
      <c r="C204" s="246"/>
      <c r="D204" s="236" t="s">
        <v>190</v>
      </c>
      <c r="E204" s="247" t="s">
        <v>19</v>
      </c>
      <c r="F204" s="248" t="s">
        <v>85</v>
      </c>
      <c r="G204" s="246"/>
      <c r="H204" s="249">
        <v>1</v>
      </c>
      <c r="I204" s="250"/>
      <c r="J204" s="246"/>
      <c r="K204" s="246"/>
      <c r="L204" s="251"/>
      <c r="M204" s="252"/>
      <c r="N204" s="253"/>
      <c r="O204" s="253"/>
      <c r="P204" s="253"/>
      <c r="Q204" s="253"/>
      <c r="R204" s="253"/>
      <c r="S204" s="253"/>
      <c r="T204" s="254"/>
      <c r="U204" s="14"/>
      <c r="V204" s="14"/>
      <c r="W204" s="14"/>
      <c r="X204" s="14"/>
      <c r="Y204" s="14"/>
      <c r="Z204" s="14"/>
      <c r="AA204" s="14"/>
      <c r="AB204" s="14"/>
      <c r="AC204" s="14"/>
      <c r="AD204" s="14"/>
      <c r="AE204" s="14"/>
      <c r="AT204" s="255" t="s">
        <v>190</v>
      </c>
      <c r="AU204" s="255" t="s">
        <v>87</v>
      </c>
      <c r="AV204" s="14" t="s">
        <v>87</v>
      </c>
      <c r="AW204" s="14" t="s">
        <v>37</v>
      </c>
      <c r="AX204" s="14" t="s">
        <v>77</v>
      </c>
      <c r="AY204" s="255" t="s">
        <v>179</v>
      </c>
    </row>
    <row r="205" s="16" customFormat="1">
      <c r="A205" s="16"/>
      <c r="B205" s="267"/>
      <c r="C205" s="268"/>
      <c r="D205" s="236" t="s">
        <v>190</v>
      </c>
      <c r="E205" s="269" t="s">
        <v>19</v>
      </c>
      <c r="F205" s="270" t="s">
        <v>195</v>
      </c>
      <c r="G205" s="268"/>
      <c r="H205" s="271">
        <v>1</v>
      </c>
      <c r="I205" s="272"/>
      <c r="J205" s="268"/>
      <c r="K205" s="268"/>
      <c r="L205" s="273"/>
      <c r="M205" s="274"/>
      <c r="N205" s="275"/>
      <c r="O205" s="275"/>
      <c r="P205" s="275"/>
      <c r="Q205" s="275"/>
      <c r="R205" s="275"/>
      <c r="S205" s="275"/>
      <c r="T205" s="276"/>
      <c r="U205" s="16"/>
      <c r="V205" s="16"/>
      <c r="W205" s="16"/>
      <c r="X205" s="16"/>
      <c r="Y205" s="16"/>
      <c r="Z205" s="16"/>
      <c r="AA205" s="16"/>
      <c r="AB205" s="16"/>
      <c r="AC205" s="16"/>
      <c r="AD205" s="16"/>
      <c r="AE205" s="16"/>
      <c r="AT205" s="277" t="s">
        <v>190</v>
      </c>
      <c r="AU205" s="277" t="s">
        <v>87</v>
      </c>
      <c r="AV205" s="16" t="s">
        <v>186</v>
      </c>
      <c r="AW205" s="16" t="s">
        <v>37</v>
      </c>
      <c r="AX205" s="16" t="s">
        <v>85</v>
      </c>
      <c r="AY205" s="277" t="s">
        <v>179</v>
      </c>
    </row>
    <row r="206" s="2" customFormat="1" ht="16.5" customHeight="1">
      <c r="A206" s="41"/>
      <c r="B206" s="42"/>
      <c r="C206" s="216" t="s">
        <v>326</v>
      </c>
      <c r="D206" s="216" t="s">
        <v>181</v>
      </c>
      <c r="E206" s="217" t="s">
        <v>327</v>
      </c>
      <c r="F206" s="218" t="s">
        <v>328</v>
      </c>
      <c r="G206" s="219" t="s">
        <v>273</v>
      </c>
      <c r="H206" s="220">
        <v>28</v>
      </c>
      <c r="I206" s="221"/>
      <c r="J206" s="222">
        <f>ROUND(I206*H206,2)</f>
        <v>0</v>
      </c>
      <c r="K206" s="218" t="s">
        <v>274</v>
      </c>
      <c r="L206" s="47"/>
      <c r="M206" s="223" t="s">
        <v>19</v>
      </c>
      <c r="N206" s="224" t="s">
        <v>48</v>
      </c>
      <c r="O206" s="87"/>
      <c r="P206" s="225">
        <f>O206*H206</f>
        <v>0</v>
      </c>
      <c r="Q206" s="225">
        <v>0</v>
      </c>
      <c r="R206" s="225">
        <f>Q206*H206</f>
        <v>0</v>
      </c>
      <c r="S206" s="225">
        <v>0</v>
      </c>
      <c r="T206" s="226">
        <f>S206*H206</f>
        <v>0</v>
      </c>
      <c r="U206" s="41"/>
      <c r="V206" s="41"/>
      <c r="W206" s="41"/>
      <c r="X206" s="41"/>
      <c r="Y206" s="41"/>
      <c r="Z206" s="41"/>
      <c r="AA206" s="41"/>
      <c r="AB206" s="41"/>
      <c r="AC206" s="41"/>
      <c r="AD206" s="41"/>
      <c r="AE206" s="41"/>
      <c r="AR206" s="227" t="s">
        <v>186</v>
      </c>
      <c r="AT206" s="227" t="s">
        <v>181</v>
      </c>
      <c r="AU206" s="227" t="s">
        <v>87</v>
      </c>
      <c r="AY206" s="20" t="s">
        <v>179</v>
      </c>
      <c r="BE206" s="228">
        <f>IF(N206="základní",J206,0)</f>
        <v>0</v>
      </c>
      <c r="BF206" s="228">
        <f>IF(N206="snížená",J206,0)</f>
        <v>0</v>
      </c>
      <c r="BG206" s="228">
        <f>IF(N206="zákl. přenesená",J206,0)</f>
        <v>0</v>
      </c>
      <c r="BH206" s="228">
        <f>IF(N206="sníž. přenesená",J206,0)</f>
        <v>0</v>
      </c>
      <c r="BI206" s="228">
        <f>IF(N206="nulová",J206,0)</f>
        <v>0</v>
      </c>
      <c r="BJ206" s="20" t="s">
        <v>85</v>
      </c>
      <c r="BK206" s="228">
        <f>ROUND(I206*H206,2)</f>
        <v>0</v>
      </c>
      <c r="BL206" s="20" t="s">
        <v>186</v>
      </c>
      <c r="BM206" s="227" t="s">
        <v>329</v>
      </c>
    </row>
    <row r="207" s="2" customFormat="1" ht="24.15" customHeight="1">
      <c r="A207" s="41"/>
      <c r="B207" s="42"/>
      <c r="C207" s="216" t="s">
        <v>330</v>
      </c>
      <c r="D207" s="216" t="s">
        <v>181</v>
      </c>
      <c r="E207" s="217" t="s">
        <v>331</v>
      </c>
      <c r="F207" s="218" t="s">
        <v>332</v>
      </c>
      <c r="G207" s="219" t="s">
        <v>333</v>
      </c>
      <c r="H207" s="220">
        <v>10</v>
      </c>
      <c r="I207" s="221"/>
      <c r="J207" s="222">
        <f>ROUND(I207*H207,2)</f>
        <v>0</v>
      </c>
      <c r="K207" s="218" t="s">
        <v>185</v>
      </c>
      <c r="L207" s="47"/>
      <c r="M207" s="223" t="s">
        <v>19</v>
      </c>
      <c r="N207" s="224" t="s">
        <v>48</v>
      </c>
      <c r="O207" s="87"/>
      <c r="P207" s="225">
        <f>O207*H207</f>
        <v>0</v>
      </c>
      <c r="Q207" s="225">
        <v>0</v>
      </c>
      <c r="R207" s="225">
        <f>Q207*H207</f>
        <v>0</v>
      </c>
      <c r="S207" s="225">
        <v>0</v>
      </c>
      <c r="T207" s="226">
        <f>S207*H207</f>
        <v>0</v>
      </c>
      <c r="U207" s="41"/>
      <c r="V207" s="41"/>
      <c r="W207" s="41"/>
      <c r="X207" s="41"/>
      <c r="Y207" s="41"/>
      <c r="Z207" s="41"/>
      <c r="AA207" s="41"/>
      <c r="AB207" s="41"/>
      <c r="AC207" s="41"/>
      <c r="AD207" s="41"/>
      <c r="AE207" s="41"/>
      <c r="AR207" s="227" t="s">
        <v>186</v>
      </c>
      <c r="AT207" s="227" t="s">
        <v>181</v>
      </c>
      <c r="AU207" s="227" t="s">
        <v>87</v>
      </c>
      <c r="AY207" s="20" t="s">
        <v>179</v>
      </c>
      <c r="BE207" s="228">
        <f>IF(N207="základní",J207,0)</f>
        <v>0</v>
      </c>
      <c r="BF207" s="228">
        <f>IF(N207="snížená",J207,0)</f>
        <v>0</v>
      </c>
      <c r="BG207" s="228">
        <f>IF(N207="zákl. přenesená",J207,0)</f>
        <v>0</v>
      </c>
      <c r="BH207" s="228">
        <f>IF(N207="sníž. přenesená",J207,0)</f>
        <v>0</v>
      </c>
      <c r="BI207" s="228">
        <f>IF(N207="nulová",J207,0)</f>
        <v>0</v>
      </c>
      <c r="BJ207" s="20" t="s">
        <v>85</v>
      </c>
      <c r="BK207" s="228">
        <f>ROUND(I207*H207,2)</f>
        <v>0</v>
      </c>
      <c r="BL207" s="20" t="s">
        <v>186</v>
      </c>
      <c r="BM207" s="227" t="s">
        <v>334</v>
      </c>
    </row>
    <row r="208" s="2" customFormat="1">
      <c r="A208" s="41"/>
      <c r="B208" s="42"/>
      <c r="C208" s="43"/>
      <c r="D208" s="229" t="s">
        <v>188</v>
      </c>
      <c r="E208" s="43"/>
      <c r="F208" s="230" t="s">
        <v>335</v>
      </c>
      <c r="G208" s="43"/>
      <c r="H208" s="43"/>
      <c r="I208" s="231"/>
      <c r="J208" s="43"/>
      <c r="K208" s="43"/>
      <c r="L208" s="47"/>
      <c r="M208" s="232"/>
      <c r="N208" s="233"/>
      <c r="O208" s="87"/>
      <c r="P208" s="87"/>
      <c r="Q208" s="87"/>
      <c r="R208" s="87"/>
      <c r="S208" s="87"/>
      <c r="T208" s="88"/>
      <c r="U208" s="41"/>
      <c r="V208" s="41"/>
      <c r="W208" s="41"/>
      <c r="X208" s="41"/>
      <c r="Y208" s="41"/>
      <c r="Z208" s="41"/>
      <c r="AA208" s="41"/>
      <c r="AB208" s="41"/>
      <c r="AC208" s="41"/>
      <c r="AD208" s="41"/>
      <c r="AE208" s="41"/>
      <c r="AT208" s="20" t="s">
        <v>188</v>
      </c>
      <c r="AU208" s="20" t="s">
        <v>87</v>
      </c>
    </row>
    <row r="209" s="2" customFormat="1">
      <c r="A209" s="41"/>
      <c r="B209" s="42"/>
      <c r="C209" s="43"/>
      <c r="D209" s="236" t="s">
        <v>276</v>
      </c>
      <c r="E209" s="43"/>
      <c r="F209" s="278" t="s">
        <v>336</v>
      </c>
      <c r="G209" s="43"/>
      <c r="H209" s="43"/>
      <c r="I209" s="231"/>
      <c r="J209" s="43"/>
      <c r="K209" s="43"/>
      <c r="L209" s="47"/>
      <c r="M209" s="232"/>
      <c r="N209" s="233"/>
      <c r="O209" s="87"/>
      <c r="P209" s="87"/>
      <c r="Q209" s="87"/>
      <c r="R209" s="87"/>
      <c r="S209" s="87"/>
      <c r="T209" s="88"/>
      <c r="U209" s="41"/>
      <c r="V209" s="41"/>
      <c r="W209" s="41"/>
      <c r="X209" s="41"/>
      <c r="Y209" s="41"/>
      <c r="Z209" s="41"/>
      <c r="AA209" s="41"/>
      <c r="AB209" s="41"/>
      <c r="AC209" s="41"/>
      <c r="AD209" s="41"/>
      <c r="AE209" s="41"/>
      <c r="AT209" s="20" t="s">
        <v>276</v>
      </c>
      <c r="AU209" s="20" t="s">
        <v>87</v>
      </c>
    </row>
    <row r="210" s="2" customFormat="1" ht="24.15" customHeight="1">
      <c r="A210" s="41"/>
      <c r="B210" s="42"/>
      <c r="C210" s="216" t="s">
        <v>129</v>
      </c>
      <c r="D210" s="216" t="s">
        <v>181</v>
      </c>
      <c r="E210" s="217" t="s">
        <v>337</v>
      </c>
      <c r="F210" s="218" t="s">
        <v>338</v>
      </c>
      <c r="G210" s="219" t="s">
        <v>273</v>
      </c>
      <c r="H210" s="220">
        <v>9</v>
      </c>
      <c r="I210" s="221"/>
      <c r="J210" s="222">
        <f>ROUND(I210*H210,2)</f>
        <v>0</v>
      </c>
      <c r="K210" s="218" t="s">
        <v>274</v>
      </c>
      <c r="L210" s="47"/>
      <c r="M210" s="223" t="s">
        <v>19</v>
      </c>
      <c r="N210" s="224" t="s">
        <v>48</v>
      </c>
      <c r="O210" s="87"/>
      <c r="P210" s="225">
        <f>O210*H210</f>
        <v>0</v>
      </c>
      <c r="Q210" s="225">
        <v>0.01281</v>
      </c>
      <c r="R210" s="225">
        <f>Q210*H210</f>
        <v>0.11529</v>
      </c>
      <c r="S210" s="225">
        <v>0</v>
      </c>
      <c r="T210" s="226">
        <f>S210*H210</f>
        <v>0</v>
      </c>
      <c r="U210" s="41"/>
      <c r="V210" s="41"/>
      <c r="W210" s="41"/>
      <c r="X210" s="41"/>
      <c r="Y210" s="41"/>
      <c r="Z210" s="41"/>
      <c r="AA210" s="41"/>
      <c r="AB210" s="41"/>
      <c r="AC210" s="41"/>
      <c r="AD210" s="41"/>
      <c r="AE210" s="41"/>
      <c r="AR210" s="227" t="s">
        <v>186</v>
      </c>
      <c r="AT210" s="227" t="s">
        <v>181</v>
      </c>
      <c r="AU210" s="227" t="s">
        <v>87</v>
      </c>
      <c r="AY210" s="20" t="s">
        <v>179</v>
      </c>
      <c r="BE210" s="228">
        <f>IF(N210="základní",J210,0)</f>
        <v>0</v>
      </c>
      <c r="BF210" s="228">
        <f>IF(N210="snížená",J210,0)</f>
        <v>0</v>
      </c>
      <c r="BG210" s="228">
        <f>IF(N210="zákl. přenesená",J210,0)</f>
        <v>0</v>
      </c>
      <c r="BH210" s="228">
        <f>IF(N210="sníž. přenesená",J210,0)</f>
        <v>0</v>
      </c>
      <c r="BI210" s="228">
        <f>IF(N210="nulová",J210,0)</f>
        <v>0</v>
      </c>
      <c r="BJ210" s="20" t="s">
        <v>85</v>
      </c>
      <c r="BK210" s="228">
        <f>ROUND(I210*H210,2)</f>
        <v>0</v>
      </c>
      <c r="BL210" s="20" t="s">
        <v>186</v>
      </c>
      <c r="BM210" s="227" t="s">
        <v>339</v>
      </c>
    </row>
    <row r="211" s="2" customFormat="1">
      <c r="A211" s="41"/>
      <c r="B211" s="42"/>
      <c r="C211" s="43"/>
      <c r="D211" s="236" t="s">
        <v>276</v>
      </c>
      <c r="E211" s="43"/>
      <c r="F211" s="278" t="s">
        <v>340</v>
      </c>
      <c r="G211" s="43"/>
      <c r="H211" s="43"/>
      <c r="I211" s="231"/>
      <c r="J211" s="43"/>
      <c r="K211" s="43"/>
      <c r="L211" s="47"/>
      <c r="M211" s="232"/>
      <c r="N211" s="233"/>
      <c r="O211" s="87"/>
      <c r="P211" s="87"/>
      <c r="Q211" s="87"/>
      <c r="R211" s="87"/>
      <c r="S211" s="87"/>
      <c r="T211" s="88"/>
      <c r="U211" s="41"/>
      <c r="V211" s="41"/>
      <c r="W211" s="41"/>
      <c r="X211" s="41"/>
      <c r="Y211" s="41"/>
      <c r="Z211" s="41"/>
      <c r="AA211" s="41"/>
      <c r="AB211" s="41"/>
      <c r="AC211" s="41"/>
      <c r="AD211" s="41"/>
      <c r="AE211" s="41"/>
      <c r="AT211" s="20" t="s">
        <v>276</v>
      </c>
      <c r="AU211" s="20" t="s">
        <v>87</v>
      </c>
    </row>
    <row r="212" s="13" customFormat="1">
      <c r="A212" s="13"/>
      <c r="B212" s="234"/>
      <c r="C212" s="235"/>
      <c r="D212" s="236" t="s">
        <v>190</v>
      </c>
      <c r="E212" s="237" t="s">
        <v>19</v>
      </c>
      <c r="F212" s="238" t="s">
        <v>341</v>
      </c>
      <c r="G212" s="235"/>
      <c r="H212" s="237" t="s">
        <v>19</v>
      </c>
      <c r="I212" s="239"/>
      <c r="J212" s="235"/>
      <c r="K212" s="235"/>
      <c r="L212" s="240"/>
      <c r="M212" s="241"/>
      <c r="N212" s="242"/>
      <c r="O212" s="242"/>
      <c r="P212" s="242"/>
      <c r="Q212" s="242"/>
      <c r="R212" s="242"/>
      <c r="S212" s="242"/>
      <c r="T212" s="243"/>
      <c r="U212" s="13"/>
      <c r="V212" s="13"/>
      <c r="W212" s="13"/>
      <c r="X212" s="13"/>
      <c r="Y212" s="13"/>
      <c r="Z212" s="13"/>
      <c r="AA212" s="13"/>
      <c r="AB212" s="13"/>
      <c r="AC212" s="13"/>
      <c r="AD212" s="13"/>
      <c r="AE212" s="13"/>
      <c r="AT212" s="244" t="s">
        <v>190</v>
      </c>
      <c r="AU212" s="244" t="s">
        <v>87</v>
      </c>
      <c r="AV212" s="13" t="s">
        <v>85</v>
      </c>
      <c r="AW212" s="13" t="s">
        <v>37</v>
      </c>
      <c r="AX212" s="13" t="s">
        <v>77</v>
      </c>
      <c r="AY212" s="244" t="s">
        <v>179</v>
      </c>
    </row>
    <row r="213" s="14" customFormat="1">
      <c r="A213" s="14"/>
      <c r="B213" s="245"/>
      <c r="C213" s="246"/>
      <c r="D213" s="236" t="s">
        <v>190</v>
      </c>
      <c r="E213" s="247" t="s">
        <v>19</v>
      </c>
      <c r="F213" s="248" t="s">
        <v>242</v>
      </c>
      <c r="G213" s="246"/>
      <c r="H213" s="249">
        <v>9</v>
      </c>
      <c r="I213" s="250"/>
      <c r="J213" s="246"/>
      <c r="K213" s="246"/>
      <c r="L213" s="251"/>
      <c r="M213" s="252"/>
      <c r="N213" s="253"/>
      <c r="O213" s="253"/>
      <c r="P213" s="253"/>
      <c r="Q213" s="253"/>
      <c r="R213" s="253"/>
      <c r="S213" s="253"/>
      <c r="T213" s="254"/>
      <c r="U213" s="14"/>
      <c r="V213" s="14"/>
      <c r="W213" s="14"/>
      <c r="X213" s="14"/>
      <c r="Y213" s="14"/>
      <c r="Z213" s="14"/>
      <c r="AA213" s="14"/>
      <c r="AB213" s="14"/>
      <c r="AC213" s="14"/>
      <c r="AD213" s="14"/>
      <c r="AE213" s="14"/>
      <c r="AT213" s="255" t="s">
        <v>190</v>
      </c>
      <c r="AU213" s="255" t="s">
        <v>87</v>
      </c>
      <c r="AV213" s="14" t="s">
        <v>87</v>
      </c>
      <c r="AW213" s="14" t="s">
        <v>37</v>
      </c>
      <c r="AX213" s="14" t="s">
        <v>77</v>
      </c>
      <c r="AY213" s="255" t="s">
        <v>179</v>
      </c>
    </row>
    <row r="214" s="16" customFormat="1">
      <c r="A214" s="16"/>
      <c r="B214" s="267"/>
      <c r="C214" s="268"/>
      <c r="D214" s="236" t="s">
        <v>190</v>
      </c>
      <c r="E214" s="269" t="s">
        <v>19</v>
      </c>
      <c r="F214" s="270" t="s">
        <v>195</v>
      </c>
      <c r="G214" s="268"/>
      <c r="H214" s="271">
        <v>9</v>
      </c>
      <c r="I214" s="272"/>
      <c r="J214" s="268"/>
      <c r="K214" s="268"/>
      <c r="L214" s="273"/>
      <c r="M214" s="274"/>
      <c r="N214" s="275"/>
      <c r="O214" s="275"/>
      <c r="P214" s="275"/>
      <c r="Q214" s="275"/>
      <c r="R214" s="275"/>
      <c r="S214" s="275"/>
      <c r="T214" s="276"/>
      <c r="U214" s="16"/>
      <c r="V214" s="16"/>
      <c r="W214" s="16"/>
      <c r="X214" s="16"/>
      <c r="Y214" s="16"/>
      <c r="Z214" s="16"/>
      <c r="AA214" s="16"/>
      <c r="AB214" s="16"/>
      <c r="AC214" s="16"/>
      <c r="AD214" s="16"/>
      <c r="AE214" s="16"/>
      <c r="AT214" s="277" t="s">
        <v>190</v>
      </c>
      <c r="AU214" s="277" t="s">
        <v>87</v>
      </c>
      <c r="AV214" s="16" t="s">
        <v>186</v>
      </c>
      <c r="AW214" s="16" t="s">
        <v>37</v>
      </c>
      <c r="AX214" s="16" t="s">
        <v>85</v>
      </c>
      <c r="AY214" s="277" t="s">
        <v>179</v>
      </c>
    </row>
    <row r="215" s="2" customFormat="1" ht="24.15" customHeight="1">
      <c r="A215" s="41"/>
      <c r="B215" s="42"/>
      <c r="C215" s="216" t="s">
        <v>342</v>
      </c>
      <c r="D215" s="216" t="s">
        <v>181</v>
      </c>
      <c r="E215" s="217" t="s">
        <v>343</v>
      </c>
      <c r="F215" s="218" t="s">
        <v>344</v>
      </c>
      <c r="G215" s="219" t="s">
        <v>273</v>
      </c>
      <c r="H215" s="220">
        <v>10</v>
      </c>
      <c r="I215" s="221"/>
      <c r="J215" s="222">
        <f>ROUND(I215*H215,2)</f>
        <v>0</v>
      </c>
      <c r="K215" s="218" t="s">
        <v>274</v>
      </c>
      <c r="L215" s="47"/>
      <c r="M215" s="223" t="s">
        <v>19</v>
      </c>
      <c r="N215" s="224" t="s">
        <v>48</v>
      </c>
      <c r="O215" s="87"/>
      <c r="P215" s="225">
        <f>O215*H215</f>
        <v>0</v>
      </c>
      <c r="Q215" s="225">
        <v>0.021350000000000001</v>
      </c>
      <c r="R215" s="225">
        <f>Q215*H215</f>
        <v>0.21350000000000002</v>
      </c>
      <c r="S215" s="225">
        <v>0</v>
      </c>
      <c r="T215" s="226">
        <f>S215*H215</f>
        <v>0</v>
      </c>
      <c r="U215" s="41"/>
      <c r="V215" s="41"/>
      <c r="W215" s="41"/>
      <c r="X215" s="41"/>
      <c r="Y215" s="41"/>
      <c r="Z215" s="41"/>
      <c r="AA215" s="41"/>
      <c r="AB215" s="41"/>
      <c r="AC215" s="41"/>
      <c r="AD215" s="41"/>
      <c r="AE215" s="41"/>
      <c r="AR215" s="227" t="s">
        <v>186</v>
      </c>
      <c r="AT215" s="227" t="s">
        <v>181</v>
      </c>
      <c r="AU215" s="227" t="s">
        <v>87</v>
      </c>
      <c r="AY215" s="20" t="s">
        <v>179</v>
      </c>
      <c r="BE215" s="228">
        <f>IF(N215="základní",J215,0)</f>
        <v>0</v>
      </c>
      <c r="BF215" s="228">
        <f>IF(N215="snížená",J215,0)</f>
        <v>0</v>
      </c>
      <c r="BG215" s="228">
        <f>IF(N215="zákl. přenesená",J215,0)</f>
        <v>0</v>
      </c>
      <c r="BH215" s="228">
        <f>IF(N215="sníž. přenesená",J215,0)</f>
        <v>0</v>
      </c>
      <c r="BI215" s="228">
        <f>IF(N215="nulová",J215,0)</f>
        <v>0</v>
      </c>
      <c r="BJ215" s="20" t="s">
        <v>85</v>
      </c>
      <c r="BK215" s="228">
        <f>ROUND(I215*H215,2)</f>
        <v>0</v>
      </c>
      <c r="BL215" s="20" t="s">
        <v>186</v>
      </c>
      <c r="BM215" s="227" t="s">
        <v>345</v>
      </c>
    </row>
    <row r="216" s="2" customFormat="1">
      <c r="A216" s="41"/>
      <c r="B216" s="42"/>
      <c r="C216" s="43"/>
      <c r="D216" s="236" t="s">
        <v>276</v>
      </c>
      <c r="E216" s="43"/>
      <c r="F216" s="278" t="s">
        <v>346</v>
      </c>
      <c r="G216" s="43"/>
      <c r="H216" s="43"/>
      <c r="I216" s="231"/>
      <c r="J216" s="43"/>
      <c r="K216" s="43"/>
      <c r="L216" s="47"/>
      <c r="M216" s="232"/>
      <c r="N216" s="233"/>
      <c r="O216" s="87"/>
      <c r="P216" s="87"/>
      <c r="Q216" s="87"/>
      <c r="R216" s="87"/>
      <c r="S216" s="87"/>
      <c r="T216" s="88"/>
      <c r="U216" s="41"/>
      <c r="V216" s="41"/>
      <c r="W216" s="41"/>
      <c r="X216" s="41"/>
      <c r="Y216" s="41"/>
      <c r="Z216" s="41"/>
      <c r="AA216" s="41"/>
      <c r="AB216" s="41"/>
      <c r="AC216" s="41"/>
      <c r="AD216" s="41"/>
      <c r="AE216" s="41"/>
      <c r="AT216" s="20" t="s">
        <v>276</v>
      </c>
      <c r="AU216" s="20" t="s">
        <v>87</v>
      </c>
    </row>
    <row r="217" s="13" customFormat="1">
      <c r="A217" s="13"/>
      <c r="B217" s="234"/>
      <c r="C217" s="235"/>
      <c r="D217" s="236" t="s">
        <v>190</v>
      </c>
      <c r="E217" s="237" t="s">
        <v>19</v>
      </c>
      <c r="F217" s="238" t="s">
        <v>347</v>
      </c>
      <c r="G217" s="235"/>
      <c r="H217" s="237" t="s">
        <v>19</v>
      </c>
      <c r="I217" s="239"/>
      <c r="J217" s="235"/>
      <c r="K217" s="235"/>
      <c r="L217" s="240"/>
      <c r="M217" s="241"/>
      <c r="N217" s="242"/>
      <c r="O217" s="242"/>
      <c r="P217" s="242"/>
      <c r="Q217" s="242"/>
      <c r="R217" s="242"/>
      <c r="S217" s="242"/>
      <c r="T217" s="243"/>
      <c r="U217" s="13"/>
      <c r="V217" s="13"/>
      <c r="W217" s="13"/>
      <c r="X217" s="13"/>
      <c r="Y217" s="13"/>
      <c r="Z217" s="13"/>
      <c r="AA217" s="13"/>
      <c r="AB217" s="13"/>
      <c r="AC217" s="13"/>
      <c r="AD217" s="13"/>
      <c r="AE217" s="13"/>
      <c r="AT217" s="244" t="s">
        <v>190</v>
      </c>
      <c r="AU217" s="244" t="s">
        <v>87</v>
      </c>
      <c r="AV217" s="13" t="s">
        <v>85</v>
      </c>
      <c r="AW217" s="13" t="s">
        <v>37</v>
      </c>
      <c r="AX217" s="13" t="s">
        <v>77</v>
      </c>
      <c r="AY217" s="244" t="s">
        <v>179</v>
      </c>
    </row>
    <row r="218" s="13" customFormat="1">
      <c r="A218" s="13"/>
      <c r="B218" s="234"/>
      <c r="C218" s="235"/>
      <c r="D218" s="236" t="s">
        <v>190</v>
      </c>
      <c r="E218" s="237" t="s">
        <v>19</v>
      </c>
      <c r="F218" s="238" t="s">
        <v>348</v>
      </c>
      <c r="G218" s="235"/>
      <c r="H218" s="237" t="s">
        <v>19</v>
      </c>
      <c r="I218" s="239"/>
      <c r="J218" s="235"/>
      <c r="K218" s="235"/>
      <c r="L218" s="240"/>
      <c r="M218" s="241"/>
      <c r="N218" s="242"/>
      <c r="O218" s="242"/>
      <c r="P218" s="242"/>
      <c r="Q218" s="242"/>
      <c r="R218" s="242"/>
      <c r="S218" s="242"/>
      <c r="T218" s="243"/>
      <c r="U218" s="13"/>
      <c r="V218" s="13"/>
      <c r="W218" s="13"/>
      <c r="X218" s="13"/>
      <c r="Y218" s="13"/>
      <c r="Z218" s="13"/>
      <c r="AA218" s="13"/>
      <c r="AB218" s="13"/>
      <c r="AC218" s="13"/>
      <c r="AD218" s="13"/>
      <c r="AE218" s="13"/>
      <c r="AT218" s="244" t="s">
        <v>190</v>
      </c>
      <c r="AU218" s="244" t="s">
        <v>87</v>
      </c>
      <c r="AV218" s="13" t="s">
        <v>85</v>
      </c>
      <c r="AW218" s="13" t="s">
        <v>37</v>
      </c>
      <c r="AX218" s="13" t="s">
        <v>77</v>
      </c>
      <c r="AY218" s="244" t="s">
        <v>179</v>
      </c>
    </row>
    <row r="219" s="14" customFormat="1">
      <c r="A219" s="14"/>
      <c r="B219" s="245"/>
      <c r="C219" s="246"/>
      <c r="D219" s="236" t="s">
        <v>190</v>
      </c>
      <c r="E219" s="247" t="s">
        <v>19</v>
      </c>
      <c r="F219" s="248" t="s">
        <v>220</v>
      </c>
      <c r="G219" s="246"/>
      <c r="H219" s="249">
        <v>6</v>
      </c>
      <c r="I219" s="250"/>
      <c r="J219" s="246"/>
      <c r="K219" s="246"/>
      <c r="L219" s="251"/>
      <c r="M219" s="252"/>
      <c r="N219" s="253"/>
      <c r="O219" s="253"/>
      <c r="P219" s="253"/>
      <c r="Q219" s="253"/>
      <c r="R219" s="253"/>
      <c r="S219" s="253"/>
      <c r="T219" s="254"/>
      <c r="U219" s="14"/>
      <c r="V219" s="14"/>
      <c r="W219" s="14"/>
      <c r="X219" s="14"/>
      <c r="Y219" s="14"/>
      <c r="Z219" s="14"/>
      <c r="AA219" s="14"/>
      <c r="AB219" s="14"/>
      <c r="AC219" s="14"/>
      <c r="AD219" s="14"/>
      <c r="AE219" s="14"/>
      <c r="AT219" s="255" t="s">
        <v>190</v>
      </c>
      <c r="AU219" s="255" t="s">
        <v>87</v>
      </c>
      <c r="AV219" s="14" t="s">
        <v>87</v>
      </c>
      <c r="AW219" s="14" t="s">
        <v>37</v>
      </c>
      <c r="AX219" s="14" t="s">
        <v>77</v>
      </c>
      <c r="AY219" s="255" t="s">
        <v>179</v>
      </c>
    </row>
    <row r="220" s="13" customFormat="1">
      <c r="A220" s="13"/>
      <c r="B220" s="234"/>
      <c r="C220" s="235"/>
      <c r="D220" s="236" t="s">
        <v>190</v>
      </c>
      <c r="E220" s="237" t="s">
        <v>19</v>
      </c>
      <c r="F220" s="238" t="s">
        <v>349</v>
      </c>
      <c r="G220" s="235"/>
      <c r="H220" s="237" t="s">
        <v>19</v>
      </c>
      <c r="I220" s="239"/>
      <c r="J220" s="235"/>
      <c r="K220" s="235"/>
      <c r="L220" s="240"/>
      <c r="M220" s="241"/>
      <c r="N220" s="242"/>
      <c r="O220" s="242"/>
      <c r="P220" s="242"/>
      <c r="Q220" s="242"/>
      <c r="R220" s="242"/>
      <c r="S220" s="242"/>
      <c r="T220" s="243"/>
      <c r="U220" s="13"/>
      <c r="V220" s="13"/>
      <c r="W220" s="13"/>
      <c r="X220" s="13"/>
      <c r="Y220" s="13"/>
      <c r="Z220" s="13"/>
      <c r="AA220" s="13"/>
      <c r="AB220" s="13"/>
      <c r="AC220" s="13"/>
      <c r="AD220" s="13"/>
      <c r="AE220" s="13"/>
      <c r="AT220" s="244" t="s">
        <v>190</v>
      </c>
      <c r="AU220" s="244" t="s">
        <v>87</v>
      </c>
      <c r="AV220" s="13" t="s">
        <v>85</v>
      </c>
      <c r="AW220" s="13" t="s">
        <v>37</v>
      </c>
      <c r="AX220" s="13" t="s">
        <v>77</v>
      </c>
      <c r="AY220" s="244" t="s">
        <v>179</v>
      </c>
    </row>
    <row r="221" s="13" customFormat="1">
      <c r="A221" s="13"/>
      <c r="B221" s="234"/>
      <c r="C221" s="235"/>
      <c r="D221" s="236" t="s">
        <v>190</v>
      </c>
      <c r="E221" s="237" t="s">
        <v>19</v>
      </c>
      <c r="F221" s="238" t="s">
        <v>350</v>
      </c>
      <c r="G221" s="235"/>
      <c r="H221" s="237" t="s">
        <v>19</v>
      </c>
      <c r="I221" s="239"/>
      <c r="J221" s="235"/>
      <c r="K221" s="235"/>
      <c r="L221" s="240"/>
      <c r="M221" s="241"/>
      <c r="N221" s="242"/>
      <c r="O221" s="242"/>
      <c r="P221" s="242"/>
      <c r="Q221" s="242"/>
      <c r="R221" s="242"/>
      <c r="S221" s="242"/>
      <c r="T221" s="243"/>
      <c r="U221" s="13"/>
      <c r="V221" s="13"/>
      <c r="W221" s="13"/>
      <c r="X221" s="13"/>
      <c r="Y221" s="13"/>
      <c r="Z221" s="13"/>
      <c r="AA221" s="13"/>
      <c r="AB221" s="13"/>
      <c r="AC221" s="13"/>
      <c r="AD221" s="13"/>
      <c r="AE221" s="13"/>
      <c r="AT221" s="244" t="s">
        <v>190</v>
      </c>
      <c r="AU221" s="244" t="s">
        <v>87</v>
      </c>
      <c r="AV221" s="13" t="s">
        <v>85</v>
      </c>
      <c r="AW221" s="13" t="s">
        <v>37</v>
      </c>
      <c r="AX221" s="13" t="s">
        <v>77</v>
      </c>
      <c r="AY221" s="244" t="s">
        <v>179</v>
      </c>
    </row>
    <row r="222" s="14" customFormat="1">
      <c r="A222" s="14"/>
      <c r="B222" s="245"/>
      <c r="C222" s="246"/>
      <c r="D222" s="236" t="s">
        <v>190</v>
      </c>
      <c r="E222" s="247" t="s">
        <v>19</v>
      </c>
      <c r="F222" s="248" t="s">
        <v>186</v>
      </c>
      <c r="G222" s="246"/>
      <c r="H222" s="249">
        <v>4</v>
      </c>
      <c r="I222" s="250"/>
      <c r="J222" s="246"/>
      <c r="K222" s="246"/>
      <c r="L222" s="251"/>
      <c r="M222" s="252"/>
      <c r="N222" s="253"/>
      <c r="O222" s="253"/>
      <c r="P222" s="253"/>
      <c r="Q222" s="253"/>
      <c r="R222" s="253"/>
      <c r="S222" s="253"/>
      <c r="T222" s="254"/>
      <c r="U222" s="14"/>
      <c r="V222" s="14"/>
      <c r="W222" s="14"/>
      <c r="X222" s="14"/>
      <c r="Y222" s="14"/>
      <c r="Z222" s="14"/>
      <c r="AA222" s="14"/>
      <c r="AB222" s="14"/>
      <c r="AC222" s="14"/>
      <c r="AD222" s="14"/>
      <c r="AE222" s="14"/>
      <c r="AT222" s="255" t="s">
        <v>190</v>
      </c>
      <c r="AU222" s="255" t="s">
        <v>87</v>
      </c>
      <c r="AV222" s="14" t="s">
        <v>87</v>
      </c>
      <c r="AW222" s="14" t="s">
        <v>37</v>
      </c>
      <c r="AX222" s="14" t="s">
        <v>77</v>
      </c>
      <c r="AY222" s="255" t="s">
        <v>179</v>
      </c>
    </row>
    <row r="223" s="16" customFormat="1">
      <c r="A223" s="16"/>
      <c r="B223" s="267"/>
      <c r="C223" s="268"/>
      <c r="D223" s="236" t="s">
        <v>190</v>
      </c>
      <c r="E223" s="269" t="s">
        <v>19</v>
      </c>
      <c r="F223" s="270" t="s">
        <v>195</v>
      </c>
      <c r="G223" s="268"/>
      <c r="H223" s="271">
        <v>10</v>
      </c>
      <c r="I223" s="272"/>
      <c r="J223" s="268"/>
      <c r="K223" s="268"/>
      <c r="L223" s="273"/>
      <c r="M223" s="274"/>
      <c r="N223" s="275"/>
      <c r="O223" s="275"/>
      <c r="P223" s="275"/>
      <c r="Q223" s="275"/>
      <c r="R223" s="275"/>
      <c r="S223" s="275"/>
      <c r="T223" s="276"/>
      <c r="U223" s="16"/>
      <c r="V223" s="16"/>
      <c r="W223" s="16"/>
      <c r="X223" s="16"/>
      <c r="Y223" s="16"/>
      <c r="Z223" s="16"/>
      <c r="AA223" s="16"/>
      <c r="AB223" s="16"/>
      <c r="AC223" s="16"/>
      <c r="AD223" s="16"/>
      <c r="AE223" s="16"/>
      <c r="AT223" s="277" t="s">
        <v>190</v>
      </c>
      <c r="AU223" s="277" t="s">
        <v>87</v>
      </c>
      <c r="AV223" s="16" t="s">
        <v>186</v>
      </c>
      <c r="AW223" s="16" t="s">
        <v>37</v>
      </c>
      <c r="AX223" s="16" t="s">
        <v>85</v>
      </c>
      <c r="AY223" s="277" t="s">
        <v>179</v>
      </c>
    </row>
    <row r="224" s="2" customFormat="1" ht="24.15" customHeight="1">
      <c r="A224" s="41"/>
      <c r="B224" s="42"/>
      <c r="C224" s="216" t="s">
        <v>351</v>
      </c>
      <c r="D224" s="216" t="s">
        <v>181</v>
      </c>
      <c r="E224" s="217" t="s">
        <v>352</v>
      </c>
      <c r="F224" s="218" t="s">
        <v>353</v>
      </c>
      <c r="G224" s="219" t="s">
        <v>273</v>
      </c>
      <c r="H224" s="220">
        <v>10</v>
      </c>
      <c r="I224" s="221"/>
      <c r="J224" s="222">
        <f>ROUND(I224*H224,2)</f>
        <v>0</v>
      </c>
      <c r="K224" s="218" t="s">
        <v>274</v>
      </c>
      <c r="L224" s="47"/>
      <c r="M224" s="223" t="s">
        <v>19</v>
      </c>
      <c r="N224" s="224" t="s">
        <v>48</v>
      </c>
      <c r="O224" s="87"/>
      <c r="P224" s="225">
        <f>O224*H224</f>
        <v>0</v>
      </c>
      <c r="Q224" s="225">
        <v>0.02989</v>
      </c>
      <c r="R224" s="225">
        <f>Q224*H224</f>
        <v>0.2989</v>
      </c>
      <c r="S224" s="225">
        <v>0</v>
      </c>
      <c r="T224" s="226">
        <f>S224*H224</f>
        <v>0</v>
      </c>
      <c r="U224" s="41"/>
      <c r="V224" s="41"/>
      <c r="W224" s="41"/>
      <c r="X224" s="41"/>
      <c r="Y224" s="41"/>
      <c r="Z224" s="41"/>
      <c r="AA224" s="41"/>
      <c r="AB224" s="41"/>
      <c r="AC224" s="41"/>
      <c r="AD224" s="41"/>
      <c r="AE224" s="41"/>
      <c r="AR224" s="227" t="s">
        <v>186</v>
      </c>
      <c r="AT224" s="227" t="s">
        <v>181</v>
      </c>
      <c r="AU224" s="227" t="s">
        <v>87</v>
      </c>
      <c r="AY224" s="20" t="s">
        <v>179</v>
      </c>
      <c r="BE224" s="228">
        <f>IF(N224="základní",J224,0)</f>
        <v>0</v>
      </c>
      <c r="BF224" s="228">
        <f>IF(N224="snížená",J224,0)</f>
        <v>0</v>
      </c>
      <c r="BG224" s="228">
        <f>IF(N224="zákl. přenesená",J224,0)</f>
        <v>0</v>
      </c>
      <c r="BH224" s="228">
        <f>IF(N224="sníž. přenesená",J224,0)</f>
        <v>0</v>
      </c>
      <c r="BI224" s="228">
        <f>IF(N224="nulová",J224,0)</f>
        <v>0</v>
      </c>
      <c r="BJ224" s="20" t="s">
        <v>85</v>
      </c>
      <c r="BK224" s="228">
        <f>ROUND(I224*H224,2)</f>
        <v>0</v>
      </c>
      <c r="BL224" s="20" t="s">
        <v>186</v>
      </c>
      <c r="BM224" s="227" t="s">
        <v>354</v>
      </c>
    </row>
    <row r="225" s="2" customFormat="1">
      <c r="A225" s="41"/>
      <c r="B225" s="42"/>
      <c r="C225" s="43"/>
      <c r="D225" s="236" t="s">
        <v>276</v>
      </c>
      <c r="E225" s="43"/>
      <c r="F225" s="278" t="s">
        <v>346</v>
      </c>
      <c r="G225" s="43"/>
      <c r="H225" s="43"/>
      <c r="I225" s="231"/>
      <c r="J225" s="43"/>
      <c r="K225" s="43"/>
      <c r="L225" s="47"/>
      <c r="M225" s="232"/>
      <c r="N225" s="233"/>
      <c r="O225" s="87"/>
      <c r="P225" s="87"/>
      <c r="Q225" s="87"/>
      <c r="R225" s="87"/>
      <c r="S225" s="87"/>
      <c r="T225" s="88"/>
      <c r="U225" s="41"/>
      <c r="V225" s="41"/>
      <c r="W225" s="41"/>
      <c r="X225" s="41"/>
      <c r="Y225" s="41"/>
      <c r="Z225" s="41"/>
      <c r="AA225" s="41"/>
      <c r="AB225" s="41"/>
      <c r="AC225" s="41"/>
      <c r="AD225" s="41"/>
      <c r="AE225" s="41"/>
      <c r="AT225" s="20" t="s">
        <v>276</v>
      </c>
      <c r="AU225" s="20" t="s">
        <v>87</v>
      </c>
    </row>
    <row r="226" s="13" customFormat="1">
      <c r="A226" s="13"/>
      <c r="B226" s="234"/>
      <c r="C226" s="235"/>
      <c r="D226" s="236" t="s">
        <v>190</v>
      </c>
      <c r="E226" s="237" t="s">
        <v>19</v>
      </c>
      <c r="F226" s="238" t="s">
        <v>355</v>
      </c>
      <c r="G226" s="235"/>
      <c r="H226" s="237" t="s">
        <v>19</v>
      </c>
      <c r="I226" s="239"/>
      <c r="J226" s="235"/>
      <c r="K226" s="235"/>
      <c r="L226" s="240"/>
      <c r="M226" s="241"/>
      <c r="N226" s="242"/>
      <c r="O226" s="242"/>
      <c r="P226" s="242"/>
      <c r="Q226" s="242"/>
      <c r="R226" s="242"/>
      <c r="S226" s="242"/>
      <c r="T226" s="243"/>
      <c r="U226" s="13"/>
      <c r="V226" s="13"/>
      <c r="W226" s="13"/>
      <c r="X226" s="13"/>
      <c r="Y226" s="13"/>
      <c r="Z226" s="13"/>
      <c r="AA226" s="13"/>
      <c r="AB226" s="13"/>
      <c r="AC226" s="13"/>
      <c r="AD226" s="13"/>
      <c r="AE226" s="13"/>
      <c r="AT226" s="244" t="s">
        <v>190</v>
      </c>
      <c r="AU226" s="244" t="s">
        <v>87</v>
      </c>
      <c r="AV226" s="13" t="s">
        <v>85</v>
      </c>
      <c r="AW226" s="13" t="s">
        <v>37</v>
      </c>
      <c r="AX226" s="13" t="s">
        <v>77</v>
      </c>
      <c r="AY226" s="244" t="s">
        <v>179</v>
      </c>
    </row>
    <row r="227" s="13" customFormat="1">
      <c r="A227" s="13"/>
      <c r="B227" s="234"/>
      <c r="C227" s="235"/>
      <c r="D227" s="236" t="s">
        <v>190</v>
      </c>
      <c r="E227" s="237" t="s">
        <v>19</v>
      </c>
      <c r="F227" s="238" t="s">
        <v>356</v>
      </c>
      <c r="G227" s="235"/>
      <c r="H227" s="237" t="s">
        <v>19</v>
      </c>
      <c r="I227" s="239"/>
      <c r="J227" s="235"/>
      <c r="K227" s="235"/>
      <c r="L227" s="240"/>
      <c r="M227" s="241"/>
      <c r="N227" s="242"/>
      <c r="O227" s="242"/>
      <c r="P227" s="242"/>
      <c r="Q227" s="242"/>
      <c r="R227" s="242"/>
      <c r="S227" s="242"/>
      <c r="T227" s="243"/>
      <c r="U227" s="13"/>
      <c r="V227" s="13"/>
      <c r="W227" s="13"/>
      <c r="X227" s="13"/>
      <c r="Y227" s="13"/>
      <c r="Z227" s="13"/>
      <c r="AA227" s="13"/>
      <c r="AB227" s="13"/>
      <c r="AC227" s="13"/>
      <c r="AD227" s="13"/>
      <c r="AE227" s="13"/>
      <c r="AT227" s="244" t="s">
        <v>190</v>
      </c>
      <c r="AU227" s="244" t="s">
        <v>87</v>
      </c>
      <c r="AV227" s="13" t="s">
        <v>85</v>
      </c>
      <c r="AW227" s="13" t="s">
        <v>37</v>
      </c>
      <c r="AX227" s="13" t="s">
        <v>77</v>
      </c>
      <c r="AY227" s="244" t="s">
        <v>179</v>
      </c>
    </row>
    <row r="228" s="14" customFormat="1">
      <c r="A228" s="14"/>
      <c r="B228" s="245"/>
      <c r="C228" s="246"/>
      <c r="D228" s="236" t="s">
        <v>190</v>
      </c>
      <c r="E228" s="247" t="s">
        <v>19</v>
      </c>
      <c r="F228" s="248" t="s">
        <v>228</v>
      </c>
      <c r="G228" s="246"/>
      <c r="H228" s="249">
        <v>7</v>
      </c>
      <c r="I228" s="250"/>
      <c r="J228" s="246"/>
      <c r="K228" s="246"/>
      <c r="L228" s="251"/>
      <c r="M228" s="252"/>
      <c r="N228" s="253"/>
      <c r="O228" s="253"/>
      <c r="P228" s="253"/>
      <c r="Q228" s="253"/>
      <c r="R228" s="253"/>
      <c r="S228" s="253"/>
      <c r="T228" s="254"/>
      <c r="U228" s="14"/>
      <c r="V228" s="14"/>
      <c r="W228" s="14"/>
      <c r="X228" s="14"/>
      <c r="Y228" s="14"/>
      <c r="Z228" s="14"/>
      <c r="AA228" s="14"/>
      <c r="AB228" s="14"/>
      <c r="AC228" s="14"/>
      <c r="AD228" s="14"/>
      <c r="AE228" s="14"/>
      <c r="AT228" s="255" t="s">
        <v>190</v>
      </c>
      <c r="AU228" s="255" t="s">
        <v>87</v>
      </c>
      <c r="AV228" s="14" t="s">
        <v>87</v>
      </c>
      <c r="AW228" s="14" t="s">
        <v>37</v>
      </c>
      <c r="AX228" s="14" t="s">
        <v>77</v>
      </c>
      <c r="AY228" s="255" t="s">
        <v>179</v>
      </c>
    </row>
    <row r="229" s="13" customFormat="1">
      <c r="A229" s="13"/>
      <c r="B229" s="234"/>
      <c r="C229" s="235"/>
      <c r="D229" s="236" t="s">
        <v>190</v>
      </c>
      <c r="E229" s="237" t="s">
        <v>19</v>
      </c>
      <c r="F229" s="238" t="s">
        <v>357</v>
      </c>
      <c r="G229" s="235"/>
      <c r="H229" s="237" t="s">
        <v>19</v>
      </c>
      <c r="I229" s="239"/>
      <c r="J229" s="235"/>
      <c r="K229" s="235"/>
      <c r="L229" s="240"/>
      <c r="M229" s="241"/>
      <c r="N229" s="242"/>
      <c r="O229" s="242"/>
      <c r="P229" s="242"/>
      <c r="Q229" s="242"/>
      <c r="R229" s="242"/>
      <c r="S229" s="242"/>
      <c r="T229" s="243"/>
      <c r="U229" s="13"/>
      <c r="V229" s="13"/>
      <c r="W229" s="13"/>
      <c r="X229" s="13"/>
      <c r="Y229" s="13"/>
      <c r="Z229" s="13"/>
      <c r="AA229" s="13"/>
      <c r="AB229" s="13"/>
      <c r="AC229" s="13"/>
      <c r="AD229" s="13"/>
      <c r="AE229" s="13"/>
      <c r="AT229" s="244" t="s">
        <v>190</v>
      </c>
      <c r="AU229" s="244" t="s">
        <v>87</v>
      </c>
      <c r="AV229" s="13" t="s">
        <v>85</v>
      </c>
      <c r="AW229" s="13" t="s">
        <v>37</v>
      </c>
      <c r="AX229" s="13" t="s">
        <v>77</v>
      </c>
      <c r="AY229" s="244" t="s">
        <v>179</v>
      </c>
    </row>
    <row r="230" s="13" customFormat="1">
      <c r="A230" s="13"/>
      <c r="B230" s="234"/>
      <c r="C230" s="235"/>
      <c r="D230" s="236" t="s">
        <v>190</v>
      </c>
      <c r="E230" s="237" t="s">
        <v>19</v>
      </c>
      <c r="F230" s="238" t="s">
        <v>358</v>
      </c>
      <c r="G230" s="235"/>
      <c r="H230" s="237" t="s">
        <v>19</v>
      </c>
      <c r="I230" s="239"/>
      <c r="J230" s="235"/>
      <c r="K230" s="235"/>
      <c r="L230" s="240"/>
      <c r="M230" s="241"/>
      <c r="N230" s="242"/>
      <c r="O230" s="242"/>
      <c r="P230" s="242"/>
      <c r="Q230" s="242"/>
      <c r="R230" s="242"/>
      <c r="S230" s="242"/>
      <c r="T230" s="243"/>
      <c r="U230" s="13"/>
      <c r="V230" s="13"/>
      <c r="W230" s="13"/>
      <c r="X230" s="13"/>
      <c r="Y230" s="13"/>
      <c r="Z230" s="13"/>
      <c r="AA230" s="13"/>
      <c r="AB230" s="13"/>
      <c r="AC230" s="13"/>
      <c r="AD230" s="13"/>
      <c r="AE230" s="13"/>
      <c r="AT230" s="244" t="s">
        <v>190</v>
      </c>
      <c r="AU230" s="244" t="s">
        <v>87</v>
      </c>
      <c r="AV230" s="13" t="s">
        <v>85</v>
      </c>
      <c r="AW230" s="13" t="s">
        <v>37</v>
      </c>
      <c r="AX230" s="13" t="s">
        <v>77</v>
      </c>
      <c r="AY230" s="244" t="s">
        <v>179</v>
      </c>
    </row>
    <row r="231" s="14" customFormat="1">
      <c r="A231" s="14"/>
      <c r="B231" s="245"/>
      <c r="C231" s="246"/>
      <c r="D231" s="236" t="s">
        <v>190</v>
      </c>
      <c r="E231" s="247" t="s">
        <v>19</v>
      </c>
      <c r="F231" s="248" t="s">
        <v>194</v>
      </c>
      <c r="G231" s="246"/>
      <c r="H231" s="249">
        <v>3</v>
      </c>
      <c r="I231" s="250"/>
      <c r="J231" s="246"/>
      <c r="K231" s="246"/>
      <c r="L231" s="251"/>
      <c r="M231" s="252"/>
      <c r="N231" s="253"/>
      <c r="O231" s="253"/>
      <c r="P231" s="253"/>
      <c r="Q231" s="253"/>
      <c r="R231" s="253"/>
      <c r="S231" s="253"/>
      <c r="T231" s="254"/>
      <c r="U231" s="14"/>
      <c r="V231" s="14"/>
      <c r="W231" s="14"/>
      <c r="X231" s="14"/>
      <c r="Y231" s="14"/>
      <c r="Z231" s="14"/>
      <c r="AA231" s="14"/>
      <c r="AB231" s="14"/>
      <c r="AC231" s="14"/>
      <c r="AD231" s="14"/>
      <c r="AE231" s="14"/>
      <c r="AT231" s="255" t="s">
        <v>190</v>
      </c>
      <c r="AU231" s="255" t="s">
        <v>87</v>
      </c>
      <c r="AV231" s="14" t="s">
        <v>87</v>
      </c>
      <c r="AW231" s="14" t="s">
        <v>37</v>
      </c>
      <c r="AX231" s="14" t="s">
        <v>77</v>
      </c>
      <c r="AY231" s="255" t="s">
        <v>179</v>
      </c>
    </row>
    <row r="232" s="16" customFormat="1">
      <c r="A232" s="16"/>
      <c r="B232" s="267"/>
      <c r="C232" s="268"/>
      <c r="D232" s="236" t="s">
        <v>190</v>
      </c>
      <c r="E232" s="269" t="s">
        <v>19</v>
      </c>
      <c r="F232" s="270" t="s">
        <v>195</v>
      </c>
      <c r="G232" s="268"/>
      <c r="H232" s="271">
        <v>10</v>
      </c>
      <c r="I232" s="272"/>
      <c r="J232" s="268"/>
      <c r="K232" s="268"/>
      <c r="L232" s="273"/>
      <c r="M232" s="274"/>
      <c r="N232" s="275"/>
      <c r="O232" s="275"/>
      <c r="P232" s="275"/>
      <c r="Q232" s="275"/>
      <c r="R232" s="275"/>
      <c r="S232" s="275"/>
      <c r="T232" s="276"/>
      <c r="U232" s="16"/>
      <c r="V232" s="16"/>
      <c r="W232" s="16"/>
      <c r="X232" s="16"/>
      <c r="Y232" s="16"/>
      <c r="Z232" s="16"/>
      <c r="AA232" s="16"/>
      <c r="AB232" s="16"/>
      <c r="AC232" s="16"/>
      <c r="AD232" s="16"/>
      <c r="AE232" s="16"/>
      <c r="AT232" s="277" t="s">
        <v>190</v>
      </c>
      <c r="AU232" s="277" t="s">
        <v>87</v>
      </c>
      <c r="AV232" s="16" t="s">
        <v>186</v>
      </c>
      <c r="AW232" s="16" t="s">
        <v>37</v>
      </c>
      <c r="AX232" s="16" t="s">
        <v>85</v>
      </c>
      <c r="AY232" s="277" t="s">
        <v>179</v>
      </c>
    </row>
    <row r="233" s="2" customFormat="1" ht="24.15" customHeight="1">
      <c r="A233" s="41"/>
      <c r="B233" s="42"/>
      <c r="C233" s="216" t="s">
        <v>359</v>
      </c>
      <c r="D233" s="216" t="s">
        <v>181</v>
      </c>
      <c r="E233" s="217" t="s">
        <v>360</v>
      </c>
      <c r="F233" s="218" t="s">
        <v>361</v>
      </c>
      <c r="G233" s="219" t="s">
        <v>273</v>
      </c>
      <c r="H233" s="220">
        <v>4</v>
      </c>
      <c r="I233" s="221"/>
      <c r="J233" s="222">
        <f>ROUND(I233*H233,2)</f>
        <v>0</v>
      </c>
      <c r="K233" s="218" t="s">
        <v>274</v>
      </c>
      <c r="L233" s="47"/>
      <c r="M233" s="223" t="s">
        <v>19</v>
      </c>
      <c r="N233" s="224" t="s">
        <v>48</v>
      </c>
      <c r="O233" s="87"/>
      <c r="P233" s="225">
        <f>O233*H233</f>
        <v>0</v>
      </c>
      <c r="Q233" s="225">
        <v>0.038429999999999999</v>
      </c>
      <c r="R233" s="225">
        <f>Q233*H233</f>
        <v>0.15372</v>
      </c>
      <c r="S233" s="225">
        <v>0</v>
      </c>
      <c r="T233" s="226">
        <f>S233*H233</f>
        <v>0</v>
      </c>
      <c r="U233" s="41"/>
      <c r="V233" s="41"/>
      <c r="W233" s="41"/>
      <c r="X233" s="41"/>
      <c r="Y233" s="41"/>
      <c r="Z233" s="41"/>
      <c r="AA233" s="41"/>
      <c r="AB233" s="41"/>
      <c r="AC233" s="41"/>
      <c r="AD233" s="41"/>
      <c r="AE233" s="41"/>
      <c r="AR233" s="227" t="s">
        <v>186</v>
      </c>
      <c r="AT233" s="227" t="s">
        <v>181</v>
      </c>
      <c r="AU233" s="227" t="s">
        <v>87</v>
      </c>
      <c r="AY233" s="20" t="s">
        <v>179</v>
      </c>
      <c r="BE233" s="228">
        <f>IF(N233="základní",J233,0)</f>
        <v>0</v>
      </c>
      <c r="BF233" s="228">
        <f>IF(N233="snížená",J233,0)</f>
        <v>0</v>
      </c>
      <c r="BG233" s="228">
        <f>IF(N233="zákl. přenesená",J233,0)</f>
        <v>0</v>
      </c>
      <c r="BH233" s="228">
        <f>IF(N233="sníž. přenesená",J233,0)</f>
        <v>0</v>
      </c>
      <c r="BI233" s="228">
        <f>IF(N233="nulová",J233,0)</f>
        <v>0</v>
      </c>
      <c r="BJ233" s="20" t="s">
        <v>85</v>
      </c>
      <c r="BK233" s="228">
        <f>ROUND(I233*H233,2)</f>
        <v>0</v>
      </c>
      <c r="BL233" s="20" t="s">
        <v>186</v>
      </c>
      <c r="BM233" s="227" t="s">
        <v>362</v>
      </c>
    </row>
    <row r="234" s="2" customFormat="1">
      <c r="A234" s="41"/>
      <c r="B234" s="42"/>
      <c r="C234" s="43"/>
      <c r="D234" s="236" t="s">
        <v>276</v>
      </c>
      <c r="E234" s="43"/>
      <c r="F234" s="278" t="s">
        <v>346</v>
      </c>
      <c r="G234" s="43"/>
      <c r="H234" s="43"/>
      <c r="I234" s="231"/>
      <c r="J234" s="43"/>
      <c r="K234" s="43"/>
      <c r="L234" s="47"/>
      <c r="M234" s="232"/>
      <c r="N234" s="233"/>
      <c r="O234" s="87"/>
      <c r="P234" s="87"/>
      <c r="Q234" s="87"/>
      <c r="R234" s="87"/>
      <c r="S234" s="87"/>
      <c r="T234" s="88"/>
      <c r="U234" s="41"/>
      <c r="V234" s="41"/>
      <c r="W234" s="41"/>
      <c r="X234" s="41"/>
      <c r="Y234" s="41"/>
      <c r="Z234" s="41"/>
      <c r="AA234" s="41"/>
      <c r="AB234" s="41"/>
      <c r="AC234" s="41"/>
      <c r="AD234" s="41"/>
      <c r="AE234" s="41"/>
      <c r="AT234" s="20" t="s">
        <v>276</v>
      </c>
      <c r="AU234" s="20" t="s">
        <v>87</v>
      </c>
    </row>
    <row r="235" s="13" customFormat="1">
      <c r="A235" s="13"/>
      <c r="B235" s="234"/>
      <c r="C235" s="235"/>
      <c r="D235" s="236" t="s">
        <v>190</v>
      </c>
      <c r="E235" s="237" t="s">
        <v>19</v>
      </c>
      <c r="F235" s="238" t="s">
        <v>363</v>
      </c>
      <c r="G235" s="235"/>
      <c r="H235" s="237" t="s">
        <v>19</v>
      </c>
      <c r="I235" s="239"/>
      <c r="J235" s="235"/>
      <c r="K235" s="235"/>
      <c r="L235" s="240"/>
      <c r="M235" s="241"/>
      <c r="N235" s="242"/>
      <c r="O235" s="242"/>
      <c r="P235" s="242"/>
      <c r="Q235" s="242"/>
      <c r="R235" s="242"/>
      <c r="S235" s="242"/>
      <c r="T235" s="243"/>
      <c r="U235" s="13"/>
      <c r="V235" s="13"/>
      <c r="W235" s="13"/>
      <c r="X235" s="13"/>
      <c r="Y235" s="13"/>
      <c r="Z235" s="13"/>
      <c r="AA235" s="13"/>
      <c r="AB235" s="13"/>
      <c r="AC235" s="13"/>
      <c r="AD235" s="13"/>
      <c r="AE235" s="13"/>
      <c r="AT235" s="244" t="s">
        <v>190</v>
      </c>
      <c r="AU235" s="244" t="s">
        <v>87</v>
      </c>
      <c r="AV235" s="13" t="s">
        <v>85</v>
      </c>
      <c r="AW235" s="13" t="s">
        <v>37</v>
      </c>
      <c r="AX235" s="13" t="s">
        <v>77</v>
      </c>
      <c r="AY235" s="244" t="s">
        <v>179</v>
      </c>
    </row>
    <row r="236" s="14" customFormat="1">
      <c r="A236" s="14"/>
      <c r="B236" s="245"/>
      <c r="C236" s="246"/>
      <c r="D236" s="236" t="s">
        <v>190</v>
      </c>
      <c r="E236" s="247" t="s">
        <v>19</v>
      </c>
      <c r="F236" s="248" t="s">
        <v>186</v>
      </c>
      <c r="G236" s="246"/>
      <c r="H236" s="249">
        <v>4</v>
      </c>
      <c r="I236" s="250"/>
      <c r="J236" s="246"/>
      <c r="K236" s="246"/>
      <c r="L236" s="251"/>
      <c r="M236" s="252"/>
      <c r="N236" s="253"/>
      <c r="O236" s="253"/>
      <c r="P236" s="253"/>
      <c r="Q236" s="253"/>
      <c r="R236" s="253"/>
      <c r="S236" s="253"/>
      <c r="T236" s="254"/>
      <c r="U236" s="14"/>
      <c r="V236" s="14"/>
      <c r="W236" s="14"/>
      <c r="X236" s="14"/>
      <c r="Y236" s="14"/>
      <c r="Z236" s="14"/>
      <c r="AA236" s="14"/>
      <c r="AB236" s="14"/>
      <c r="AC236" s="14"/>
      <c r="AD236" s="14"/>
      <c r="AE236" s="14"/>
      <c r="AT236" s="255" t="s">
        <v>190</v>
      </c>
      <c r="AU236" s="255" t="s">
        <v>87</v>
      </c>
      <c r="AV236" s="14" t="s">
        <v>87</v>
      </c>
      <c r="AW236" s="14" t="s">
        <v>37</v>
      </c>
      <c r="AX236" s="14" t="s">
        <v>77</v>
      </c>
      <c r="AY236" s="255" t="s">
        <v>179</v>
      </c>
    </row>
    <row r="237" s="16" customFormat="1">
      <c r="A237" s="16"/>
      <c r="B237" s="267"/>
      <c r="C237" s="268"/>
      <c r="D237" s="236" t="s">
        <v>190</v>
      </c>
      <c r="E237" s="269" t="s">
        <v>19</v>
      </c>
      <c r="F237" s="270" t="s">
        <v>195</v>
      </c>
      <c r="G237" s="268"/>
      <c r="H237" s="271">
        <v>4</v>
      </c>
      <c r="I237" s="272"/>
      <c r="J237" s="268"/>
      <c r="K237" s="268"/>
      <c r="L237" s="273"/>
      <c r="M237" s="274"/>
      <c r="N237" s="275"/>
      <c r="O237" s="275"/>
      <c r="P237" s="275"/>
      <c r="Q237" s="275"/>
      <c r="R237" s="275"/>
      <c r="S237" s="275"/>
      <c r="T237" s="276"/>
      <c r="U237" s="16"/>
      <c r="V237" s="16"/>
      <c r="W237" s="16"/>
      <c r="X237" s="16"/>
      <c r="Y237" s="16"/>
      <c r="Z237" s="16"/>
      <c r="AA237" s="16"/>
      <c r="AB237" s="16"/>
      <c r="AC237" s="16"/>
      <c r="AD237" s="16"/>
      <c r="AE237" s="16"/>
      <c r="AT237" s="277" t="s">
        <v>190</v>
      </c>
      <c r="AU237" s="277" t="s">
        <v>87</v>
      </c>
      <c r="AV237" s="16" t="s">
        <v>186</v>
      </c>
      <c r="AW237" s="16" t="s">
        <v>37</v>
      </c>
      <c r="AX237" s="16" t="s">
        <v>85</v>
      </c>
      <c r="AY237" s="277" t="s">
        <v>179</v>
      </c>
    </row>
    <row r="238" s="2" customFormat="1" ht="24.15" customHeight="1">
      <c r="A238" s="41"/>
      <c r="B238" s="42"/>
      <c r="C238" s="216" t="s">
        <v>146</v>
      </c>
      <c r="D238" s="216" t="s">
        <v>181</v>
      </c>
      <c r="E238" s="217" t="s">
        <v>364</v>
      </c>
      <c r="F238" s="218" t="s">
        <v>365</v>
      </c>
      <c r="G238" s="219" t="s">
        <v>273</v>
      </c>
      <c r="H238" s="220">
        <v>1</v>
      </c>
      <c r="I238" s="221"/>
      <c r="J238" s="222">
        <f>ROUND(I238*H238,2)</f>
        <v>0</v>
      </c>
      <c r="K238" s="218" t="s">
        <v>274</v>
      </c>
      <c r="L238" s="47"/>
      <c r="M238" s="223" t="s">
        <v>19</v>
      </c>
      <c r="N238" s="224" t="s">
        <v>48</v>
      </c>
      <c r="O238" s="87"/>
      <c r="P238" s="225">
        <f>O238*H238</f>
        <v>0</v>
      </c>
      <c r="Q238" s="225">
        <v>0.046980000000000001</v>
      </c>
      <c r="R238" s="225">
        <f>Q238*H238</f>
        <v>0.046980000000000001</v>
      </c>
      <c r="S238" s="225">
        <v>0</v>
      </c>
      <c r="T238" s="226">
        <f>S238*H238</f>
        <v>0</v>
      </c>
      <c r="U238" s="41"/>
      <c r="V238" s="41"/>
      <c r="W238" s="41"/>
      <c r="X238" s="41"/>
      <c r="Y238" s="41"/>
      <c r="Z238" s="41"/>
      <c r="AA238" s="41"/>
      <c r="AB238" s="41"/>
      <c r="AC238" s="41"/>
      <c r="AD238" s="41"/>
      <c r="AE238" s="41"/>
      <c r="AR238" s="227" t="s">
        <v>186</v>
      </c>
      <c r="AT238" s="227" t="s">
        <v>181</v>
      </c>
      <c r="AU238" s="227" t="s">
        <v>87</v>
      </c>
      <c r="AY238" s="20" t="s">
        <v>179</v>
      </c>
      <c r="BE238" s="228">
        <f>IF(N238="základní",J238,0)</f>
        <v>0</v>
      </c>
      <c r="BF238" s="228">
        <f>IF(N238="snížená",J238,0)</f>
        <v>0</v>
      </c>
      <c r="BG238" s="228">
        <f>IF(N238="zákl. přenesená",J238,0)</f>
        <v>0</v>
      </c>
      <c r="BH238" s="228">
        <f>IF(N238="sníž. přenesená",J238,0)</f>
        <v>0</v>
      </c>
      <c r="BI238" s="228">
        <f>IF(N238="nulová",J238,0)</f>
        <v>0</v>
      </c>
      <c r="BJ238" s="20" t="s">
        <v>85</v>
      </c>
      <c r="BK238" s="228">
        <f>ROUND(I238*H238,2)</f>
        <v>0</v>
      </c>
      <c r="BL238" s="20" t="s">
        <v>186</v>
      </c>
      <c r="BM238" s="227" t="s">
        <v>366</v>
      </c>
    </row>
    <row r="239" s="2" customFormat="1">
      <c r="A239" s="41"/>
      <c r="B239" s="42"/>
      <c r="C239" s="43"/>
      <c r="D239" s="236" t="s">
        <v>276</v>
      </c>
      <c r="E239" s="43"/>
      <c r="F239" s="278" t="s">
        <v>346</v>
      </c>
      <c r="G239" s="43"/>
      <c r="H239" s="43"/>
      <c r="I239" s="231"/>
      <c r="J239" s="43"/>
      <c r="K239" s="43"/>
      <c r="L239" s="47"/>
      <c r="M239" s="232"/>
      <c r="N239" s="233"/>
      <c r="O239" s="87"/>
      <c r="P239" s="87"/>
      <c r="Q239" s="87"/>
      <c r="R239" s="87"/>
      <c r="S239" s="87"/>
      <c r="T239" s="88"/>
      <c r="U239" s="41"/>
      <c r="V239" s="41"/>
      <c r="W239" s="41"/>
      <c r="X239" s="41"/>
      <c r="Y239" s="41"/>
      <c r="Z239" s="41"/>
      <c r="AA239" s="41"/>
      <c r="AB239" s="41"/>
      <c r="AC239" s="41"/>
      <c r="AD239" s="41"/>
      <c r="AE239" s="41"/>
      <c r="AT239" s="20" t="s">
        <v>276</v>
      </c>
      <c r="AU239" s="20" t="s">
        <v>87</v>
      </c>
    </row>
    <row r="240" s="13" customFormat="1">
      <c r="A240" s="13"/>
      <c r="B240" s="234"/>
      <c r="C240" s="235"/>
      <c r="D240" s="236" t="s">
        <v>190</v>
      </c>
      <c r="E240" s="237" t="s">
        <v>19</v>
      </c>
      <c r="F240" s="238" t="s">
        <v>367</v>
      </c>
      <c r="G240" s="235"/>
      <c r="H240" s="237" t="s">
        <v>19</v>
      </c>
      <c r="I240" s="239"/>
      <c r="J240" s="235"/>
      <c r="K240" s="235"/>
      <c r="L240" s="240"/>
      <c r="M240" s="241"/>
      <c r="N240" s="242"/>
      <c r="O240" s="242"/>
      <c r="P240" s="242"/>
      <c r="Q240" s="242"/>
      <c r="R240" s="242"/>
      <c r="S240" s="242"/>
      <c r="T240" s="243"/>
      <c r="U240" s="13"/>
      <c r="V240" s="13"/>
      <c r="W240" s="13"/>
      <c r="X240" s="13"/>
      <c r="Y240" s="13"/>
      <c r="Z240" s="13"/>
      <c r="AA240" s="13"/>
      <c r="AB240" s="13"/>
      <c r="AC240" s="13"/>
      <c r="AD240" s="13"/>
      <c r="AE240" s="13"/>
      <c r="AT240" s="244" t="s">
        <v>190</v>
      </c>
      <c r="AU240" s="244" t="s">
        <v>87</v>
      </c>
      <c r="AV240" s="13" t="s">
        <v>85</v>
      </c>
      <c r="AW240" s="13" t="s">
        <v>37</v>
      </c>
      <c r="AX240" s="13" t="s">
        <v>77</v>
      </c>
      <c r="AY240" s="244" t="s">
        <v>179</v>
      </c>
    </row>
    <row r="241" s="14" customFormat="1">
      <c r="A241" s="14"/>
      <c r="B241" s="245"/>
      <c r="C241" s="246"/>
      <c r="D241" s="236" t="s">
        <v>190</v>
      </c>
      <c r="E241" s="247" t="s">
        <v>19</v>
      </c>
      <c r="F241" s="248" t="s">
        <v>85</v>
      </c>
      <c r="G241" s="246"/>
      <c r="H241" s="249">
        <v>1</v>
      </c>
      <c r="I241" s="250"/>
      <c r="J241" s="246"/>
      <c r="K241" s="246"/>
      <c r="L241" s="251"/>
      <c r="M241" s="252"/>
      <c r="N241" s="253"/>
      <c r="O241" s="253"/>
      <c r="P241" s="253"/>
      <c r="Q241" s="253"/>
      <c r="R241" s="253"/>
      <c r="S241" s="253"/>
      <c r="T241" s="254"/>
      <c r="U241" s="14"/>
      <c r="V241" s="14"/>
      <c r="W241" s="14"/>
      <c r="X241" s="14"/>
      <c r="Y241" s="14"/>
      <c r="Z241" s="14"/>
      <c r="AA241" s="14"/>
      <c r="AB241" s="14"/>
      <c r="AC241" s="14"/>
      <c r="AD241" s="14"/>
      <c r="AE241" s="14"/>
      <c r="AT241" s="255" t="s">
        <v>190</v>
      </c>
      <c r="AU241" s="255" t="s">
        <v>87</v>
      </c>
      <c r="AV241" s="14" t="s">
        <v>87</v>
      </c>
      <c r="AW241" s="14" t="s">
        <v>37</v>
      </c>
      <c r="AX241" s="14" t="s">
        <v>77</v>
      </c>
      <c r="AY241" s="255" t="s">
        <v>179</v>
      </c>
    </row>
    <row r="242" s="16" customFormat="1">
      <c r="A242" s="16"/>
      <c r="B242" s="267"/>
      <c r="C242" s="268"/>
      <c r="D242" s="236" t="s">
        <v>190</v>
      </c>
      <c r="E242" s="269" t="s">
        <v>19</v>
      </c>
      <c r="F242" s="270" t="s">
        <v>195</v>
      </c>
      <c r="G242" s="268"/>
      <c r="H242" s="271">
        <v>1</v>
      </c>
      <c r="I242" s="272"/>
      <c r="J242" s="268"/>
      <c r="K242" s="268"/>
      <c r="L242" s="273"/>
      <c r="M242" s="274"/>
      <c r="N242" s="275"/>
      <c r="O242" s="275"/>
      <c r="P242" s="275"/>
      <c r="Q242" s="275"/>
      <c r="R242" s="275"/>
      <c r="S242" s="275"/>
      <c r="T242" s="276"/>
      <c r="U242" s="16"/>
      <c r="V242" s="16"/>
      <c r="W242" s="16"/>
      <c r="X242" s="16"/>
      <c r="Y242" s="16"/>
      <c r="Z242" s="16"/>
      <c r="AA242" s="16"/>
      <c r="AB242" s="16"/>
      <c r="AC242" s="16"/>
      <c r="AD242" s="16"/>
      <c r="AE242" s="16"/>
      <c r="AT242" s="277" t="s">
        <v>190</v>
      </c>
      <c r="AU242" s="277" t="s">
        <v>87</v>
      </c>
      <c r="AV242" s="16" t="s">
        <v>186</v>
      </c>
      <c r="AW242" s="16" t="s">
        <v>37</v>
      </c>
      <c r="AX242" s="16" t="s">
        <v>85</v>
      </c>
      <c r="AY242" s="277" t="s">
        <v>179</v>
      </c>
    </row>
    <row r="243" s="2" customFormat="1" ht="16.5" customHeight="1">
      <c r="A243" s="41"/>
      <c r="B243" s="42"/>
      <c r="C243" s="216" t="s">
        <v>368</v>
      </c>
      <c r="D243" s="216" t="s">
        <v>181</v>
      </c>
      <c r="E243" s="217" t="s">
        <v>369</v>
      </c>
      <c r="F243" s="218" t="s">
        <v>370</v>
      </c>
      <c r="G243" s="219" t="s">
        <v>371</v>
      </c>
      <c r="H243" s="220">
        <v>15</v>
      </c>
      <c r="I243" s="221"/>
      <c r="J243" s="222">
        <f>ROUND(I243*H243,2)</f>
        <v>0</v>
      </c>
      <c r="K243" s="218" t="s">
        <v>274</v>
      </c>
      <c r="L243" s="47"/>
      <c r="M243" s="223" t="s">
        <v>19</v>
      </c>
      <c r="N243" s="224" t="s">
        <v>48</v>
      </c>
      <c r="O243" s="87"/>
      <c r="P243" s="225">
        <f>O243*H243</f>
        <v>0</v>
      </c>
      <c r="Q243" s="225">
        <v>0</v>
      </c>
      <c r="R243" s="225">
        <f>Q243*H243</f>
        <v>0</v>
      </c>
      <c r="S243" s="225">
        <v>0</v>
      </c>
      <c r="T243" s="226">
        <f>S243*H243</f>
        <v>0</v>
      </c>
      <c r="U243" s="41"/>
      <c r="V243" s="41"/>
      <c r="W243" s="41"/>
      <c r="X243" s="41"/>
      <c r="Y243" s="41"/>
      <c r="Z243" s="41"/>
      <c r="AA243" s="41"/>
      <c r="AB243" s="41"/>
      <c r="AC243" s="41"/>
      <c r="AD243" s="41"/>
      <c r="AE243" s="41"/>
      <c r="AR243" s="227" t="s">
        <v>186</v>
      </c>
      <c r="AT243" s="227" t="s">
        <v>181</v>
      </c>
      <c r="AU243" s="227" t="s">
        <v>87</v>
      </c>
      <c r="AY243" s="20" t="s">
        <v>179</v>
      </c>
      <c r="BE243" s="228">
        <f>IF(N243="základní",J243,0)</f>
        <v>0</v>
      </c>
      <c r="BF243" s="228">
        <f>IF(N243="snížená",J243,0)</f>
        <v>0</v>
      </c>
      <c r="BG243" s="228">
        <f>IF(N243="zákl. přenesená",J243,0)</f>
        <v>0</v>
      </c>
      <c r="BH243" s="228">
        <f>IF(N243="sníž. přenesená",J243,0)</f>
        <v>0</v>
      </c>
      <c r="BI243" s="228">
        <f>IF(N243="nulová",J243,0)</f>
        <v>0</v>
      </c>
      <c r="BJ243" s="20" t="s">
        <v>85</v>
      </c>
      <c r="BK243" s="228">
        <f>ROUND(I243*H243,2)</f>
        <v>0</v>
      </c>
      <c r="BL243" s="20" t="s">
        <v>186</v>
      </c>
      <c r="BM243" s="227" t="s">
        <v>372</v>
      </c>
    </row>
    <row r="244" s="13" customFormat="1">
      <c r="A244" s="13"/>
      <c r="B244" s="234"/>
      <c r="C244" s="235"/>
      <c r="D244" s="236" t="s">
        <v>190</v>
      </c>
      <c r="E244" s="237" t="s">
        <v>19</v>
      </c>
      <c r="F244" s="238" t="s">
        <v>373</v>
      </c>
      <c r="G244" s="235"/>
      <c r="H244" s="237" t="s">
        <v>19</v>
      </c>
      <c r="I244" s="239"/>
      <c r="J244" s="235"/>
      <c r="K244" s="235"/>
      <c r="L244" s="240"/>
      <c r="M244" s="241"/>
      <c r="N244" s="242"/>
      <c r="O244" s="242"/>
      <c r="P244" s="242"/>
      <c r="Q244" s="242"/>
      <c r="R244" s="242"/>
      <c r="S244" s="242"/>
      <c r="T244" s="243"/>
      <c r="U244" s="13"/>
      <c r="V244" s="13"/>
      <c r="W244" s="13"/>
      <c r="X244" s="13"/>
      <c r="Y244" s="13"/>
      <c r="Z244" s="13"/>
      <c r="AA244" s="13"/>
      <c r="AB244" s="13"/>
      <c r="AC244" s="13"/>
      <c r="AD244" s="13"/>
      <c r="AE244" s="13"/>
      <c r="AT244" s="244" t="s">
        <v>190</v>
      </c>
      <c r="AU244" s="244" t="s">
        <v>87</v>
      </c>
      <c r="AV244" s="13" t="s">
        <v>85</v>
      </c>
      <c r="AW244" s="13" t="s">
        <v>37</v>
      </c>
      <c r="AX244" s="13" t="s">
        <v>77</v>
      </c>
      <c r="AY244" s="244" t="s">
        <v>179</v>
      </c>
    </row>
    <row r="245" s="14" customFormat="1">
      <c r="A245" s="14"/>
      <c r="B245" s="245"/>
      <c r="C245" s="246"/>
      <c r="D245" s="236" t="s">
        <v>190</v>
      </c>
      <c r="E245" s="247" t="s">
        <v>19</v>
      </c>
      <c r="F245" s="248" t="s">
        <v>374</v>
      </c>
      <c r="G245" s="246"/>
      <c r="H245" s="249">
        <v>50</v>
      </c>
      <c r="I245" s="250"/>
      <c r="J245" s="246"/>
      <c r="K245" s="246"/>
      <c r="L245" s="251"/>
      <c r="M245" s="252"/>
      <c r="N245" s="253"/>
      <c r="O245" s="253"/>
      <c r="P245" s="253"/>
      <c r="Q245" s="253"/>
      <c r="R245" s="253"/>
      <c r="S245" s="253"/>
      <c r="T245" s="254"/>
      <c r="U245" s="14"/>
      <c r="V245" s="14"/>
      <c r="W245" s="14"/>
      <c r="X245" s="14"/>
      <c r="Y245" s="14"/>
      <c r="Z245" s="14"/>
      <c r="AA245" s="14"/>
      <c r="AB245" s="14"/>
      <c r="AC245" s="14"/>
      <c r="AD245" s="14"/>
      <c r="AE245" s="14"/>
      <c r="AT245" s="255" t="s">
        <v>190</v>
      </c>
      <c r="AU245" s="255" t="s">
        <v>87</v>
      </c>
      <c r="AV245" s="14" t="s">
        <v>87</v>
      </c>
      <c r="AW245" s="14" t="s">
        <v>37</v>
      </c>
      <c r="AX245" s="14" t="s">
        <v>77</v>
      </c>
      <c r="AY245" s="255" t="s">
        <v>179</v>
      </c>
    </row>
    <row r="246" s="15" customFormat="1">
      <c r="A246" s="15"/>
      <c r="B246" s="256"/>
      <c r="C246" s="257"/>
      <c r="D246" s="236" t="s">
        <v>190</v>
      </c>
      <c r="E246" s="258" t="s">
        <v>149</v>
      </c>
      <c r="F246" s="259" t="s">
        <v>193</v>
      </c>
      <c r="G246" s="257"/>
      <c r="H246" s="260">
        <v>50</v>
      </c>
      <c r="I246" s="261"/>
      <c r="J246" s="257"/>
      <c r="K246" s="257"/>
      <c r="L246" s="262"/>
      <c r="M246" s="263"/>
      <c r="N246" s="264"/>
      <c r="O246" s="264"/>
      <c r="P246" s="264"/>
      <c r="Q246" s="264"/>
      <c r="R246" s="264"/>
      <c r="S246" s="264"/>
      <c r="T246" s="265"/>
      <c r="U246" s="15"/>
      <c r="V246" s="15"/>
      <c r="W246" s="15"/>
      <c r="X246" s="15"/>
      <c r="Y246" s="15"/>
      <c r="Z246" s="15"/>
      <c r="AA246" s="15"/>
      <c r="AB246" s="15"/>
      <c r="AC246" s="15"/>
      <c r="AD246" s="15"/>
      <c r="AE246" s="15"/>
      <c r="AT246" s="266" t="s">
        <v>190</v>
      </c>
      <c r="AU246" s="266" t="s">
        <v>87</v>
      </c>
      <c r="AV246" s="15" t="s">
        <v>194</v>
      </c>
      <c r="AW246" s="15" t="s">
        <v>37</v>
      </c>
      <c r="AX246" s="15" t="s">
        <v>77</v>
      </c>
      <c r="AY246" s="266" t="s">
        <v>179</v>
      </c>
    </row>
    <row r="247" s="16" customFormat="1">
      <c r="A247" s="16"/>
      <c r="B247" s="267"/>
      <c r="C247" s="268"/>
      <c r="D247" s="236" t="s">
        <v>190</v>
      </c>
      <c r="E247" s="269" t="s">
        <v>19</v>
      </c>
      <c r="F247" s="270" t="s">
        <v>195</v>
      </c>
      <c r="G247" s="268"/>
      <c r="H247" s="271">
        <v>50</v>
      </c>
      <c r="I247" s="272"/>
      <c r="J247" s="268"/>
      <c r="K247" s="268"/>
      <c r="L247" s="273"/>
      <c r="M247" s="274"/>
      <c r="N247" s="275"/>
      <c r="O247" s="275"/>
      <c r="P247" s="275"/>
      <c r="Q247" s="275"/>
      <c r="R247" s="275"/>
      <c r="S247" s="275"/>
      <c r="T247" s="276"/>
      <c r="U247" s="16"/>
      <c r="V247" s="16"/>
      <c r="W247" s="16"/>
      <c r="X247" s="16"/>
      <c r="Y247" s="16"/>
      <c r="Z247" s="16"/>
      <c r="AA247" s="16"/>
      <c r="AB247" s="16"/>
      <c r="AC247" s="16"/>
      <c r="AD247" s="16"/>
      <c r="AE247" s="16"/>
      <c r="AT247" s="277" t="s">
        <v>190</v>
      </c>
      <c r="AU247" s="277" t="s">
        <v>87</v>
      </c>
      <c r="AV247" s="16" t="s">
        <v>186</v>
      </c>
      <c r="AW247" s="16" t="s">
        <v>37</v>
      </c>
      <c r="AX247" s="16" t="s">
        <v>85</v>
      </c>
      <c r="AY247" s="277" t="s">
        <v>179</v>
      </c>
    </row>
    <row r="248" s="14" customFormat="1">
      <c r="A248" s="14"/>
      <c r="B248" s="245"/>
      <c r="C248" s="246"/>
      <c r="D248" s="236" t="s">
        <v>190</v>
      </c>
      <c r="E248" s="246"/>
      <c r="F248" s="248" t="s">
        <v>375</v>
      </c>
      <c r="G248" s="246"/>
      <c r="H248" s="249">
        <v>15</v>
      </c>
      <c r="I248" s="250"/>
      <c r="J248" s="246"/>
      <c r="K248" s="246"/>
      <c r="L248" s="251"/>
      <c r="M248" s="252"/>
      <c r="N248" s="253"/>
      <c r="O248" s="253"/>
      <c r="P248" s="253"/>
      <c r="Q248" s="253"/>
      <c r="R248" s="253"/>
      <c r="S248" s="253"/>
      <c r="T248" s="254"/>
      <c r="U248" s="14"/>
      <c r="V248" s="14"/>
      <c r="W248" s="14"/>
      <c r="X248" s="14"/>
      <c r="Y248" s="14"/>
      <c r="Z248" s="14"/>
      <c r="AA248" s="14"/>
      <c r="AB248" s="14"/>
      <c r="AC248" s="14"/>
      <c r="AD248" s="14"/>
      <c r="AE248" s="14"/>
      <c r="AT248" s="255" t="s">
        <v>190</v>
      </c>
      <c r="AU248" s="255" t="s">
        <v>87</v>
      </c>
      <c r="AV248" s="14" t="s">
        <v>87</v>
      </c>
      <c r="AW248" s="14" t="s">
        <v>4</v>
      </c>
      <c r="AX248" s="14" t="s">
        <v>85</v>
      </c>
      <c r="AY248" s="255" t="s">
        <v>179</v>
      </c>
    </row>
    <row r="249" s="2" customFormat="1" ht="16.5" customHeight="1">
      <c r="A249" s="41"/>
      <c r="B249" s="42"/>
      <c r="C249" s="216" t="s">
        <v>376</v>
      </c>
      <c r="D249" s="216" t="s">
        <v>181</v>
      </c>
      <c r="E249" s="217" t="s">
        <v>377</v>
      </c>
      <c r="F249" s="218" t="s">
        <v>378</v>
      </c>
      <c r="G249" s="219" t="s">
        <v>184</v>
      </c>
      <c r="H249" s="220">
        <v>1475</v>
      </c>
      <c r="I249" s="221"/>
      <c r="J249" s="222">
        <f>ROUND(I249*H249,2)</f>
        <v>0</v>
      </c>
      <c r="K249" s="218" t="s">
        <v>185</v>
      </c>
      <c r="L249" s="47"/>
      <c r="M249" s="223" t="s">
        <v>19</v>
      </c>
      <c r="N249" s="224" t="s">
        <v>48</v>
      </c>
      <c r="O249" s="87"/>
      <c r="P249" s="225">
        <f>O249*H249</f>
        <v>0</v>
      </c>
      <c r="Q249" s="225">
        <v>0</v>
      </c>
      <c r="R249" s="225">
        <f>Q249*H249</f>
        <v>0</v>
      </c>
      <c r="S249" s="225">
        <v>0</v>
      </c>
      <c r="T249" s="226">
        <f>S249*H249</f>
        <v>0</v>
      </c>
      <c r="U249" s="41"/>
      <c r="V249" s="41"/>
      <c r="W249" s="41"/>
      <c r="X249" s="41"/>
      <c r="Y249" s="41"/>
      <c r="Z249" s="41"/>
      <c r="AA249" s="41"/>
      <c r="AB249" s="41"/>
      <c r="AC249" s="41"/>
      <c r="AD249" s="41"/>
      <c r="AE249" s="41"/>
      <c r="AR249" s="227" t="s">
        <v>186</v>
      </c>
      <c r="AT249" s="227" t="s">
        <v>181</v>
      </c>
      <c r="AU249" s="227" t="s">
        <v>87</v>
      </c>
      <c r="AY249" s="20" t="s">
        <v>179</v>
      </c>
      <c r="BE249" s="228">
        <f>IF(N249="základní",J249,0)</f>
        <v>0</v>
      </c>
      <c r="BF249" s="228">
        <f>IF(N249="snížená",J249,0)</f>
        <v>0</v>
      </c>
      <c r="BG249" s="228">
        <f>IF(N249="zákl. přenesená",J249,0)</f>
        <v>0</v>
      </c>
      <c r="BH249" s="228">
        <f>IF(N249="sníž. přenesená",J249,0)</f>
        <v>0</v>
      </c>
      <c r="BI249" s="228">
        <f>IF(N249="nulová",J249,0)</f>
        <v>0</v>
      </c>
      <c r="BJ249" s="20" t="s">
        <v>85</v>
      </c>
      <c r="BK249" s="228">
        <f>ROUND(I249*H249,2)</f>
        <v>0</v>
      </c>
      <c r="BL249" s="20" t="s">
        <v>186</v>
      </c>
      <c r="BM249" s="227" t="s">
        <v>379</v>
      </c>
    </row>
    <row r="250" s="2" customFormat="1">
      <c r="A250" s="41"/>
      <c r="B250" s="42"/>
      <c r="C250" s="43"/>
      <c r="D250" s="229" t="s">
        <v>188</v>
      </c>
      <c r="E250" s="43"/>
      <c r="F250" s="230" t="s">
        <v>380</v>
      </c>
      <c r="G250" s="43"/>
      <c r="H250" s="43"/>
      <c r="I250" s="231"/>
      <c r="J250" s="43"/>
      <c r="K250" s="43"/>
      <c r="L250" s="47"/>
      <c r="M250" s="232"/>
      <c r="N250" s="233"/>
      <c r="O250" s="87"/>
      <c r="P250" s="87"/>
      <c r="Q250" s="87"/>
      <c r="R250" s="87"/>
      <c r="S250" s="87"/>
      <c r="T250" s="88"/>
      <c r="U250" s="41"/>
      <c r="V250" s="41"/>
      <c r="W250" s="41"/>
      <c r="X250" s="41"/>
      <c r="Y250" s="41"/>
      <c r="Z250" s="41"/>
      <c r="AA250" s="41"/>
      <c r="AB250" s="41"/>
      <c r="AC250" s="41"/>
      <c r="AD250" s="41"/>
      <c r="AE250" s="41"/>
      <c r="AT250" s="20" t="s">
        <v>188</v>
      </c>
      <c r="AU250" s="20" t="s">
        <v>87</v>
      </c>
    </row>
    <row r="251" s="13" customFormat="1">
      <c r="A251" s="13"/>
      <c r="B251" s="234"/>
      <c r="C251" s="235"/>
      <c r="D251" s="236" t="s">
        <v>190</v>
      </c>
      <c r="E251" s="237" t="s">
        <v>19</v>
      </c>
      <c r="F251" s="238" t="s">
        <v>381</v>
      </c>
      <c r="G251" s="235"/>
      <c r="H251" s="237" t="s">
        <v>19</v>
      </c>
      <c r="I251" s="239"/>
      <c r="J251" s="235"/>
      <c r="K251" s="235"/>
      <c r="L251" s="240"/>
      <c r="M251" s="241"/>
      <c r="N251" s="242"/>
      <c r="O251" s="242"/>
      <c r="P251" s="242"/>
      <c r="Q251" s="242"/>
      <c r="R251" s="242"/>
      <c r="S251" s="242"/>
      <c r="T251" s="243"/>
      <c r="U251" s="13"/>
      <c r="V251" s="13"/>
      <c r="W251" s="13"/>
      <c r="X251" s="13"/>
      <c r="Y251" s="13"/>
      <c r="Z251" s="13"/>
      <c r="AA251" s="13"/>
      <c r="AB251" s="13"/>
      <c r="AC251" s="13"/>
      <c r="AD251" s="13"/>
      <c r="AE251" s="13"/>
      <c r="AT251" s="244" t="s">
        <v>190</v>
      </c>
      <c r="AU251" s="244" t="s">
        <v>87</v>
      </c>
      <c r="AV251" s="13" t="s">
        <v>85</v>
      </c>
      <c r="AW251" s="13" t="s">
        <v>37</v>
      </c>
      <c r="AX251" s="13" t="s">
        <v>77</v>
      </c>
      <c r="AY251" s="244" t="s">
        <v>179</v>
      </c>
    </row>
    <row r="252" s="14" customFormat="1">
      <c r="A252" s="14"/>
      <c r="B252" s="245"/>
      <c r="C252" s="246"/>
      <c r="D252" s="236" t="s">
        <v>190</v>
      </c>
      <c r="E252" s="247" t="s">
        <v>19</v>
      </c>
      <c r="F252" s="248" t="s">
        <v>382</v>
      </c>
      <c r="G252" s="246"/>
      <c r="H252" s="249">
        <v>1475</v>
      </c>
      <c r="I252" s="250"/>
      <c r="J252" s="246"/>
      <c r="K252" s="246"/>
      <c r="L252" s="251"/>
      <c r="M252" s="252"/>
      <c r="N252" s="253"/>
      <c r="O252" s="253"/>
      <c r="P252" s="253"/>
      <c r="Q252" s="253"/>
      <c r="R252" s="253"/>
      <c r="S252" s="253"/>
      <c r="T252" s="254"/>
      <c r="U252" s="14"/>
      <c r="V252" s="14"/>
      <c r="W252" s="14"/>
      <c r="X252" s="14"/>
      <c r="Y252" s="14"/>
      <c r="Z252" s="14"/>
      <c r="AA252" s="14"/>
      <c r="AB252" s="14"/>
      <c r="AC252" s="14"/>
      <c r="AD252" s="14"/>
      <c r="AE252" s="14"/>
      <c r="AT252" s="255" t="s">
        <v>190</v>
      </c>
      <c r="AU252" s="255" t="s">
        <v>87</v>
      </c>
      <c r="AV252" s="14" t="s">
        <v>87</v>
      </c>
      <c r="AW252" s="14" t="s">
        <v>37</v>
      </c>
      <c r="AX252" s="14" t="s">
        <v>77</v>
      </c>
      <c r="AY252" s="255" t="s">
        <v>179</v>
      </c>
    </row>
    <row r="253" s="15" customFormat="1">
      <c r="A253" s="15"/>
      <c r="B253" s="256"/>
      <c r="C253" s="257"/>
      <c r="D253" s="236" t="s">
        <v>190</v>
      </c>
      <c r="E253" s="258" t="s">
        <v>147</v>
      </c>
      <c r="F253" s="259" t="s">
        <v>193</v>
      </c>
      <c r="G253" s="257"/>
      <c r="H253" s="260">
        <v>1475</v>
      </c>
      <c r="I253" s="261"/>
      <c r="J253" s="257"/>
      <c r="K253" s="257"/>
      <c r="L253" s="262"/>
      <c r="M253" s="263"/>
      <c r="N253" s="264"/>
      <c r="O253" s="264"/>
      <c r="P253" s="264"/>
      <c r="Q253" s="264"/>
      <c r="R253" s="264"/>
      <c r="S253" s="264"/>
      <c r="T253" s="265"/>
      <c r="U253" s="15"/>
      <c r="V253" s="15"/>
      <c r="W253" s="15"/>
      <c r="X253" s="15"/>
      <c r="Y253" s="15"/>
      <c r="Z253" s="15"/>
      <c r="AA253" s="15"/>
      <c r="AB253" s="15"/>
      <c r="AC253" s="15"/>
      <c r="AD253" s="15"/>
      <c r="AE253" s="15"/>
      <c r="AT253" s="266" t="s">
        <v>190</v>
      </c>
      <c r="AU253" s="266" t="s">
        <v>87</v>
      </c>
      <c r="AV253" s="15" t="s">
        <v>194</v>
      </c>
      <c r="AW253" s="15" t="s">
        <v>37</v>
      </c>
      <c r="AX253" s="15" t="s">
        <v>77</v>
      </c>
      <c r="AY253" s="266" t="s">
        <v>179</v>
      </c>
    </row>
    <row r="254" s="16" customFormat="1">
      <c r="A254" s="16"/>
      <c r="B254" s="267"/>
      <c r="C254" s="268"/>
      <c r="D254" s="236" t="s">
        <v>190</v>
      </c>
      <c r="E254" s="269" t="s">
        <v>19</v>
      </c>
      <c r="F254" s="270" t="s">
        <v>195</v>
      </c>
      <c r="G254" s="268"/>
      <c r="H254" s="271">
        <v>1475</v>
      </c>
      <c r="I254" s="272"/>
      <c r="J254" s="268"/>
      <c r="K254" s="268"/>
      <c r="L254" s="273"/>
      <c r="M254" s="274"/>
      <c r="N254" s="275"/>
      <c r="O254" s="275"/>
      <c r="P254" s="275"/>
      <c r="Q254" s="275"/>
      <c r="R254" s="275"/>
      <c r="S254" s="275"/>
      <c r="T254" s="276"/>
      <c r="U254" s="16"/>
      <c r="V254" s="16"/>
      <c r="W254" s="16"/>
      <c r="X254" s="16"/>
      <c r="Y254" s="16"/>
      <c r="Z254" s="16"/>
      <c r="AA254" s="16"/>
      <c r="AB254" s="16"/>
      <c r="AC254" s="16"/>
      <c r="AD254" s="16"/>
      <c r="AE254" s="16"/>
      <c r="AT254" s="277" t="s">
        <v>190</v>
      </c>
      <c r="AU254" s="277" t="s">
        <v>87</v>
      </c>
      <c r="AV254" s="16" t="s">
        <v>186</v>
      </c>
      <c r="AW254" s="16" t="s">
        <v>37</v>
      </c>
      <c r="AX254" s="16" t="s">
        <v>85</v>
      </c>
      <c r="AY254" s="277" t="s">
        <v>179</v>
      </c>
    </row>
    <row r="255" s="2" customFormat="1" ht="16.5" customHeight="1">
      <c r="A255" s="41"/>
      <c r="B255" s="42"/>
      <c r="C255" s="216" t="s">
        <v>383</v>
      </c>
      <c r="D255" s="216" t="s">
        <v>181</v>
      </c>
      <c r="E255" s="217" t="s">
        <v>384</v>
      </c>
      <c r="F255" s="218" t="s">
        <v>385</v>
      </c>
      <c r="G255" s="219" t="s">
        <v>371</v>
      </c>
      <c r="H255" s="220">
        <v>60</v>
      </c>
      <c r="I255" s="221"/>
      <c r="J255" s="222">
        <f>ROUND(I255*H255,2)</f>
        <v>0</v>
      </c>
      <c r="K255" s="218" t="s">
        <v>185</v>
      </c>
      <c r="L255" s="47"/>
      <c r="M255" s="223" t="s">
        <v>19</v>
      </c>
      <c r="N255" s="224" t="s">
        <v>48</v>
      </c>
      <c r="O255" s="87"/>
      <c r="P255" s="225">
        <f>O255*H255</f>
        <v>0</v>
      </c>
      <c r="Q255" s="225">
        <v>0</v>
      </c>
      <c r="R255" s="225">
        <f>Q255*H255</f>
        <v>0</v>
      </c>
      <c r="S255" s="225">
        <v>0</v>
      </c>
      <c r="T255" s="226">
        <f>S255*H255</f>
        <v>0</v>
      </c>
      <c r="U255" s="41"/>
      <c r="V255" s="41"/>
      <c r="W255" s="41"/>
      <c r="X255" s="41"/>
      <c r="Y255" s="41"/>
      <c r="Z255" s="41"/>
      <c r="AA255" s="41"/>
      <c r="AB255" s="41"/>
      <c r="AC255" s="41"/>
      <c r="AD255" s="41"/>
      <c r="AE255" s="41"/>
      <c r="AR255" s="227" t="s">
        <v>186</v>
      </c>
      <c r="AT255" s="227" t="s">
        <v>181</v>
      </c>
      <c r="AU255" s="227" t="s">
        <v>87</v>
      </c>
      <c r="AY255" s="20" t="s">
        <v>179</v>
      </c>
      <c r="BE255" s="228">
        <f>IF(N255="základní",J255,0)</f>
        <v>0</v>
      </c>
      <c r="BF255" s="228">
        <f>IF(N255="snížená",J255,0)</f>
        <v>0</v>
      </c>
      <c r="BG255" s="228">
        <f>IF(N255="zákl. přenesená",J255,0)</f>
        <v>0</v>
      </c>
      <c r="BH255" s="228">
        <f>IF(N255="sníž. přenesená",J255,0)</f>
        <v>0</v>
      </c>
      <c r="BI255" s="228">
        <f>IF(N255="nulová",J255,0)</f>
        <v>0</v>
      </c>
      <c r="BJ255" s="20" t="s">
        <v>85</v>
      </c>
      <c r="BK255" s="228">
        <f>ROUND(I255*H255,2)</f>
        <v>0</v>
      </c>
      <c r="BL255" s="20" t="s">
        <v>186</v>
      </c>
      <c r="BM255" s="227" t="s">
        <v>386</v>
      </c>
    </row>
    <row r="256" s="2" customFormat="1">
      <c r="A256" s="41"/>
      <c r="B256" s="42"/>
      <c r="C256" s="43"/>
      <c r="D256" s="229" t="s">
        <v>188</v>
      </c>
      <c r="E256" s="43"/>
      <c r="F256" s="230" t="s">
        <v>387</v>
      </c>
      <c r="G256" s="43"/>
      <c r="H256" s="43"/>
      <c r="I256" s="231"/>
      <c r="J256" s="43"/>
      <c r="K256" s="43"/>
      <c r="L256" s="47"/>
      <c r="M256" s="232"/>
      <c r="N256" s="233"/>
      <c r="O256" s="87"/>
      <c r="P256" s="87"/>
      <c r="Q256" s="87"/>
      <c r="R256" s="87"/>
      <c r="S256" s="87"/>
      <c r="T256" s="88"/>
      <c r="U256" s="41"/>
      <c r="V256" s="41"/>
      <c r="W256" s="41"/>
      <c r="X256" s="41"/>
      <c r="Y256" s="41"/>
      <c r="Z256" s="41"/>
      <c r="AA256" s="41"/>
      <c r="AB256" s="41"/>
      <c r="AC256" s="41"/>
      <c r="AD256" s="41"/>
      <c r="AE256" s="41"/>
      <c r="AT256" s="20" t="s">
        <v>188</v>
      </c>
      <c r="AU256" s="20" t="s">
        <v>87</v>
      </c>
    </row>
    <row r="257" s="13" customFormat="1">
      <c r="A257" s="13"/>
      <c r="B257" s="234"/>
      <c r="C257" s="235"/>
      <c r="D257" s="236" t="s">
        <v>190</v>
      </c>
      <c r="E257" s="237" t="s">
        <v>19</v>
      </c>
      <c r="F257" s="238" t="s">
        <v>388</v>
      </c>
      <c r="G257" s="235"/>
      <c r="H257" s="237" t="s">
        <v>19</v>
      </c>
      <c r="I257" s="239"/>
      <c r="J257" s="235"/>
      <c r="K257" s="235"/>
      <c r="L257" s="240"/>
      <c r="M257" s="241"/>
      <c r="N257" s="242"/>
      <c r="O257" s="242"/>
      <c r="P257" s="242"/>
      <c r="Q257" s="242"/>
      <c r="R257" s="242"/>
      <c r="S257" s="242"/>
      <c r="T257" s="243"/>
      <c r="U257" s="13"/>
      <c r="V257" s="13"/>
      <c r="W257" s="13"/>
      <c r="X257" s="13"/>
      <c r="Y257" s="13"/>
      <c r="Z257" s="13"/>
      <c r="AA257" s="13"/>
      <c r="AB257" s="13"/>
      <c r="AC257" s="13"/>
      <c r="AD257" s="13"/>
      <c r="AE257" s="13"/>
      <c r="AT257" s="244" t="s">
        <v>190</v>
      </c>
      <c r="AU257" s="244" t="s">
        <v>87</v>
      </c>
      <c r="AV257" s="13" t="s">
        <v>85</v>
      </c>
      <c r="AW257" s="13" t="s">
        <v>37</v>
      </c>
      <c r="AX257" s="13" t="s">
        <v>77</v>
      </c>
      <c r="AY257" s="244" t="s">
        <v>179</v>
      </c>
    </row>
    <row r="258" s="14" customFormat="1">
      <c r="A258" s="14"/>
      <c r="B258" s="245"/>
      <c r="C258" s="246"/>
      <c r="D258" s="236" t="s">
        <v>190</v>
      </c>
      <c r="E258" s="247" t="s">
        <v>19</v>
      </c>
      <c r="F258" s="248" t="s">
        <v>389</v>
      </c>
      <c r="G258" s="246"/>
      <c r="H258" s="249">
        <v>7.5</v>
      </c>
      <c r="I258" s="250"/>
      <c r="J258" s="246"/>
      <c r="K258" s="246"/>
      <c r="L258" s="251"/>
      <c r="M258" s="252"/>
      <c r="N258" s="253"/>
      <c r="O258" s="253"/>
      <c r="P258" s="253"/>
      <c r="Q258" s="253"/>
      <c r="R258" s="253"/>
      <c r="S258" s="253"/>
      <c r="T258" s="254"/>
      <c r="U258" s="14"/>
      <c r="V258" s="14"/>
      <c r="W258" s="14"/>
      <c r="X258" s="14"/>
      <c r="Y258" s="14"/>
      <c r="Z258" s="14"/>
      <c r="AA258" s="14"/>
      <c r="AB258" s="14"/>
      <c r="AC258" s="14"/>
      <c r="AD258" s="14"/>
      <c r="AE258" s="14"/>
      <c r="AT258" s="255" t="s">
        <v>190</v>
      </c>
      <c r="AU258" s="255" t="s">
        <v>87</v>
      </c>
      <c r="AV258" s="14" t="s">
        <v>87</v>
      </c>
      <c r="AW258" s="14" t="s">
        <v>37</v>
      </c>
      <c r="AX258" s="14" t="s">
        <v>77</v>
      </c>
      <c r="AY258" s="255" t="s">
        <v>179</v>
      </c>
    </row>
    <row r="259" s="14" customFormat="1">
      <c r="A259" s="14"/>
      <c r="B259" s="245"/>
      <c r="C259" s="246"/>
      <c r="D259" s="236" t="s">
        <v>190</v>
      </c>
      <c r="E259" s="247" t="s">
        <v>19</v>
      </c>
      <c r="F259" s="248" t="s">
        <v>390</v>
      </c>
      <c r="G259" s="246"/>
      <c r="H259" s="249">
        <v>2.5</v>
      </c>
      <c r="I259" s="250"/>
      <c r="J259" s="246"/>
      <c r="K259" s="246"/>
      <c r="L259" s="251"/>
      <c r="M259" s="252"/>
      <c r="N259" s="253"/>
      <c r="O259" s="253"/>
      <c r="P259" s="253"/>
      <c r="Q259" s="253"/>
      <c r="R259" s="253"/>
      <c r="S259" s="253"/>
      <c r="T259" s="254"/>
      <c r="U259" s="14"/>
      <c r="V259" s="14"/>
      <c r="W259" s="14"/>
      <c r="X259" s="14"/>
      <c r="Y259" s="14"/>
      <c r="Z259" s="14"/>
      <c r="AA259" s="14"/>
      <c r="AB259" s="14"/>
      <c r="AC259" s="14"/>
      <c r="AD259" s="14"/>
      <c r="AE259" s="14"/>
      <c r="AT259" s="255" t="s">
        <v>190</v>
      </c>
      <c r="AU259" s="255" t="s">
        <v>87</v>
      </c>
      <c r="AV259" s="14" t="s">
        <v>87</v>
      </c>
      <c r="AW259" s="14" t="s">
        <v>37</v>
      </c>
      <c r="AX259" s="14" t="s">
        <v>77</v>
      </c>
      <c r="AY259" s="255" t="s">
        <v>179</v>
      </c>
    </row>
    <row r="260" s="13" customFormat="1">
      <c r="A260" s="13"/>
      <c r="B260" s="234"/>
      <c r="C260" s="235"/>
      <c r="D260" s="236" t="s">
        <v>190</v>
      </c>
      <c r="E260" s="237" t="s">
        <v>19</v>
      </c>
      <c r="F260" s="238" t="s">
        <v>391</v>
      </c>
      <c r="G260" s="235"/>
      <c r="H260" s="237" t="s">
        <v>19</v>
      </c>
      <c r="I260" s="239"/>
      <c r="J260" s="235"/>
      <c r="K260" s="235"/>
      <c r="L260" s="240"/>
      <c r="M260" s="241"/>
      <c r="N260" s="242"/>
      <c r="O260" s="242"/>
      <c r="P260" s="242"/>
      <c r="Q260" s="242"/>
      <c r="R260" s="242"/>
      <c r="S260" s="242"/>
      <c r="T260" s="243"/>
      <c r="U260" s="13"/>
      <c r="V260" s="13"/>
      <c r="W260" s="13"/>
      <c r="X260" s="13"/>
      <c r="Y260" s="13"/>
      <c r="Z260" s="13"/>
      <c r="AA260" s="13"/>
      <c r="AB260" s="13"/>
      <c r="AC260" s="13"/>
      <c r="AD260" s="13"/>
      <c r="AE260" s="13"/>
      <c r="AT260" s="244" t="s">
        <v>190</v>
      </c>
      <c r="AU260" s="244" t="s">
        <v>87</v>
      </c>
      <c r="AV260" s="13" t="s">
        <v>85</v>
      </c>
      <c r="AW260" s="13" t="s">
        <v>37</v>
      </c>
      <c r="AX260" s="13" t="s">
        <v>77</v>
      </c>
      <c r="AY260" s="244" t="s">
        <v>179</v>
      </c>
    </row>
    <row r="261" s="14" customFormat="1">
      <c r="A261" s="14"/>
      <c r="B261" s="245"/>
      <c r="C261" s="246"/>
      <c r="D261" s="236" t="s">
        <v>190</v>
      </c>
      <c r="E261" s="247" t="s">
        <v>19</v>
      </c>
      <c r="F261" s="248" t="s">
        <v>374</v>
      </c>
      <c r="G261" s="246"/>
      <c r="H261" s="249">
        <v>50</v>
      </c>
      <c r="I261" s="250"/>
      <c r="J261" s="246"/>
      <c r="K261" s="246"/>
      <c r="L261" s="251"/>
      <c r="M261" s="252"/>
      <c r="N261" s="253"/>
      <c r="O261" s="253"/>
      <c r="P261" s="253"/>
      <c r="Q261" s="253"/>
      <c r="R261" s="253"/>
      <c r="S261" s="253"/>
      <c r="T261" s="254"/>
      <c r="U261" s="14"/>
      <c r="V261" s="14"/>
      <c r="W261" s="14"/>
      <c r="X261" s="14"/>
      <c r="Y261" s="14"/>
      <c r="Z261" s="14"/>
      <c r="AA261" s="14"/>
      <c r="AB261" s="14"/>
      <c r="AC261" s="14"/>
      <c r="AD261" s="14"/>
      <c r="AE261" s="14"/>
      <c r="AT261" s="255" t="s">
        <v>190</v>
      </c>
      <c r="AU261" s="255" t="s">
        <v>87</v>
      </c>
      <c r="AV261" s="14" t="s">
        <v>87</v>
      </c>
      <c r="AW261" s="14" t="s">
        <v>37</v>
      </c>
      <c r="AX261" s="14" t="s">
        <v>77</v>
      </c>
      <c r="AY261" s="255" t="s">
        <v>179</v>
      </c>
    </row>
    <row r="262" s="15" customFormat="1">
      <c r="A262" s="15"/>
      <c r="B262" s="256"/>
      <c r="C262" s="257"/>
      <c r="D262" s="236" t="s">
        <v>190</v>
      </c>
      <c r="E262" s="258" t="s">
        <v>142</v>
      </c>
      <c r="F262" s="259" t="s">
        <v>193</v>
      </c>
      <c r="G262" s="257"/>
      <c r="H262" s="260">
        <v>60</v>
      </c>
      <c r="I262" s="261"/>
      <c r="J262" s="257"/>
      <c r="K262" s="257"/>
      <c r="L262" s="262"/>
      <c r="M262" s="263"/>
      <c r="N262" s="264"/>
      <c r="O262" s="264"/>
      <c r="P262" s="264"/>
      <c r="Q262" s="264"/>
      <c r="R262" s="264"/>
      <c r="S262" s="264"/>
      <c r="T262" s="265"/>
      <c r="U262" s="15"/>
      <c r="V262" s="15"/>
      <c r="W262" s="15"/>
      <c r="X262" s="15"/>
      <c r="Y262" s="15"/>
      <c r="Z262" s="15"/>
      <c r="AA262" s="15"/>
      <c r="AB262" s="15"/>
      <c r="AC262" s="15"/>
      <c r="AD262" s="15"/>
      <c r="AE262" s="15"/>
      <c r="AT262" s="266" t="s">
        <v>190</v>
      </c>
      <c r="AU262" s="266" t="s">
        <v>87</v>
      </c>
      <c r="AV262" s="15" t="s">
        <v>194</v>
      </c>
      <c r="AW262" s="15" t="s">
        <v>37</v>
      </c>
      <c r="AX262" s="15" t="s">
        <v>77</v>
      </c>
      <c r="AY262" s="266" t="s">
        <v>179</v>
      </c>
    </row>
    <row r="263" s="16" customFormat="1">
      <c r="A263" s="16"/>
      <c r="B263" s="267"/>
      <c r="C263" s="268"/>
      <c r="D263" s="236" t="s">
        <v>190</v>
      </c>
      <c r="E263" s="269" t="s">
        <v>19</v>
      </c>
      <c r="F263" s="270" t="s">
        <v>195</v>
      </c>
      <c r="G263" s="268"/>
      <c r="H263" s="271">
        <v>60</v>
      </c>
      <c r="I263" s="272"/>
      <c r="J263" s="268"/>
      <c r="K263" s="268"/>
      <c r="L263" s="273"/>
      <c r="M263" s="274"/>
      <c r="N263" s="275"/>
      <c r="O263" s="275"/>
      <c r="P263" s="275"/>
      <c r="Q263" s="275"/>
      <c r="R263" s="275"/>
      <c r="S263" s="275"/>
      <c r="T263" s="276"/>
      <c r="U263" s="16"/>
      <c r="V263" s="16"/>
      <c r="W263" s="16"/>
      <c r="X263" s="16"/>
      <c r="Y263" s="16"/>
      <c r="Z263" s="16"/>
      <c r="AA263" s="16"/>
      <c r="AB263" s="16"/>
      <c r="AC263" s="16"/>
      <c r="AD263" s="16"/>
      <c r="AE263" s="16"/>
      <c r="AT263" s="277" t="s">
        <v>190</v>
      </c>
      <c r="AU263" s="277" t="s">
        <v>87</v>
      </c>
      <c r="AV263" s="16" t="s">
        <v>186</v>
      </c>
      <c r="AW263" s="16" t="s">
        <v>37</v>
      </c>
      <c r="AX263" s="16" t="s">
        <v>85</v>
      </c>
      <c r="AY263" s="277" t="s">
        <v>179</v>
      </c>
    </row>
    <row r="264" s="2" customFormat="1" ht="37.8" customHeight="1">
      <c r="A264" s="41"/>
      <c r="B264" s="42"/>
      <c r="C264" s="216" t="s">
        <v>392</v>
      </c>
      <c r="D264" s="216" t="s">
        <v>181</v>
      </c>
      <c r="E264" s="217" t="s">
        <v>393</v>
      </c>
      <c r="F264" s="218" t="s">
        <v>394</v>
      </c>
      <c r="G264" s="219" t="s">
        <v>371</v>
      </c>
      <c r="H264" s="220">
        <v>400</v>
      </c>
      <c r="I264" s="221"/>
      <c r="J264" s="222">
        <f>ROUND(I264*H264,2)</f>
        <v>0</v>
      </c>
      <c r="K264" s="218" t="s">
        <v>185</v>
      </c>
      <c r="L264" s="47"/>
      <c r="M264" s="223" t="s">
        <v>19</v>
      </c>
      <c r="N264" s="224" t="s">
        <v>48</v>
      </c>
      <c r="O264" s="87"/>
      <c r="P264" s="225">
        <f>O264*H264</f>
        <v>0</v>
      </c>
      <c r="Q264" s="225">
        <v>0</v>
      </c>
      <c r="R264" s="225">
        <f>Q264*H264</f>
        <v>0</v>
      </c>
      <c r="S264" s="225">
        <v>0</v>
      </c>
      <c r="T264" s="226">
        <f>S264*H264</f>
        <v>0</v>
      </c>
      <c r="U264" s="41"/>
      <c r="V264" s="41"/>
      <c r="W264" s="41"/>
      <c r="X264" s="41"/>
      <c r="Y264" s="41"/>
      <c r="Z264" s="41"/>
      <c r="AA264" s="41"/>
      <c r="AB264" s="41"/>
      <c r="AC264" s="41"/>
      <c r="AD264" s="41"/>
      <c r="AE264" s="41"/>
      <c r="AR264" s="227" t="s">
        <v>186</v>
      </c>
      <c r="AT264" s="227" t="s">
        <v>181</v>
      </c>
      <c r="AU264" s="227" t="s">
        <v>87</v>
      </c>
      <c r="AY264" s="20" t="s">
        <v>179</v>
      </c>
      <c r="BE264" s="228">
        <f>IF(N264="základní",J264,0)</f>
        <v>0</v>
      </c>
      <c r="BF264" s="228">
        <f>IF(N264="snížená",J264,0)</f>
        <v>0</v>
      </c>
      <c r="BG264" s="228">
        <f>IF(N264="zákl. přenesená",J264,0)</f>
        <v>0</v>
      </c>
      <c r="BH264" s="228">
        <f>IF(N264="sníž. přenesená",J264,0)</f>
        <v>0</v>
      </c>
      <c r="BI264" s="228">
        <f>IF(N264="nulová",J264,0)</f>
        <v>0</v>
      </c>
      <c r="BJ264" s="20" t="s">
        <v>85</v>
      </c>
      <c r="BK264" s="228">
        <f>ROUND(I264*H264,2)</f>
        <v>0</v>
      </c>
      <c r="BL264" s="20" t="s">
        <v>186</v>
      </c>
      <c r="BM264" s="227" t="s">
        <v>395</v>
      </c>
    </row>
    <row r="265" s="2" customFormat="1">
      <c r="A265" s="41"/>
      <c r="B265" s="42"/>
      <c r="C265" s="43"/>
      <c r="D265" s="229" t="s">
        <v>188</v>
      </c>
      <c r="E265" s="43"/>
      <c r="F265" s="230" t="s">
        <v>396</v>
      </c>
      <c r="G265" s="43"/>
      <c r="H265" s="43"/>
      <c r="I265" s="231"/>
      <c r="J265" s="43"/>
      <c r="K265" s="43"/>
      <c r="L265" s="47"/>
      <c r="M265" s="232"/>
      <c r="N265" s="233"/>
      <c r="O265" s="87"/>
      <c r="P265" s="87"/>
      <c r="Q265" s="87"/>
      <c r="R265" s="87"/>
      <c r="S265" s="87"/>
      <c r="T265" s="88"/>
      <c r="U265" s="41"/>
      <c r="V265" s="41"/>
      <c r="W265" s="41"/>
      <c r="X265" s="41"/>
      <c r="Y265" s="41"/>
      <c r="Z265" s="41"/>
      <c r="AA265" s="41"/>
      <c r="AB265" s="41"/>
      <c r="AC265" s="41"/>
      <c r="AD265" s="41"/>
      <c r="AE265" s="41"/>
      <c r="AT265" s="20" t="s">
        <v>188</v>
      </c>
      <c r="AU265" s="20" t="s">
        <v>87</v>
      </c>
    </row>
    <row r="266" s="13" customFormat="1">
      <c r="A266" s="13"/>
      <c r="B266" s="234"/>
      <c r="C266" s="235"/>
      <c r="D266" s="236" t="s">
        <v>190</v>
      </c>
      <c r="E266" s="237" t="s">
        <v>19</v>
      </c>
      <c r="F266" s="238" t="s">
        <v>397</v>
      </c>
      <c r="G266" s="235"/>
      <c r="H266" s="237" t="s">
        <v>19</v>
      </c>
      <c r="I266" s="239"/>
      <c r="J266" s="235"/>
      <c r="K266" s="235"/>
      <c r="L266" s="240"/>
      <c r="M266" s="241"/>
      <c r="N266" s="242"/>
      <c r="O266" s="242"/>
      <c r="P266" s="242"/>
      <c r="Q266" s="242"/>
      <c r="R266" s="242"/>
      <c r="S266" s="242"/>
      <c r="T266" s="243"/>
      <c r="U266" s="13"/>
      <c r="V266" s="13"/>
      <c r="W266" s="13"/>
      <c r="X266" s="13"/>
      <c r="Y266" s="13"/>
      <c r="Z266" s="13"/>
      <c r="AA266" s="13"/>
      <c r="AB266" s="13"/>
      <c r="AC266" s="13"/>
      <c r="AD266" s="13"/>
      <c r="AE266" s="13"/>
      <c r="AT266" s="244" t="s">
        <v>190</v>
      </c>
      <c r="AU266" s="244" t="s">
        <v>87</v>
      </c>
      <c r="AV266" s="13" t="s">
        <v>85</v>
      </c>
      <c r="AW266" s="13" t="s">
        <v>37</v>
      </c>
      <c r="AX266" s="13" t="s">
        <v>77</v>
      </c>
      <c r="AY266" s="244" t="s">
        <v>179</v>
      </c>
    </row>
    <row r="267" s="14" customFormat="1">
      <c r="A267" s="14"/>
      <c r="B267" s="245"/>
      <c r="C267" s="246"/>
      <c r="D267" s="236" t="s">
        <v>190</v>
      </c>
      <c r="E267" s="247" t="s">
        <v>19</v>
      </c>
      <c r="F267" s="248" t="s">
        <v>142</v>
      </c>
      <c r="G267" s="246"/>
      <c r="H267" s="249">
        <v>60</v>
      </c>
      <c r="I267" s="250"/>
      <c r="J267" s="246"/>
      <c r="K267" s="246"/>
      <c r="L267" s="251"/>
      <c r="M267" s="252"/>
      <c r="N267" s="253"/>
      <c r="O267" s="253"/>
      <c r="P267" s="253"/>
      <c r="Q267" s="253"/>
      <c r="R267" s="253"/>
      <c r="S267" s="253"/>
      <c r="T267" s="254"/>
      <c r="U267" s="14"/>
      <c r="V267" s="14"/>
      <c r="W267" s="14"/>
      <c r="X267" s="14"/>
      <c r="Y267" s="14"/>
      <c r="Z267" s="14"/>
      <c r="AA267" s="14"/>
      <c r="AB267" s="14"/>
      <c r="AC267" s="14"/>
      <c r="AD267" s="14"/>
      <c r="AE267" s="14"/>
      <c r="AT267" s="255" t="s">
        <v>190</v>
      </c>
      <c r="AU267" s="255" t="s">
        <v>87</v>
      </c>
      <c r="AV267" s="14" t="s">
        <v>87</v>
      </c>
      <c r="AW267" s="14" t="s">
        <v>37</v>
      </c>
      <c r="AX267" s="14" t="s">
        <v>77</v>
      </c>
      <c r="AY267" s="255" t="s">
        <v>179</v>
      </c>
    </row>
    <row r="268" s="14" customFormat="1">
      <c r="A268" s="14"/>
      <c r="B268" s="245"/>
      <c r="C268" s="246"/>
      <c r="D268" s="236" t="s">
        <v>190</v>
      </c>
      <c r="E268" s="247" t="s">
        <v>19</v>
      </c>
      <c r="F268" s="248" t="s">
        <v>398</v>
      </c>
      <c r="G268" s="246"/>
      <c r="H268" s="249">
        <v>295</v>
      </c>
      <c r="I268" s="250"/>
      <c r="J268" s="246"/>
      <c r="K268" s="246"/>
      <c r="L268" s="251"/>
      <c r="M268" s="252"/>
      <c r="N268" s="253"/>
      <c r="O268" s="253"/>
      <c r="P268" s="253"/>
      <c r="Q268" s="253"/>
      <c r="R268" s="253"/>
      <c r="S268" s="253"/>
      <c r="T268" s="254"/>
      <c r="U268" s="14"/>
      <c r="V268" s="14"/>
      <c r="W268" s="14"/>
      <c r="X268" s="14"/>
      <c r="Y268" s="14"/>
      <c r="Z268" s="14"/>
      <c r="AA268" s="14"/>
      <c r="AB268" s="14"/>
      <c r="AC268" s="14"/>
      <c r="AD268" s="14"/>
      <c r="AE268" s="14"/>
      <c r="AT268" s="255" t="s">
        <v>190</v>
      </c>
      <c r="AU268" s="255" t="s">
        <v>87</v>
      </c>
      <c r="AV268" s="14" t="s">
        <v>87</v>
      </c>
      <c r="AW268" s="14" t="s">
        <v>37</v>
      </c>
      <c r="AX268" s="14" t="s">
        <v>77</v>
      </c>
      <c r="AY268" s="255" t="s">
        <v>179</v>
      </c>
    </row>
    <row r="269" s="14" customFormat="1">
      <c r="A269" s="14"/>
      <c r="B269" s="245"/>
      <c r="C269" s="246"/>
      <c r="D269" s="236" t="s">
        <v>190</v>
      </c>
      <c r="E269" s="247" t="s">
        <v>19</v>
      </c>
      <c r="F269" s="248" t="s">
        <v>399</v>
      </c>
      <c r="G269" s="246"/>
      <c r="H269" s="249">
        <v>15</v>
      </c>
      <c r="I269" s="250"/>
      <c r="J269" s="246"/>
      <c r="K269" s="246"/>
      <c r="L269" s="251"/>
      <c r="M269" s="252"/>
      <c r="N269" s="253"/>
      <c r="O269" s="253"/>
      <c r="P269" s="253"/>
      <c r="Q269" s="253"/>
      <c r="R269" s="253"/>
      <c r="S269" s="253"/>
      <c r="T269" s="254"/>
      <c r="U269" s="14"/>
      <c r="V269" s="14"/>
      <c r="W269" s="14"/>
      <c r="X269" s="14"/>
      <c r="Y269" s="14"/>
      <c r="Z269" s="14"/>
      <c r="AA269" s="14"/>
      <c r="AB269" s="14"/>
      <c r="AC269" s="14"/>
      <c r="AD269" s="14"/>
      <c r="AE269" s="14"/>
      <c r="AT269" s="255" t="s">
        <v>190</v>
      </c>
      <c r="AU269" s="255" t="s">
        <v>87</v>
      </c>
      <c r="AV269" s="14" t="s">
        <v>87</v>
      </c>
      <c r="AW269" s="14" t="s">
        <v>37</v>
      </c>
      <c r="AX269" s="14" t="s">
        <v>77</v>
      </c>
      <c r="AY269" s="255" t="s">
        <v>179</v>
      </c>
    </row>
    <row r="270" s="14" customFormat="1">
      <c r="A270" s="14"/>
      <c r="B270" s="245"/>
      <c r="C270" s="246"/>
      <c r="D270" s="236" t="s">
        <v>190</v>
      </c>
      <c r="E270" s="247" t="s">
        <v>19</v>
      </c>
      <c r="F270" s="248" t="s">
        <v>145</v>
      </c>
      <c r="G270" s="246"/>
      <c r="H270" s="249">
        <v>30</v>
      </c>
      <c r="I270" s="250"/>
      <c r="J270" s="246"/>
      <c r="K270" s="246"/>
      <c r="L270" s="251"/>
      <c r="M270" s="252"/>
      <c r="N270" s="253"/>
      <c r="O270" s="253"/>
      <c r="P270" s="253"/>
      <c r="Q270" s="253"/>
      <c r="R270" s="253"/>
      <c r="S270" s="253"/>
      <c r="T270" s="254"/>
      <c r="U270" s="14"/>
      <c r="V270" s="14"/>
      <c r="W270" s="14"/>
      <c r="X270" s="14"/>
      <c r="Y270" s="14"/>
      <c r="Z270" s="14"/>
      <c r="AA270" s="14"/>
      <c r="AB270" s="14"/>
      <c r="AC270" s="14"/>
      <c r="AD270" s="14"/>
      <c r="AE270" s="14"/>
      <c r="AT270" s="255" t="s">
        <v>190</v>
      </c>
      <c r="AU270" s="255" t="s">
        <v>87</v>
      </c>
      <c r="AV270" s="14" t="s">
        <v>87</v>
      </c>
      <c r="AW270" s="14" t="s">
        <v>37</v>
      </c>
      <c r="AX270" s="14" t="s">
        <v>77</v>
      </c>
      <c r="AY270" s="255" t="s">
        <v>179</v>
      </c>
    </row>
    <row r="271" s="16" customFormat="1">
      <c r="A271" s="16"/>
      <c r="B271" s="267"/>
      <c r="C271" s="268"/>
      <c r="D271" s="236" t="s">
        <v>190</v>
      </c>
      <c r="E271" s="269" t="s">
        <v>19</v>
      </c>
      <c r="F271" s="270" t="s">
        <v>195</v>
      </c>
      <c r="G271" s="268"/>
      <c r="H271" s="271">
        <v>400</v>
      </c>
      <c r="I271" s="272"/>
      <c r="J271" s="268"/>
      <c r="K271" s="268"/>
      <c r="L271" s="273"/>
      <c r="M271" s="274"/>
      <c r="N271" s="275"/>
      <c r="O271" s="275"/>
      <c r="P271" s="275"/>
      <c r="Q271" s="275"/>
      <c r="R271" s="275"/>
      <c r="S271" s="275"/>
      <c r="T271" s="276"/>
      <c r="U271" s="16"/>
      <c r="V271" s="16"/>
      <c r="W271" s="16"/>
      <c r="X271" s="16"/>
      <c r="Y271" s="16"/>
      <c r="Z271" s="16"/>
      <c r="AA271" s="16"/>
      <c r="AB271" s="16"/>
      <c r="AC271" s="16"/>
      <c r="AD271" s="16"/>
      <c r="AE271" s="16"/>
      <c r="AT271" s="277" t="s">
        <v>190</v>
      </c>
      <c r="AU271" s="277" t="s">
        <v>87</v>
      </c>
      <c r="AV271" s="16" t="s">
        <v>186</v>
      </c>
      <c r="AW271" s="16" t="s">
        <v>37</v>
      </c>
      <c r="AX271" s="16" t="s">
        <v>85</v>
      </c>
      <c r="AY271" s="277" t="s">
        <v>179</v>
      </c>
    </row>
    <row r="272" s="2" customFormat="1" ht="24.15" customHeight="1">
      <c r="A272" s="41"/>
      <c r="B272" s="42"/>
      <c r="C272" s="216" t="s">
        <v>400</v>
      </c>
      <c r="D272" s="216" t="s">
        <v>181</v>
      </c>
      <c r="E272" s="217" t="s">
        <v>401</v>
      </c>
      <c r="F272" s="218" t="s">
        <v>402</v>
      </c>
      <c r="G272" s="219" t="s">
        <v>371</v>
      </c>
      <c r="H272" s="220">
        <v>75</v>
      </c>
      <c r="I272" s="221"/>
      <c r="J272" s="222">
        <f>ROUND(I272*H272,2)</f>
        <v>0</v>
      </c>
      <c r="K272" s="218" t="s">
        <v>185</v>
      </c>
      <c r="L272" s="47"/>
      <c r="M272" s="223" t="s">
        <v>19</v>
      </c>
      <c r="N272" s="224" t="s">
        <v>48</v>
      </c>
      <c r="O272" s="87"/>
      <c r="P272" s="225">
        <f>O272*H272</f>
        <v>0</v>
      </c>
      <c r="Q272" s="225">
        <v>0</v>
      </c>
      <c r="R272" s="225">
        <f>Q272*H272</f>
        <v>0</v>
      </c>
      <c r="S272" s="225">
        <v>0</v>
      </c>
      <c r="T272" s="226">
        <f>S272*H272</f>
        <v>0</v>
      </c>
      <c r="U272" s="41"/>
      <c r="V272" s="41"/>
      <c r="W272" s="41"/>
      <c r="X272" s="41"/>
      <c r="Y272" s="41"/>
      <c r="Z272" s="41"/>
      <c r="AA272" s="41"/>
      <c r="AB272" s="41"/>
      <c r="AC272" s="41"/>
      <c r="AD272" s="41"/>
      <c r="AE272" s="41"/>
      <c r="AR272" s="227" t="s">
        <v>186</v>
      </c>
      <c r="AT272" s="227" t="s">
        <v>181</v>
      </c>
      <c r="AU272" s="227" t="s">
        <v>87</v>
      </c>
      <c r="AY272" s="20" t="s">
        <v>179</v>
      </c>
      <c r="BE272" s="228">
        <f>IF(N272="základní",J272,0)</f>
        <v>0</v>
      </c>
      <c r="BF272" s="228">
        <f>IF(N272="snížená",J272,0)</f>
        <v>0</v>
      </c>
      <c r="BG272" s="228">
        <f>IF(N272="zákl. přenesená",J272,0)</f>
        <v>0</v>
      </c>
      <c r="BH272" s="228">
        <f>IF(N272="sníž. přenesená",J272,0)</f>
        <v>0</v>
      </c>
      <c r="BI272" s="228">
        <f>IF(N272="nulová",J272,0)</f>
        <v>0</v>
      </c>
      <c r="BJ272" s="20" t="s">
        <v>85</v>
      </c>
      <c r="BK272" s="228">
        <f>ROUND(I272*H272,2)</f>
        <v>0</v>
      </c>
      <c r="BL272" s="20" t="s">
        <v>186</v>
      </c>
      <c r="BM272" s="227" t="s">
        <v>403</v>
      </c>
    </row>
    <row r="273" s="2" customFormat="1">
      <c r="A273" s="41"/>
      <c r="B273" s="42"/>
      <c r="C273" s="43"/>
      <c r="D273" s="229" t="s">
        <v>188</v>
      </c>
      <c r="E273" s="43"/>
      <c r="F273" s="230" t="s">
        <v>404</v>
      </c>
      <c r="G273" s="43"/>
      <c r="H273" s="43"/>
      <c r="I273" s="231"/>
      <c r="J273" s="43"/>
      <c r="K273" s="43"/>
      <c r="L273" s="47"/>
      <c r="M273" s="232"/>
      <c r="N273" s="233"/>
      <c r="O273" s="87"/>
      <c r="P273" s="87"/>
      <c r="Q273" s="87"/>
      <c r="R273" s="87"/>
      <c r="S273" s="87"/>
      <c r="T273" s="88"/>
      <c r="U273" s="41"/>
      <c r="V273" s="41"/>
      <c r="W273" s="41"/>
      <c r="X273" s="41"/>
      <c r="Y273" s="41"/>
      <c r="Z273" s="41"/>
      <c r="AA273" s="41"/>
      <c r="AB273" s="41"/>
      <c r="AC273" s="41"/>
      <c r="AD273" s="41"/>
      <c r="AE273" s="41"/>
      <c r="AT273" s="20" t="s">
        <v>188</v>
      </c>
      <c r="AU273" s="20" t="s">
        <v>87</v>
      </c>
    </row>
    <row r="274" s="13" customFormat="1">
      <c r="A274" s="13"/>
      <c r="B274" s="234"/>
      <c r="C274" s="235"/>
      <c r="D274" s="236" t="s">
        <v>190</v>
      </c>
      <c r="E274" s="237" t="s">
        <v>19</v>
      </c>
      <c r="F274" s="238" t="s">
        <v>405</v>
      </c>
      <c r="G274" s="235"/>
      <c r="H274" s="237" t="s">
        <v>19</v>
      </c>
      <c r="I274" s="239"/>
      <c r="J274" s="235"/>
      <c r="K274" s="235"/>
      <c r="L274" s="240"/>
      <c r="M274" s="241"/>
      <c r="N274" s="242"/>
      <c r="O274" s="242"/>
      <c r="P274" s="242"/>
      <c r="Q274" s="242"/>
      <c r="R274" s="242"/>
      <c r="S274" s="242"/>
      <c r="T274" s="243"/>
      <c r="U274" s="13"/>
      <c r="V274" s="13"/>
      <c r="W274" s="13"/>
      <c r="X274" s="13"/>
      <c r="Y274" s="13"/>
      <c r="Z274" s="13"/>
      <c r="AA274" s="13"/>
      <c r="AB274" s="13"/>
      <c r="AC274" s="13"/>
      <c r="AD274" s="13"/>
      <c r="AE274" s="13"/>
      <c r="AT274" s="244" t="s">
        <v>190</v>
      </c>
      <c r="AU274" s="244" t="s">
        <v>87</v>
      </c>
      <c r="AV274" s="13" t="s">
        <v>85</v>
      </c>
      <c r="AW274" s="13" t="s">
        <v>37</v>
      </c>
      <c r="AX274" s="13" t="s">
        <v>77</v>
      </c>
      <c r="AY274" s="244" t="s">
        <v>179</v>
      </c>
    </row>
    <row r="275" s="14" customFormat="1">
      <c r="A275" s="14"/>
      <c r="B275" s="245"/>
      <c r="C275" s="246"/>
      <c r="D275" s="236" t="s">
        <v>190</v>
      </c>
      <c r="E275" s="247" t="s">
        <v>19</v>
      </c>
      <c r="F275" s="248" t="s">
        <v>142</v>
      </c>
      <c r="G275" s="246"/>
      <c r="H275" s="249">
        <v>60</v>
      </c>
      <c r="I275" s="250"/>
      <c r="J275" s="246"/>
      <c r="K275" s="246"/>
      <c r="L275" s="251"/>
      <c r="M275" s="252"/>
      <c r="N275" s="253"/>
      <c r="O275" s="253"/>
      <c r="P275" s="253"/>
      <c r="Q275" s="253"/>
      <c r="R275" s="253"/>
      <c r="S275" s="253"/>
      <c r="T275" s="254"/>
      <c r="U275" s="14"/>
      <c r="V275" s="14"/>
      <c r="W275" s="14"/>
      <c r="X275" s="14"/>
      <c r="Y275" s="14"/>
      <c r="Z275" s="14"/>
      <c r="AA275" s="14"/>
      <c r="AB275" s="14"/>
      <c r="AC275" s="14"/>
      <c r="AD275" s="14"/>
      <c r="AE275" s="14"/>
      <c r="AT275" s="255" t="s">
        <v>190</v>
      </c>
      <c r="AU275" s="255" t="s">
        <v>87</v>
      </c>
      <c r="AV275" s="14" t="s">
        <v>87</v>
      </c>
      <c r="AW275" s="14" t="s">
        <v>37</v>
      </c>
      <c r="AX275" s="14" t="s">
        <v>77</v>
      </c>
      <c r="AY275" s="255" t="s">
        <v>179</v>
      </c>
    </row>
    <row r="276" s="14" customFormat="1">
      <c r="A276" s="14"/>
      <c r="B276" s="245"/>
      <c r="C276" s="246"/>
      <c r="D276" s="236" t="s">
        <v>190</v>
      </c>
      <c r="E276" s="247" t="s">
        <v>19</v>
      </c>
      <c r="F276" s="248" t="s">
        <v>399</v>
      </c>
      <c r="G276" s="246"/>
      <c r="H276" s="249">
        <v>15</v>
      </c>
      <c r="I276" s="250"/>
      <c r="J276" s="246"/>
      <c r="K276" s="246"/>
      <c r="L276" s="251"/>
      <c r="M276" s="252"/>
      <c r="N276" s="253"/>
      <c r="O276" s="253"/>
      <c r="P276" s="253"/>
      <c r="Q276" s="253"/>
      <c r="R276" s="253"/>
      <c r="S276" s="253"/>
      <c r="T276" s="254"/>
      <c r="U276" s="14"/>
      <c r="V276" s="14"/>
      <c r="W276" s="14"/>
      <c r="X276" s="14"/>
      <c r="Y276" s="14"/>
      <c r="Z276" s="14"/>
      <c r="AA276" s="14"/>
      <c r="AB276" s="14"/>
      <c r="AC276" s="14"/>
      <c r="AD276" s="14"/>
      <c r="AE276" s="14"/>
      <c r="AT276" s="255" t="s">
        <v>190</v>
      </c>
      <c r="AU276" s="255" t="s">
        <v>87</v>
      </c>
      <c r="AV276" s="14" t="s">
        <v>87</v>
      </c>
      <c r="AW276" s="14" t="s">
        <v>37</v>
      </c>
      <c r="AX276" s="14" t="s">
        <v>77</v>
      </c>
      <c r="AY276" s="255" t="s">
        <v>179</v>
      </c>
    </row>
    <row r="277" s="16" customFormat="1">
      <c r="A277" s="16"/>
      <c r="B277" s="267"/>
      <c r="C277" s="268"/>
      <c r="D277" s="236" t="s">
        <v>190</v>
      </c>
      <c r="E277" s="269" t="s">
        <v>19</v>
      </c>
      <c r="F277" s="270" t="s">
        <v>195</v>
      </c>
      <c r="G277" s="268"/>
      <c r="H277" s="271">
        <v>75</v>
      </c>
      <c r="I277" s="272"/>
      <c r="J277" s="268"/>
      <c r="K277" s="268"/>
      <c r="L277" s="273"/>
      <c r="M277" s="274"/>
      <c r="N277" s="275"/>
      <c r="O277" s="275"/>
      <c r="P277" s="275"/>
      <c r="Q277" s="275"/>
      <c r="R277" s="275"/>
      <c r="S277" s="275"/>
      <c r="T277" s="276"/>
      <c r="U277" s="16"/>
      <c r="V277" s="16"/>
      <c r="W277" s="16"/>
      <c r="X277" s="16"/>
      <c r="Y277" s="16"/>
      <c r="Z277" s="16"/>
      <c r="AA277" s="16"/>
      <c r="AB277" s="16"/>
      <c r="AC277" s="16"/>
      <c r="AD277" s="16"/>
      <c r="AE277" s="16"/>
      <c r="AT277" s="277" t="s">
        <v>190</v>
      </c>
      <c r="AU277" s="277" t="s">
        <v>87</v>
      </c>
      <c r="AV277" s="16" t="s">
        <v>186</v>
      </c>
      <c r="AW277" s="16" t="s">
        <v>37</v>
      </c>
      <c r="AX277" s="16" t="s">
        <v>85</v>
      </c>
      <c r="AY277" s="277" t="s">
        <v>179</v>
      </c>
    </row>
    <row r="278" s="2" customFormat="1" ht="24.15" customHeight="1">
      <c r="A278" s="41"/>
      <c r="B278" s="42"/>
      <c r="C278" s="216" t="s">
        <v>406</v>
      </c>
      <c r="D278" s="216" t="s">
        <v>181</v>
      </c>
      <c r="E278" s="217" t="s">
        <v>407</v>
      </c>
      <c r="F278" s="218" t="s">
        <v>408</v>
      </c>
      <c r="G278" s="219" t="s">
        <v>371</v>
      </c>
      <c r="H278" s="220">
        <v>75</v>
      </c>
      <c r="I278" s="221"/>
      <c r="J278" s="222">
        <f>ROUND(I278*H278,2)</f>
        <v>0</v>
      </c>
      <c r="K278" s="218" t="s">
        <v>185</v>
      </c>
      <c r="L278" s="47"/>
      <c r="M278" s="223" t="s">
        <v>19</v>
      </c>
      <c r="N278" s="224" t="s">
        <v>48</v>
      </c>
      <c r="O278" s="87"/>
      <c r="P278" s="225">
        <f>O278*H278</f>
        <v>0</v>
      </c>
      <c r="Q278" s="225">
        <v>0</v>
      </c>
      <c r="R278" s="225">
        <f>Q278*H278</f>
        <v>0</v>
      </c>
      <c r="S278" s="225">
        <v>0</v>
      </c>
      <c r="T278" s="226">
        <f>S278*H278</f>
        <v>0</v>
      </c>
      <c r="U278" s="41"/>
      <c r="V278" s="41"/>
      <c r="W278" s="41"/>
      <c r="X278" s="41"/>
      <c r="Y278" s="41"/>
      <c r="Z278" s="41"/>
      <c r="AA278" s="41"/>
      <c r="AB278" s="41"/>
      <c r="AC278" s="41"/>
      <c r="AD278" s="41"/>
      <c r="AE278" s="41"/>
      <c r="AR278" s="227" t="s">
        <v>186</v>
      </c>
      <c r="AT278" s="227" t="s">
        <v>181</v>
      </c>
      <c r="AU278" s="227" t="s">
        <v>87</v>
      </c>
      <c r="AY278" s="20" t="s">
        <v>179</v>
      </c>
      <c r="BE278" s="228">
        <f>IF(N278="základní",J278,0)</f>
        <v>0</v>
      </c>
      <c r="BF278" s="228">
        <f>IF(N278="snížená",J278,0)</f>
        <v>0</v>
      </c>
      <c r="BG278" s="228">
        <f>IF(N278="zákl. přenesená",J278,0)</f>
        <v>0</v>
      </c>
      <c r="BH278" s="228">
        <f>IF(N278="sníž. přenesená",J278,0)</f>
        <v>0</v>
      </c>
      <c r="BI278" s="228">
        <f>IF(N278="nulová",J278,0)</f>
        <v>0</v>
      </c>
      <c r="BJ278" s="20" t="s">
        <v>85</v>
      </c>
      <c r="BK278" s="228">
        <f>ROUND(I278*H278,2)</f>
        <v>0</v>
      </c>
      <c r="BL278" s="20" t="s">
        <v>186</v>
      </c>
      <c r="BM278" s="227" t="s">
        <v>409</v>
      </c>
    </row>
    <row r="279" s="2" customFormat="1">
      <c r="A279" s="41"/>
      <c r="B279" s="42"/>
      <c r="C279" s="43"/>
      <c r="D279" s="229" t="s">
        <v>188</v>
      </c>
      <c r="E279" s="43"/>
      <c r="F279" s="230" t="s">
        <v>410</v>
      </c>
      <c r="G279" s="43"/>
      <c r="H279" s="43"/>
      <c r="I279" s="231"/>
      <c r="J279" s="43"/>
      <c r="K279" s="43"/>
      <c r="L279" s="47"/>
      <c r="M279" s="232"/>
      <c r="N279" s="233"/>
      <c r="O279" s="87"/>
      <c r="P279" s="87"/>
      <c r="Q279" s="87"/>
      <c r="R279" s="87"/>
      <c r="S279" s="87"/>
      <c r="T279" s="88"/>
      <c r="U279" s="41"/>
      <c r="V279" s="41"/>
      <c r="W279" s="41"/>
      <c r="X279" s="41"/>
      <c r="Y279" s="41"/>
      <c r="Z279" s="41"/>
      <c r="AA279" s="41"/>
      <c r="AB279" s="41"/>
      <c r="AC279" s="41"/>
      <c r="AD279" s="41"/>
      <c r="AE279" s="41"/>
      <c r="AT279" s="20" t="s">
        <v>188</v>
      </c>
      <c r="AU279" s="20" t="s">
        <v>87</v>
      </c>
    </row>
    <row r="280" s="13" customFormat="1">
      <c r="A280" s="13"/>
      <c r="B280" s="234"/>
      <c r="C280" s="235"/>
      <c r="D280" s="236" t="s">
        <v>190</v>
      </c>
      <c r="E280" s="237" t="s">
        <v>19</v>
      </c>
      <c r="F280" s="238" t="s">
        <v>411</v>
      </c>
      <c r="G280" s="235"/>
      <c r="H280" s="237" t="s">
        <v>19</v>
      </c>
      <c r="I280" s="239"/>
      <c r="J280" s="235"/>
      <c r="K280" s="235"/>
      <c r="L280" s="240"/>
      <c r="M280" s="241"/>
      <c r="N280" s="242"/>
      <c r="O280" s="242"/>
      <c r="P280" s="242"/>
      <c r="Q280" s="242"/>
      <c r="R280" s="242"/>
      <c r="S280" s="242"/>
      <c r="T280" s="243"/>
      <c r="U280" s="13"/>
      <c r="V280" s="13"/>
      <c r="W280" s="13"/>
      <c r="X280" s="13"/>
      <c r="Y280" s="13"/>
      <c r="Z280" s="13"/>
      <c r="AA280" s="13"/>
      <c r="AB280" s="13"/>
      <c r="AC280" s="13"/>
      <c r="AD280" s="13"/>
      <c r="AE280" s="13"/>
      <c r="AT280" s="244" t="s">
        <v>190</v>
      </c>
      <c r="AU280" s="244" t="s">
        <v>87</v>
      </c>
      <c r="AV280" s="13" t="s">
        <v>85</v>
      </c>
      <c r="AW280" s="13" t="s">
        <v>37</v>
      </c>
      <c r="AX280" s="13" t="s">
        <v>77</v>
      </c>
      <c r="AY280" s="244" t="s">
        <v>179</v>
      </c>
    </row>
    <row r="281" s="14" customFormat="1">
      <c r="A281" s="14"/>
      <c r="B281" s="245"/>
      <c r="C281" s="246"/>
      <c r="D281" s="236" t="s">
        <v>190</v>
      </c>
      <c r="E281" s="247" t="s">
        <v>19</v>
      </c>
      <c r="F281" s="248" t="s">
        <v>142</v>
      </c>
      <c r="G281" s="246"/>
      <c r="H281" s="249">
        <v>60</v>
      </c>
      <c r="I281" s="250"/>
      <c r="J281" s="246"/>
      <c r="K281" s="246"/>
      <c r="L281" s="251"/>
      <c r="M281" s="252"/>
      <c r="N281" s="253"/>
      <c r="O281" s="253"/>
      <c r="P281" s="253"/>
      <c r="Q281" s="253"/>
      <c r="R281" s="253"/>
      <c r="S281" s="253"/>
      <c r="T281" s="254"/>
      <c r="U281" s="14"/>
      <c r="V281" s="14"/>
      <c r="W281" s="14"/>
      <c r="X281" s="14"/>
      <c r="Y281" s="14"/>
      <c r="Z281" s="14"/>
      <c r="AA281" s="14"/>
      <c r="AB281" s="14"/>
      <c r="AC281" s="14"/>
      <c r="AD281" s="14"/>
      <c r="AE281" s="14"/>
      <c r="AT281" s="255" t="s">
        <v>190</v>
      </c>
      <c r="AU281" s="255" t="s">
        <v>87</v>
      </c>
      <c r="AV281" s="14" t="s">
        <v>87</v>
      </c>
      <c r="AW281" s="14" t="s">
        <v>37</v>
      </c>
      <c r="AX281" s="14" t="s">
        <v>77</v>
      </c>
      <c r="AY281" s="255" t="s">
        <v>179</v>
      </c>
    </row>
    <row r="282" s="14" customFormat="1">
      <c r="A282" s="14"/>
      <c r="B282" s="245"/>
      <c r="C282" s="246"/>
      <c r="D282" s="236" t="s">
        <v>190</v>
      </c>
      <c r="E282" s="247" t="s">
        <v>19</v>
      </c>
      <c r="F282" s="248" t="s">
        <v>399</v>
      </c>
      <c r="G282" s="246"/>
      <c r="H282" s="249">
        <v>15</v>
      </c>
      <c r="I282" s="250"/>
      <c r="J282" s="246"/>
      <c r="K282" s="246"/>
      <c r="L282" s="251"/>
      <c r="M282" s="252"/>
      <c r="N282" s="253"/>
      <c r="O282" s="253"/>
      <c r="P282" s="253"/>
      <c r="Q282" s="253"/>
      <c r="R282" s="253"/>
      <c r="S282" s="253"/>
      <c r="T282" s="254"/>
      <c r="U282" s="14"/>
      <c r="V282" s="14"/>
      <c r="W282" s="14"/>
      <c r="X282" s="14"/>
      <c r="Y282" s="14"/>
      <c r="Z282" s="14"/>
      <c r="AA282" s="14"/>
      <c r="AB282" s="14"/>
      <c r="AC282" s="14"/>
      <c r="AD282" s="14"/>
      <c r="AE282" s="14"/>
      <c r="AT282" s="255" t="s">
        <v>190</v>
      </c>
      <c r="AU282" s="255" t="s">
        <v>87</v>
      </c>
      <c r="AV282" s="14" t="s">
        <v>87</v>
      </c>
      <c r="AW282" s="14" t="s">
        <v>37</v>
      </c>
      <c r="AX282" s="14" t="s">
        <v>77</v>
      </c>
      <c r="AY282" s="255" t="s">
        <v>179</v>
      </c>
    </row>
    <row r="283" s="16" customFormat="1">
      <c r="A283" s="16"/>
      <c r="B283" s="267"/>
      <c r="C283" s="268"/>
      <c r="D283" s="236" t="s">
        <v>190</v>
      </c>
      <c r="E283" s="269" t="s">
        <v>19</v>
      </c>
      <c r="F283" s="270" t="s">
        <v>195</v>
      </c>
      <c r="G283" s="268"/>
      <c r="H283" s="271">
        <v>75</v>
      </c>
      <c r="I283" s="272"/>
      <c r="J283" s="268"/>
      <c r="K283" s="268"/>
      <c r="L283" s="273"/>
      <c r="M283" s="274"/>
      <c r="N283" s="275"/>
      <c r="O283" s="275"/>
      <c r="P283" s="275"/>
      <c r="Q283" s="275"/>
      <c r="R283" s="275"/>
      <c r="S283" s="275"/>
      <c r="T283" s="276"/>
      <c r="U283" s="16"/>
      <c r="V283" s="16"/>
      <c r="W283" s="16"/>
      <c r="X283" s="16"/>
      <c r="Y283" s="16"/>
      <c r="Z283" s="16"/>
      <c r="AA283" s="16"/>
      <c r="AB283" s="16"/>
      <c r="AC283" s="16"/>
      <c r="AD283" s="16"/>
      <c r="AE283" s="16"/>
      <c r="AT283" s="277" t="s">
        <v>190</v>
      </c>
      <c r="AU283" s="277" t="s">
        <v>87</v>
      </c>
      <c r="AV283" s="16" t="s">
        <v>186</v>
      </c>
      <c r="AW283" s="16" t="s">
        <v>37</v>
      </c>
      <c r="AX283" s="16" t="s">
        <v>85</v>
      </c>
      <c r="AY283" s="277" t="s">
        <v>179</v>
      </c>
    </row>
    <row r="284" s="2" customFormat="1" ht="24.15" customHeight="1">
      <c r="A284" s="41"/>
      <c r="B284" s="42"/>
      <c r="C284" s="216" t="s">
        <v>412</v>
      </c>
      <c r="D284" s="216" t="s">
        <v>181</v>
      </c>
      <c r="E284" s="217" t="s">
        <v>413</v>
      </c>
      <c r="F284" s="218" t="s">
        <v>414</v>
      </c>
      <c r="G284" s="219" t="s">
        <v>371</v>
      </c>
      <c r="H284" s="220">
        <v>30</v>
      </c>
      <c r="I284" s="221"/>
      <c r="J284" s="222">
        <f>ROUND(I284*H284,2)</f>
        <v>0</v>
      </c>
      <c r="K284" s="218" t="s">
        <v>185</v>
      </c>
      <c r="L284" s="47"/>
      <c r="M284" s="223" t="s">
        <v>19</v>
      </c>
      <c r="N284" s="224" t="s">
        <v>48</v>
      </c>
      <c r="O284" s="87"/>
      <c r="P284" s="225">
        <f>O284*H284</f>
        <v>0</v>
      </c>
      <c r="Q284" s="225">
        <v>0</v>
      </c>
      <c r="R284" s="225">
        <f>Q284*H284</f>
        <v>0</v>
      </c>
      <c r="S284" s="225">
        <v>0</v>
      </c>
      <c r="T284" s="226">
        <f>S284*H284</f>
        <v>0</v>
      </c>
      <c r="U284" s="41"/>
      <c r="V284" s="41"/>
      <c r="W284" s="41"/>
      <c r="X284" s="41"/>
      <c r="Y284" s="41"/>
      <c r="Z284" s="41"/>
      <c r="AA284" s="41"/>
      <c r="AB284" s="41"/>
      <c r="AC284" s="41"/>
      <c r="AD284" s="41"/>
      <c r="AE284" s="41"/>
      <c r="AR284" s="227" t="s">
        <v>186</v>
      </c>
      <c r="AT284" s="227" t="s">
        <v>181</v>
      </c>
      <c r="AU284" s="227" t="s">
        <v>87</v>
      </c>
      <c r="AY284" s="20" t="s">
        <v>179</v>
      </c>
      <c r="BE284" s="228">
        <f>IF(N284="základní",J284,0)</f>
        <v>0</v>
      </c>
      <c r="BF284" s="228">
        <f>IF(N284="snížená",J284,0)</f>
        <v>0</v>
      </c>
      <c r="BG284" s="228">
        <f>IF(N284="zákl. přenesená",J284,0)</f>
        <v>0</v>
      </c>
      <c r="BH284" s="228">
        <f>IF(N284="sníž. přenesená",J284,0)</f>
        <v>0</v>
      </c>
      <c r="BI284" s="228">
        <f>IF(N284="nulová",J284,0)</f>
        <v>0</v>
      </c>
      <c r="BJ284" s="20" t="s">
        <v>85</v>
      </c>
      <c r="BK284" s="228">
        <f>ROUND(I284*H284,2)</f>
        <v>0</v>
      </c>
      <c r="BL284" s="20" t="s">
        <v>186</v>
      </c>
      <c r="BM284" s="227" t="s">
        <v>415</v>
      </c>
    </row>
    <row r="285" s="2" customFormat="1">
      <c r="A285" s="41"/>
      <c r="B285" s="42"/>
      <c r="C285" s="43"/>
      <c r="D285" s="229" t="s">
        <v>188</v>
      </c>
      <c r="E285" s="43"/>
      <c r="F285" s="230" t="s">
        <v>416</v>
      </c>
      <c r="G285" s="43"/>
      <c r="H285" s="43"/>
      <c r="I285" s="231"/>
      <c r="J285" s="43"/>
      <c r="K285" s="43"/>
      <c r="L285" s="47"/>
      <c r="M285" s="232"/>
      <c r="N285" s="233"/>
      <c r="O285" s="87"/>
      <c r="P285" s="87"/>
      <c r="Q285" s="87"/>
      <c r="R285" s="87"/>
      <c r="S285" s="87"/>
      <c r="T285" s="88"/>
      <c r="U285" s="41"/>
      <c r="V285" s="41"/>
      <c r="W285" s="41"/>
      <c r="X285" s="41"/>
      <c r="Y285" s="41"/>
      <c r="Z285" s="41"/>
      <c r="AA285" s="41"/>
      <c r="AB285" s="41"/>
      <c r="AC285" s="41"/>
      <c r="AD285" s="41"/>
      <c r="AE285" s="41"/>
      <c r="AT285" s="20" t="s">
        <v>188</v>
      </c>
      <c r="AU285" s="20" t="s">
        <v>87</v>
      </c>
    </row>
    <row r="286" s="13" customFormat="1">
      <c r="A286" s="13"/>
      <c r="B286" s="234"/>
      <c r="C286" s="235"/>
      <c r="D286" s="236" t="s">
        <v>190</v>
      </c>
      <c r="E286" s="237" t="s">
        <v>19</v>
      </c>
      <c r="F286" s="238" t="s">
        <v>417</v>
      </c>
      <c r="G286" s="235"/>
      <c r="H286" s="237" t="s">
        <v>19</v>
      </c>
      <c r="I286" s="239"/>
      <c r="J286" s="235"/>
      <c r="K286" s="235"/>
      <c r="L286" s="240"/>
      <c r="M286" s="241"/>
      <c r="N286" s="242"/>
      <c r="O286" s="242"/>
      <c r="P286" s="242"/>
      <c r="Q286" s="242"/>
      <c r="R286" s="242"/>
      <c r="S286" s="242"/>
      <c r="T286" s="243"/>
      <c r="U286" s="13"/>
      <c r="V286" s="13"/>
      <c r="W286" s="13"/>
      <c r="X286" s="13"/>
      <c r="Y286" s="13"/>
      <c r="Z286" s="13"/>
      <c r="AA286" s="13"/>
      <c r="AB286" s="13"/>
      <c r="AC286" s="13"/>
      <c r="AD286" s="13"/>
      <c r="AE286" s="13"/>
      <c r="AT286" s="244" t="s">
        <v>190</v>
      </c>
      <c r="AU286" s="244" t="s">
        <v>87</v>
      </c>
      <c r="AV286" s="13" t="s">
        <v>85</v>
      </c>
      <c r="AW286" s="13" t="s">
        <v>37</v>
      </c>
      <c r="AX286" s="13" t="s">
        <v>77</v>
      </c>
      <c r="AY286" s="244" t="s">
        <v>179</v>
      </c>
    </row>
    <row r="287" s="13" customFormat="1">
      <c r="A287" s="13"/>
      <c r="B287" s="234"/>
      <c r="C287" s="235"/>
      <c r="D287" s="236" t="s">
        <v>190</v>
      </c>
      <c r="E287" s="237" t="s">
        <v>19</v>
      </c>
      <c r="F287" s="238" t="s">
        <v>418</v>
      </c>
      <c r="G287" s="235"/>
      <c r="H287" s="237" t="s">
        <v>19</v>
      </c>
      <c r="I287" s="239"/>
      <c r="J287" s="235"/>
      <c r="K287" s="235"/>
      <c r="L287" s="240"/>
      <c r="M287" s="241"/>
      <c r="N287" s="242"/>
      <c r="O287" s="242"/>
      <c r="P287" s="242"/>
      <c r="Q287" s="242"/>
      <c r="R287" s="242"/>
      <c r="S287" s="242"/>
      <c r="T287" s="243"/>
      <c r="U287" s="13"/>
      <c r="V287" s="13"/>
      <c r="W287" s="13"/>
      <c r="X287" s="13"/>
      <c r="Y287" s="13"/>
      <c r="Z287" s="13"/>
      <c r="AA287" s="13"/>
      <c r="AB287" s="13"/>
      <c r="AC287" s="13"/>
      <c r="AD287" s="13"/>
      <c r="AE287" s="13"/>
      <c r="AT287" s="244" t="s">
        <v>190</v>
      </c>
      <c r="AU287" s="244" t="s">
        <v>87</v>
      </c>
      <c r="AV287" s="13" t="s">
        <v>85</v>
      </c>
      <c r="AW287" s="13" t="s">
        <v>37</v>
      </c>
      <c r="AX287" s="13" t="s">
        <v>77</v>
      </c>
      <c r="AY287" s="244" t="s">
        <v>179</v>
      </c>
    </row>
    <row r="288" s="14" customFormat="1">
      <c r="A288" s="14"/>
      <c r="B288" s="245"/>
      <c r="C288" s="246"/>
      <c r="D288" s="236" t="s">
        <v>190</v>
      </c>
      <c r="E288" s="247" t="s">
        <v>19</v>
      </c>
      <c r="F288" s="248" t="s">
        <v>419</v>
      </c>
      <c r="G288" s="246"/>
      <c r="H288" s="249">
        <v>30</v>
      </c>
      <c r="I288" s="250"/>
      <c r="J288" s="246"/>
      <c r="K288" s="246"/>
      <c r="L288" s="251"/>
      <c r="M288" s="252"/>
      <c r="N288" s="253"/>
      <c r="O288" s="253"/>
      <c r="P288" s="253"/>
      <c r="Q288" s="253"/>
      <c r="R288" s="253"/>
      <c r="S288" s="253"/>
      <c r="T288" s="254"/>
      <c r="U288" s="14"/>
      <c r="V288" s="14"/>
      <c r="W288" s="14"/>
      <c r="X288" s="14"/>
      <c r="Y288" s="14"/>
      <c r="Z288" s="14"/>
      <c r="AA288" s="14"/>
      <c r="AB288" s="14"/>
      <c r="AC288" s="14"/>
      <c r="AD288" s="14"/>
      <c r="AE288" s="14"/>
      <c r="AT288" s="255" t="s">
        <v>190</v>
      </c>
      <c r="AU288" s="255" t="s">
        <v>87</v>
      </c>
      <c r="AV288" s="14" t="s">
        <v>87</v>
      </c>
      <c r="AW288" s="14" t="s">
        <v>37</v>
      </c>
      <c r="AX288" s="14" t="s">
        <v>77</v>
      </c>
      <c r="AY288" s="255" t="s">
        <v>179</v>
      </c>
    </row>
    <row r="289" s="15" customFormat="1">
      <c r="A289" s="15"/>
      <c r="B289" s="256"/>
      <c r="C289" s="257"/>
      <c r="D289" s="236" t="s">
        <v>190</v>
      </c>
      <c r="E289" s="258" t="s">
        <v>145</v>
      </c>
      <c r="F289" s="259" t="s">
        <v>193</v>
      </c>
      <c r="G289" s="257"/>
      <c r="H289" s="260">
        <v>30</v>
      </c>
      <c r="I289" s="261"/>
      <c r="J289" s="257"/>
      <c r="K289" s="257"/>
      <c r="L289" s="262"/>
      <c r="M289" s="263"/>
      <c r="N289" s="264"/>
      <c r="O289" s="264"/>
      <c r="P289" s="264"/>
      <c r="Q289" s="264"/>
      <c r="R289" s="264"/>
      <c r="S289" s="264"/>
      <c r="T289" s="265"/>
      <c r="U289" s="15"/>
      <c r="V289" s="15"/>
      <c r="W289" s="15"/>
      <c r="X289" s="15"/>
      <c r="Y289" s="15"/>
      <c r="Z289" s="15"/>
      <c r="AA289" s="15"/>
      <c r="AB289" s="15"/>
      <c r="AC289" s="15"/>
      <c r="AD289" s="15"/>
      <c r="AE289" s="15"/>
      <c r="AT289" s="266" t="s">
        <v>190</v>
      </c>
      <c r="AU289" s="266" t="s">
        <v>87</v>
      </c>
      <c r="AV289" s="15" t="s">
        <v>194</v>
      </c>
      <c r="AW289" s="15" t="s">
        <v>37</v>
      </c>
      <c r="AX289" s="15" t="s">
        <v>77</v>
      </c>
      <c r="AY289" s="266" t="s">
        <v>179</v>
      </c>
    </row>
    <row r="290" s="16" customFormat="1">
      <c r="A290" s="16"/>
      <c r="B290" s="267"/>
      <c r="C290" s="268"/>
      <c r="D290" s="236" t="s">
        <v>190</v>
      </c>
      <c r="E290" s="269" t="s">
        <v>19</v>
      </c>
      <c r="F290" s="270" t="s">
        <v>195</v>
      </c>
      <c r="G290" s="268"/>
      <c r="H290" s="271">
        <v>30</v>
      </c>
      <c r="I290" s="272"/>
      <c r="J290" s="268"/>
      <c r="K290" s="268"/>
      <c r="L290" s="273"/>
      <c r="M290" s="274"/>
      <c r="N290" s="275"/>
      <c r="O290" s="275"/>
      <c r="P290" s="275"/>
      <c r="Q290" s="275"/>
      <c r="R290" s="275"/>
      <c r="S290" s="275"/>
      <c r="T290" s="276"/>
      <c r="U290" s="16"/>
      <c r="V290" s="16"/>
      <c r="W290" s="16"/>
      <c r="X290" s="16"/>
      <c r="Y290" s="16"/>
      <c r="Z290" s="16"/>
      <c r="AA290" s="16"/>
      <c r="AB290" s="16"/>
      <c r="AC290" s="16"/>
      <c r="AD290" s="16"/>
      <c r="AE290" s="16"/>
      <c r="AT290" s="277" t="s">
        <v>190</v>
      </c>
      <c r="AU290" s="277" t="s">
        <v>87</v>
      </c>
      <c r="AV290" s="16" t="s">
        <v>186</v>
      </c>
      <c r="AW290" s="16" t="s">
        <v>37</v>
      </c>
      <c r="AX290" s="16" t="s">
        <v>85</v>
      </c>
      <c r="AY290" s="277" t="s">
        <v>179</v>
      </c>
    </row>
    <row r="291" s="2" customFormat="1" ht="37.8" customHeight="1">
      <c r="A291" s="41"/>
      <c r="B291" s="42"/>
      <c r="C291" s="216" t="s">
        <v>420</v>
      </c>
      <c r="D291" s="216" t="s">
        <v>181</v>
      </c>
      <c r="E291" s="217" t="s">
        <v>421</v>
      </c>
      <c r="F291" s="218" t="s">
        <v>422</v>
      </c>
      <c r="G291" s="219" t="s">
        <v>371</v>
      </c>
      <c r="H291" s="220">
        <v>45</v>
      </c>
      <c r="I291" s="221"/>
      <c r="J291" s="222">
        <f>ROUND(I291*H291,2)</f>
        <v>0</v>
      </c>
      <c r="K291" s="218" t="s">
        <v>185</v>
      </c>
      <c r="L291" s="47"/>
      <c r="M291" s="223" t="s">
        <v>19</v>
      </c>
      <c r="N291" s="224" t="s">
        <v>48</v>
      </c>
      <c r="O291" s="87"/>
      <c r="P291" s="225">
        <f>O291*H291</f>
        <v>0</v>
      </c>
      <c r="Q291" s="225">
        <v>0</v>
      </c>
      <c r="R291" s="225">
        <f>Q291*H291</f>
        <v>0</v>
      </c>
      <c r="S291" s="225">
        <v>0</v>
      </c>
      <c r="T291" s="226">
        <f>S291*H291</f>
        <v>0</v>
      </c>
      <c r="U291" s="41"/>
      <c r="V291" s="41"/>
      <c r="W291" s="41"/>
      <c r="X291" s="41"/>
      <c r="Y291" s="41"/>
      <c r="Z291" s="41"/>
      <c r="AA291" s="41"/>
      <c r="AB291" s="41"/>
      <c r="AC291" s="41"/>
      <c r="AD291" s="41"/>
      <c r="AE291" s="41"/>
      <c r="AR291" s="227" t="s">
        <v>186</v>
      </c>
      <c r="AT291" s="227" t="s">
        <v>181</v>
      </c>
      <c r="AU291" s="227" t="s">
        <v>87</v>
      </c>
      <c r="AY291" s="20" t="s">
        <v>179</v>
      </c>
      <c r="BE291" s="228">
        <f>IF(N291="základní",J291,0)</f>
        <v>0</v>
      </c>
      <c r="BF291" s="228">
        <f>IF(N291="snížená",J291,0)</f>
        <v>0</v>
      </c>
      <c r="BG291" s="228">
        <f>IF(N291="zákl. přenesená",J291,0)</f>
        <v>0</v>
      </c>
      <c r="BH291" s="228">
        <f>IF(N291="sníž. přenesená",J291,0)</f>
        <v>0</v>
      </c>
      <c r="BI291" s="228">
        <f>IF(N291="nulová",J291,0)</f>
        <v>0</v>
      </c>
      <c r="BJ291" s="20" t="s">
        <v>85</v>
      </c>
      <c r="BK291" s="228">
        <f>ROUND(I291*H291,2)</f>
        <v>0</v>
      </c>
      <c r="BL291" s="20" t="s">
        <v>186</v>
      </c>
      <c r="BM291" s="227" t="s">
        <v>423</v>
      </c>
    </row>
    <row r="292" s="2" customFormat="1">
      <c r="A292" s="41"/>
      <c r="B292" s="42"/>
      <c r="C292" s="43"/>
      <c r="D292" s="229" t="s">
        <v>188</v>
      </c>
      <c r="E292" s="43"/>
      <c r="F292" s="230" t="s">
        <v>424</v>
      </c>
      <c r="G292" s="43"/>
      <c r="H292" s="43"/>
      <c r="I292" s="231"/>
      <c r="J292" s="43"/>
      <c r="K292" s="43"/>
      <c r="L292" s="47"/>
      <c r="M292" s="232"/>
      <c r="N292" s="233"/>
      <c r="O292" s="87"/>
      <c r="P292" s="87"/>
      <c r="Q292" s="87"/>
      <c r="R292" s="87"/>
      <c r="S292" s="87"/>
      <c r="T292" s="88"/>
      <c r="U292" s="41"/>
      <c r="V292" s="41"/>
      <c r="W292" s="41"/>
      <c r="X292" s="41"/>
      <c r="Y292" s="41"/>
      <c r="Z292" s="41"/>
      <c r="AA292" s="41"/>
      <c r="AB292" s="41"/>
      <c r="AC292" s="41"/>
      <c r="AD292" s="41"/>
      <c r="AE292" s="41"/>
      <c r="AT292" s="20" t="s">
        <v>188</v>
      </c>
      <c r="AU292" s="20" t="s">
        <v>87</v>
      </c>
    </row>
    <row r="293" s="13" customFormat="1">
      <c r="A293" s="13"/>
      <c r="B293" s="234"/>
      <c r="C293" s="235"/>
      <c r="D293" s="236" t="s">
        <v>190</v>
      </c>
      <c r="E293" s="237" t="s">
        <v>19</v>
      </c>
      <c r="F293" s="238" t="s">
        <v>425</v>
      </c>
      <c r="G293" s="235"/>
      <c r="H293" s="237" t="s">
        <v>19</v>
      </c>
      <c r="I293" s="239"/>
      <c r="J293" s="235"/>
      <c r="K293" s="235"/>
      <c r="L293" s="240"/>
      <c r="M293" s="241"/>
      <c r="N293" s="242"/>
      <c r="O293" s="242"/>
      <c r="P293" s="242"/>
      <c r="Q293" s="242"/>
      <c r="R293" s="242"/>
      <c r="S293" s="242"/>
      <c r="T293" s="243"/>
      <c r="U293" s="13"/>
      <c r="V293" s="13"/>
      <c r="W293" s="13"/>
      <c r="X293" s="13"/>
      <c r="Y293" s="13"/>
      <c r="Z293" s="13"/>
      <c r="AA293" s="13"/>
      <c r="AB293" s="13"/>
      <c r="AC293" s="13"/>
      <c r="AD293" s="13"/>
      <c r="AE293" s="13"/>
      <c r="AT293" s="244" t="s">
        <v>190</v>
      </c>
      <c r="AU293" s="244" t="s">
        <v>87</v>
      </c>
      <c r="AV293" s="13" t="s">
        <v>85</v>
      </c>
      <c r="AW293" s="13" t="s">
        <v>37</v>
      </c>
      <c r="AX293" s="13" t="s">
        <v>77</v>
      </c>
      <c r="AY293" s="244" t="s">
        <v>179</v>
      </c>
    </row>
    <row r="294" s="14" customFormat="1">
      <c r="A294" s="14"/>
      <c r="B294" s="245"/>
      <c r="C294" s="246"/>
      <c r="D294" s="236" t="s">
        <v>190</v>
      </c>
      <c r="E294" s="247" t="s">
        <v>19</v>
      </c>
      <c r="F294" s="248" t="s">
        <v>142</v>
      </c>
      <c r="G294" s="246"/>
      <c r="H294" s="249">
        <v>60</v>
      </c>
      <c r="I294" s="250"/>
      <c r="J294" s="246"/>
      <c r="K294" s="246"/>
      <c r="L294" s="251"/>
      <c r="M294" s="252"/>
      <c r="N294" s="253"/>
      <c r="O294" s="253"/>
      <c r="P294" s="253"/>
      <c r="Q294" s="253"/>
      <c r="R294" s="253"/>
      <c r="S294" s="253"/>
      <c r="T294" s="254"/>
      <c r="U294" s="14"/>
      <c r="V294" s="14"/>
      <c r="W294" s="14"/>
      <c r="X294" s="14"/>
      <c r="Y294" s="14"/>
      <c r="Z294" s="14"/>
      <c r="AA294" s="14"/>
      <c r="AB294" s="14"/>
      <c r="AC294" s="14"/>
      <c r="AD294" s="14"/>
      <c r="AE294" s="14"/>
      <c r="AT294" s="255" t="s">
        <v>190</v>
      </c>
      <c r="AU294" s="255" t="s">
        <v>87</v>
      </c>
      <c r="AV294" s="14" t="s">
        <v>87</v>
      </c>
      <c r="AW294" s="14" t="s">
        <v>37</v>
      </c>
      <c r="AX294" s="14" t="s">
        <v>77</v>
      </c>
      <c r="AY294" s="255" t="s">
        <v>179</v>
      </c>
    </row>
    <row r="295" s="14" customFormat="1">
      <c r="A295" s="14"/>
      <c r="B295" s="245"/>
      <c r="C295" s="246"/>
      <c r="D295" s="236" t="s">
        <v>190</v>
      </c>
      <c r="E295" s="247" t="s">
        <v>19</v>
      </c>
      <c r="F295" s="248" t="s">
        <v>399</v>
      </c>
      <c r="G295" s="246"/>
      <c r="H295" s="249">
        <v>15</v>
      </c>
      <c r="I295" s="250"/>
      <c r="J295" s="246"/>
      <c r="K295" s="246"/>
      <c r="L295" s="251"/>
      <c r="M295" s="252"/>
      <c r="N295" s="253"/>
      <c r="O295" s="253"/>
      <c r="P295" s="253"/>
      <c r="Q295" s="253"/>
      <c r="R295" s="253"/>
      <c r="S295" s="253"/>
      <c r="T295" s="254"/>
      <c r="U295" s="14"/>
      <c r="V295" s="14"/>
      <c r="W295" s="14"/>
      <c r="X295" s="14"/>
      <c r="Y295" s="14"/>
      <c r="Z295" s="14"/>
      <c r="AA295" s="14"/>
      <c r="AB295" s="14"/>
      <c r="AC295" s="14"/>
      <c r="AD295" s="14"/>
      <c r="AE295" s="14"/>
      <c r="AT295" s="255" t="s">
        <v>190</v>
      </c>
      <c r="AU295" s="255" t="s">
        <v>87</v>
      </c>
      <c r="AV295" s="14" t="s">
        <v>87</v>
      </c>
      <c r="AW295" s="14" t="s">
        <v>37</v>
      </c>
      <c r="AX295" s="14" t="s">
        <v>77</v>
      </c>
      <c r="AY295" s="255" t="s">
        <v>179</v>
      </c>
    </row>
    <row r="296" s="14" customFormat="1">
      <c r="A296" s="14"/>
      <c r="B296" s="245"/>
      <c r="C296" s="246"/>
      <c r="D296" s="236" t="s">
        <v>190</v>
      </c>
      <c r="E296" s="247" t="s">
        <v>19</v>
      </c>
      <c r="F296" s="248" t="s">
        <v>426</v>
      </c>
      <c r="G296" s="246"/>
      <c r="H296" s="249">
        <v>-30</v>
      </c>
      <c r="I296" s="250"/>
      <c r="J296" s="246"/>
      <c r="K296" s="246"/>
      <c r="L296" s="251"/>
      <c r="M296" s="252"/>
      <c r="N296" s="253"/>
      <c r="O296" s="253"/>
      <c r="P296" s="253"/>
      <c r="Q296" s="253"/>
      <c r="R296" s="253"/>
      <c r="S296" s="253"/>
      <c r="T296" s="254"/>
      <c r="U296" s="14"/>
      <c r="V296" s="14"/>
      <c r="W296" s="14"/>
      <c r="X296" s="14"/>
      <c r="Y296" s="14"/>
      <c r="Z296" s="14"/>
      <c r="AA296" s="14"/>
      <c r="AB296" s="14"/>
      <c r="AC296" s="14"/>
      <c r="AD296" s="14"/>
      <c r="AE296" s="14"/>
      <c r="AT296" s="255" t="s">
        <v>190</v>
      </c>
      <c r="AU296" s="255" t="s">
        <v>87</v>
      </c>
      <c r="AV296" s="14" t="s">
        <v>87</v>
      </c>
      <c r="AW296" s="14" t="s">
        <v>37</v>
      </c>
      <c r="AX296" s="14" t="s">
        <v>77</v>
      </c>
      <c r="AY296" s="255" t="s">
        <v>179</v>
      </c>
    </row>
    <row r="297" s="16" customFormat="1">
      <c r="A297" s="16"/>
      <c r="B297" s="267"/>
      <c r="C297" s="268"/>
      <c r="D297" s="236" t="s">
        <v>190</v>
      </c>
      <c r="E297" s="269" t="s">
        <v>19</v>
      </c>
      <c r="F297" s="270" t="s">
        <v>195</v>
      </c>
      <c r="G297" s="268"/>
      <c r="H297" s="271">
        <v>45</v>
      </c>
      <c r="I297" s="272"/>
      <c r="J297" s="268"/>
      <c r="K297" s="268"/>
      <c r="L297" s="273"/>
      <c r="M297" s="274"/>
      <c r="N297" s="275"/>
      <c r="O297" s="275"/>
      <c r="P297" s="275"/>
      <c r="Q297" s="275"/>
      <c r="R297" s="275"/>
      <c r="S297" s="275"/>
      <c r="T297" s="276"/>
      <c r="U297" s="16"/>
      <c r="V297" s="16"/>
      <c r="W297" s="16"/>
      <c r="X297" s="16"/>
      <c r="Y297" s="16"/>
      <c r="Z297" s="16"/>
      <c r="AA297" s="16"/>
      <c r="AB297" s="16"/>
      <c r="AC297" s="16"/>
      <c r="AD297" s="16"/>
      <c r="AE297" s="16"/>
      <c r="AT297" s="277" t="s">
        <v>190</v>
      </c>
      <c r="AU297" s="277" t="s">
        <v>87</v>
      </c>
      <c r="AV297" s="16" t="s">
        <v>186</v>
      </c>
      <c r="AW297" s="16" t="s">
        <v>37</v>
      </c>
      <c r="AX297" s="16" t="s">
        <v>85</v>
      </c>
      <c r="AY297" s="277" t="s">
        <v>179</v>
      </c>
    </row>
    <row r="298" s="2" customFormat="1" ht="24.15" customHeight="1">
      <c r="A298" s="41"/>
      <c r="B298" s="42"/>
      <c r="C298" s="216" t="s">
        <v>427</v>
      </c>
      <c r="D298" s="216" t="s">
        <v>181</v>
      </c>
      <c r="E298" s="217" t="s">
        <v>428</v>
      </c>
      <c r="F298" s="218" t="s">
        <v>429</v>
      </c>
      <c r="G298" s="219" t="s">
        <v>333</v>
      </c>
      <c r="H298" s="220">
        <v>90</v>
      </c>
      <c r="I298" s="221"/>
      <c r="J298" s="222">
        <f>ROUND(I298*H298,2)</f>
        <v>0</v>
      </c>
      <c r="K298" s="218" t="s">
        <v>185</v>
      </c>
      <c r="L298" s="47"/>
      <c r="M298" s="223" t="s">
        <v>19</v>
      </c>
      <c r="N298" s="224" t="s">
        <v>48</v>
      </c>
      <c r="O298" s="87"/>
      <c r="P298" s="225">
        <f>O298*H298</f>
        <v>0</v>
      </c>
      <c r="Q298" s="225">
        <v>0</v>
      </c>
      <c r="R298" s="225">
        <f>Q298*H298</f>
        <v>0</v>
      </c>
      <c r="S298" s="225">
        <v>0</v>
      </c>
      <c r="T298" s="226">
        <f>S298*H298</f>
        <v>0</v>
      </c>
      <c r="U298" s="41"/>
      <c r="V298" s="41"/>
      <c r="W298" s="41"/>
      <c r="X298" s="41"/>
      <c r="Y298" s="41"/>
      <c r="Z298" s="41"/>
      <c r="AA298" s="41"/>
      <c r="AB298" s="41"/>
      <c r="AC298" s="41"/>
      <c r="AD298" s="41"/>
      <c r="AE298" s="41"/>
      <c r="AR298" s="227" t="s">
        <v>186</v>
      </c>
      <c r="AT298" s="227" t="s">
        <v>181</v>
      </c>
      <c r="AU298" s="227" t="s">
        <v>87</v>
      </c>
      <c r="AY298" s="20" t="s">
        <v>179</v>
      </c>
      <c r="BE298" s="228">
        <f>IF(N298="základní",J298,0)</f>
        <v>0</v>
      </c>
      <c r="BF298" s="228">
        <f>IF(N298="snížená",J298,0)</f>
        <v>0</v>
      </c>
      <c r="BG298" s="228">
        <f>IF(N298="zákl. přenesená",J298,0)</f>
        <v>0</v>
      </c>
      <c r="BH298" s="228">
        <f>IF(N298="sníž. přenesená",J298,0)</f>
        <v>0</v>
      </c>
      <c r="BI298" s="228">
        <f>IF(N298="nulová",J298,0)</f>
        <v>0</v>
      </c>
      <c r="BJ298" s="20" t="s">
        <v>85</v>
      </c>
      <c r="BK298" s="228">
        <f>ROUND(I298*H298,2)</f>
        <v>0</v>
      </c>
      <c r="BL298" s="20" t="s">
        <v>186</v>
      </c>
      <c r="BM298" s="227" t="s">
        <v>430</v>
      </c>
    </row>
    <row r="299" s="2" customFormat="1">
      <c r="A299" s="41"/>
      <c r="B299" s="42"/>
      <c r="C299" s="43"/>
      <c r="D299" s="229" t="s">
        <v>188</v>
      </c>
      <c r="E299" s="43"/>
      <c r="F299" s="230" t="s">
        <v>431</v>
      </c>
      <c r="G299" s="43"/>
      <c r="H299" s="43"/>
      <c r="I299" s="231"/>
      <c r="J299" s="43"/>
      <c r="K299" s="43"/>
      <c r="L299" s="47"/>
      <c r="M299" s="232"/>
      <c r="N299" s="233"/>
      <c r="O299" s="87"/>
      <c r="P299" s="87"/>
      <c r="Q299" s="87"/>
      <c r="R299" s="87"/>
      <c r="S299" s="87"/>
      <c r="T299" s="88"/>
      <c r="U299" s="41"/>
      <c r="V299" s="41"/>
      <c r="W299" s="41"/>
      <c r="X299" s="41"/>
      <c r="Y299" s="41"/>
      <c r="Z299" s="41"/>
      <c r="AA299" s="41"/>
      <c r="AB299" s="41"/>
      <c r="AC299" s="41"/>
      <c r="AD299" s="41"/>
      <c r="AE299" s="41"/>
      <c r="AT299" s="20" t="s">
        <v>188</v>
      </c>
      <c r="AU299" s="20" t="s">
        <v>87</v>
      </c>
    </row>
    <row r="300" s="14" customFormat="1">
      <c r="A300" s="14"/>
      <c r="B300" s="245"/>
      <c r="C300" s="246"/>
      <c r="D300" s="236" t="s">
        <v>190</v>
      </c>
      <c r="E300" s="246"/>
      <c r="F300" s="248" t="s">
        <v>432</v>
      </c>
      <c r="G300" s="246"/>
      <c r="H300" s="249">
        <v>90</v>
      </c>
      <c r="I300" s="250"/>
      <c r="J300" s="246"/>
      <c r="K300" s="246"/>
      <c r="L300" s="251"/>
      <c r="M300" s="252"/>
      <c r="N300" s="253"/>
      <c r="O300" s="253"/>
      <c r="P300" s="253"/>
      <c r="Q300" s="253"/>
      <c r="R300" s="253"/>
      <c r="S300" s="253"/>
      <c r="T300" s="254"/>
      <c r="U300" s="14"/>
      <c r="V300" s="14"/>
      <c r="W300" s="14"/>
      <c r="X300" s="14"/>
      <c r="Y300" s="14"/>
      <c r="Z300" s="14"/>
      <c r="AA300" s="14"/>
      <c r="AB300" s="14"/>
      <c r="AC300" s="14"/>
      <c r="AD300" s="14"/>
      <c r="AE300" s="14"/>
      <c r="AT300" s="255" t="s">
        <v>190</v>
      </c>
      <c r="AU300" s="255" t="s">
        <v>87</v>
      </c>
      <c r="AV300" s="14" t="s">
        <v>87</v>
      </c>
      <c r="AW300" s="14" t="s">
        <v>4</v>
      </c>
      <c r="AX300" s="14" t="s">
        <v>85</v>
      </c>
      <c r="AY300" s="255" t="s">
        <v>179</v>
      </c>
    </row>
    <row r="301" s="12" customFormat="1" ht="22.8" customHeight="1">
      <c r="A301" s="12"/>
      <c r="B301" s="200"/>
      <c r="C301" s="201"/>
      <c r="D301" s="202" t="s">
        <v>76</v>
      </c>
      <c r="E301" s="214" t="s">
        <v>242</v>
      </c>
      <c r="F301" s="214" t="s">
        <v>433</v>
      </c>
      <c r="G301" s="201"/>
      <c r="H301" s="201"/>
      <c r="I301" s="204"/>
      <c r="J301" s="215">
        <f>BK301</f>
        <v>0</v>
      </c>
      <c r="K301" s="201"/>
      <c r="L301" s="206"/>
      <c r="M301" s="207"/>
      <c r="N301" s="208"/>
      <c r="O301" s="208"/>
      <c r="P301" s="209">
        <f>SUM(P302:P343)</f>
        <v>0</v>
      </c>
      <c r="Q301" s="208"/>
      <c r="R301" s="209">
        <f>SUM(R302:R343)</f>
        <v>0</v>
      </c>
      <c r="S301" s="208"/>
      <c r="T301" s="210">
        <f>SUM(T302:T343)</f>
        <v>21.483525</v>
      </c>
      <c r="U301" s="12"/>
      <c r="V301" s="12"/>
      <c r="W301" s="12"/>
      <c r="X301" s="12"/>
      <c r="Y301" s="12"/>
      <c r="Z301" s="12"/>
      <c r="AA301" s="12"/>
      <c r="AB301" s="12"/>
      <c r="AC301" s="12"/>
      <c r="AD301" s="12"/>
      <c r="AE301" s="12"/>
      <c r="AR301" s="211" t="s">
        <v>85</v>
      </c>
      <c r="AT301" s="212" t="s">
        <v>76</v>
      </c>
      <c r="AU301" s="212" t="s">
        <v>85</v>
      </c>
      <c r="AY301" s="211" t="s">
        <v>179</v>
      </c>
      <c r="BK301" s="213">
        <f>SUM(BK302:BK343)</f>
        <v>0</v>
      </c>
    </row>
    <row r="302" s="2" customFormat="1" ht="16.5" customHeight="1">
      <c r="A302" s="41"/>
      <c r="B302" s="42"/>
      <c r="C302" s="216" t="s">
        <v>140</v>
      </c>
      <c r="D302" s="216" t="s">
        <v>181</v>
      </c>
      <c r="E302" s="217" t="s">
        <v>434</v>
      </c>
      <c r="F302" s="218" t="s">
        <v>435</v>
      </c>
      <c r="G302" s="219" t="s">
        <v>371</v>
      </c>
      <c r="H302" s="220">
        <v>1.625</v>
      </c>
      <c r="I302" s="221"/>
      <c r="J302" s="222">
        <f>ROUND(I302*H302,2)</f>
        <v>0</v>
      </c>
      <c r="K302" s="218" t="s">
        <v>185</v>
      </c>
      <c r="L302" s="47"/>
      <c r="M302" s="223" t="s">
        <v>19</v>
      </c>
      <c r="N302" s="224" t="s">
        <v>48</v>
      </c>
      <c r="O302" s="87"/>
      <c r="P302" s="225">
        <f>O302*H302</f>
        <v>0</v>
      </c>
      <c r="Q302" s="225">
        <v>0</v>
      </c>
      <c r="R302" s="225">
        <f>Q302*H302</f>
        <v>0</v>
      </c>
      <c r="S302" s="225">
        <v>2</v>
      </c>
      <c r="T302" s="226">
        <f>S302*H302</f>
        <v>3.25</v>
      </c>
      <c r="U302" s="41"/>
      <c r="V302" s="41"/>
      <c r="W302" s="41"/>
      <c r="X302" s="41"/>
      <c r="Y302" s="41"/>
      <c r="Z302" s="41"/>
      <c r="AA302" s="41"/>
      <c r="AB302" s="41"/>
      <c r="AC302" s="41"/>
      <c r="AD302" s="41"/>
      <c r="AE302" s="41"/>
      <c r="AR302" s="227" t="s">
        <v>186</v>
      </c>
      <c r="AT302" s="227" t="s">
        <v>181</v>
      </c>
      <c r="AU302" s="227" t="s">
        <v>87</v>
      </c>
      <c r="AY302" s="20" t="s">
        <v>179</v>
      </c>
      <c r="BE302" s="228">
        <f>IF(N302="základní",J302,0)</f>
        <v>0</v>
      </c>
      <c r="BF302" s="228">
        <f>IF(N302="snížená",J302,0)</f>
        <v>0</v>
      </c>
      <c r="BG302" s="228">
        <f>IF(N302="zákl. přenesená",J302,0)</f>
        <v>0</v>
      </c>
      <c r="BH302" s="228">
        <f>IF(N302="sníž. přenesená",J302,0)</f>
        <v>0</v>
      </c>
      <c r="BI302" s="228">
        <f>IF(N302="nulová",J302,0)</f>
        <v>0</v>
      </c>
      <c r="BJ302" s="20" t="s">
        <v>85</v>
      </c>
      <c r="BK302" s="228">
        <f>ROUND(I302*H302,2)</f>
        <v>0</v>
      </c>
      <c r="BL302" s="20" t="s">
        <v>186</v>
      </c>
      <c r="BM302" s="227" t="s">
        <v>436</v>
      </c>
    </row>
    <row r="303" s="2" customFormat="1">
      <c r="A303" s="41"/>
      <c r="B303" s="42"/>
      <c r="C303" s="43"/>
      <c r="D303" s="229" t="s">
        <v>188</v>
      </c>
      <c r="E303" s="43"/>
      <c r="F303" s="230" t="s">
        <v>437</v>
      </c>
      <c r="G303" s="43"/>
      <c r="H303" s="43"/>
      <c r="I303" s="231"/>
      <c r="J303" s="43"/>
      <c r="K303" s="43"/>
      <c r="L303" s="47"/>
      <c r="M303" s="232"/>
      <c r="N303" s="233"/>
      <c r="O303" s="87"/>
      <c r="P303" s="87"/>
      <c r="Q303" s="87"/>
      <c r="R303" s="87"/>
      <c r="S303" s="87"/>
      <c r="T303" s="88"/>
      <c r="U303" s="41"/>
      <c r="V303" s="41"/>
      <c r="W303" s="41"/>
      <c r="X303" s="41"/>
      <c r="Y303" s="41"/>
      <c r="Z303" s="41"/>
      <c r="AA303" s="41"/>
      <c r="AB303" s="41"/>
      <c r="AC303" s="41"/>
      <c r="AD303" s="41"/>
      <c r="AE303" s="41"/>
      <c r="AT303" s="20" t="s">
        <v>188</v>
      </c>
      <c r="AU303" s="20" t="s">
        <v>87</v>
      </c>
    </row>
    <row r="304" s="13" customFormat="1">
      <c r="A304" s="13"/>
      <c r="B304" s="234"/>
      <c r="C304" s="235"/>
      <c r="D304" s="236" t="s">
        <v>190</v>
      </c>
      <c r="E304" s="237" t="s">
        <v>19</v>
      </c>
      <c r="F304" s="238" t="s">
        <v>438</v>
      </c>
      <c r="G304" s="235"/>
      <c r="H304" s="237" t="s">
        <v>19</v>
      </c>
      <c r="I304" s="239"/>
      <c r="J304" s="235"/>
      <c r="K304" s="235"/>
      <c r="L304" s="240"/>
      <c r="M304" s="241"/>
      <c r="N304" s="242"/>
      <c r="O304" s="242"/>
      <c r="P304" s="242"/>
      <c r="Q304" s="242"/>
      <c r="R304" s="242"/>
      <c r="S304" s="242"/>
      <c r="T304" s="243"/>
      <c r="U304" s="13"/>
      <c r="V304" s="13"/>
      <c r="W304" s="13"/>
      <c r="X304" s="13"/>
      <c r="Y304" s="13"/>
      <c r="Z304" s="13"/>
      <c r="AA304" s="13"/>
      <c r="AB304" s="13"/>
      <c r="AC304" s="13"/>
      <c r="AD304" s="13"/>
      <c r="AE304" s="13"/>
      <c r="AT304" s="244" t="s">
        <v>190</v>
      </c>
      <c r="AU304" s="244" t="s">
        <v>87</v>
      </c>
      <c r="AV304" s="13" t="s">
        <v>85</v>
      </c>
      <c r="AW304" s="13" t="s">
        <v>37</v>
      </c>
      <c r="AX304" s="13" t="s">
        <v>77</v>
      </c>
      <c r="AY304" s="244" t="s">
        <v>179</v>
      </c>
    </row>
    <row r="305" s="14" customFormat="1">
      <c r="A305" s="14"/>
      <c r="B305" s="245"/>
      <c r="C305" s="246"/>
      <c r="D305" s="236" t="s">
        <v>190</v>
      </c>
      <c r="E305" s="247" t="s">
        <v>19</v>
      </c>
      <c r="F305" s="248" t="s">
        <v>439</v>
      </c>
      <c r="G305" s="246"/>
      <c r="H305" s="249">
        <v>1.625</v>
      </c>
      <c r="I305" s="250"/>
      <c r="J305" s="246"/>
      <c r="K305" s="246"/>
      <c r="L305" s="251"/>
      <c r="M305" s="252"/>
      <c r="N305" s="253"/>
      <c r="O305" s="253"/>
      <c r="P305" s="253"/>
      <c r="Q305" s="253"/>
      <c r="R305" s="253"/>
      <c r="S305" s="253"/>
      <c r="T305" s="254"/>
      <c r="U305" s="14"/>
      <c r="V305" s="14"/>
      <c r="W305" s="14"/>
      <c r="X305" s="14"/>
      <c r="Y305" s="14"/>
      <c r="Z305" s="14"/>
      <c r="AA305" s="14"/>
      <c r="AB305" s="14"/>
      <c r="AC305" s="14"/>
      <c r="AD305" s="14"/>
      <c r="AE305" s="14"/>
      <c r="AT305" s="255" t="s">
        <v>190</v>
      </c>
      <c r="AU305" s="255" t="s">
        <v>87</v>
      </c>
      <c r="AV305" s="14" t="s">
        <v>87</v>
      </c>
      <c r="AW305" s="14" t="s">
        <v>37</v>
      </c>
      <c r="AX305" s="14" t="s">
        <v>77</v>
      </c>
      <c r="AY305" s="255" t="s">
        <v>179</v>
      </c>
    </row>
    <row r="306" s="16" customFormat="1">
      <c r="A306" s="16"/>
      <c r="B306" s="267"/>
      <c r="C306" s="268"/>
      <c r="D306" s="236" t="s">
        <v>190</v>
      </c>
      <c r="E306" s="269" t="s">
        <v>19</v>
      </c>
      <c r="F306" s="270" t="s">
        <v>195</v>
      </c>
      <c r="G306" s="268"/>
      <c r="H306" s="271">
        <v>1.625</v>
      </c>
      <c r="I306" s="272"/>
      <c r="J306" s="268"/>
      <c r="K306" s="268"/>
      <c r="L306" s="273"/>
      <c r="M306" s="274"/>
      <c r="N306" s="275"/>
      <c r="O306" s="275"/>
      <c r="P306" s="275"/>
      <c r="Q306" s="275"/>
      <c r="R306" s="275"/>
      <c r="S306" s="275"/>
      <c r="T306" s="276"/>
      <c r="U306" s="16"/>
      <c r="V306" s="16"/>
      <c r="W306" s="16"/>
      <c r="X306" s="16"/>
      <c r="Y306" s="16"/>
      <c r="Z306" s="16"/>
      <c r="AA306" s="16"/>
      <c r="AB306" s="16"/>
      <c r="AC306" s="16"/>
      <c r="AD306" s="16"/>
      <c r="AE306" s="16"/>
      <c r="AT306" s="277" t="s">
        <v>190</v>
      </c>
      <c r="AU306" s="277" t="s">
        <v>87</v>
      </c>
      <c r="AV306" s="16" t="s">
        <v>186</v>
      </c>
      <c r="AW306" s="16" t="s">
        <v>37</v>
      </c>
      <c r="AX306" s="16" t="s">
        <v>85</v>
      </c>
      <c r="AY306" s="277" t="s">
        <v>179</v>
      </c>
    </row>
    <row r="307" s="2" customFormat="1" ht="16.5" customHeight="1">
      <c r="A307" s="41"/>
      <c r="B307" s="42"/>
      <c r="C307" s="216" t="s">
        <v>440</v>
      </c>
      <c r="D307" s="216" t="s">
        <v>181</v>
      </c>
      <c r="E307" s="217" t="s">
        <v>441</v>
      </c>
      <c r="F307" s="218" t="s">
        <v>442</v>
      </c>
      <c r="G307" s="219" t="s">
        <v>371</v>
      </c>
      <c r="H307" s="220">
        <v>1.625</v>
      </c>
      <c r="I307" s="221"/>
      <c r="J307" s="222">
        <f>ROUND(I307*H307,2)</f>
        <v>0</v>
      </c>
      <c r="K307" s="218" t="s">
        <v>185</v>
      </c>
      <c r="L307" s="47"/>
      <c r="M307" s="223" t="s">
        <v>19</v>
      </c>
      <c r="N307" s="224" t="s">
        <v>48</v>
      </c>
      <c r="O307" s="87"/>
      <c r="P307" s="225">
        <f>O307*H307</f>
        <v>0</v>
      </c>
      <c r="Q307" s="225">
        <v>0</v>
      </c>
      <c r="R307" s="225">
        <f>Q307*H307</f>
        <v>0</v>
      </c>
      <c r="S307" s="225">
        <v>2.5</v>
      </c>
      <c r="T307" s="226">
        <f>S307*H307</f>
        <v>4.0625</v>
      </c>
      <c r="U307" s="41"/>
      <c r="V307" s="41"/>
      <c r="W307" s="41"/>
      <c r="X307" s="41"/>
      <c r="Y307" s="41"/>
      <c r="Z307" s="41"/>
      <c r="AA307" s="41"/>
      <c r="AB307" s="41"/>
      <c r="AC307" s="41"/>
      <c r="AD307" s="41"/>
      <c r="AE307" s="41"/>
      <c r="AR307" s="227" t="s">
        <v>186</v>
      </c>
      <c r="AT307" s="227" t="s">
        <v>181</v>
      </c>
      <c r="AU307" s="227" t="s">
        <v>87</v>
      </c>
      <c r="AY307" s="20" t="s">
        <v>179</v>
      </c>
      <c r="BE307" s="228">
        <f>IF(N307="základní",J307,0)</f>
        <v>0</v>
      </c>
      <c r="BF307" s="228">
        <f>IF(N307="snížená",J307,0)</f>
        <v>0</v>
      </c>
      <c r="BG307" s="228">
        <f>IF(N307="zákl. přenesená",J307,0)</f>
        <v>0</v>
      </c>
      <c r="BH307" s="228">
        <f>IF(N307="sníž. přenesená",J307,0)</f>
        <v>0</v>
      </c>
      <c r="BI307" s="228">
        <f>IF(N307="nulová",J307,0)</f>
        <v>0</v>
      </c>
      <c r="BJ307" s="20" t="s">
        <v>85</v>
      </c>
      <c r="BK307" s="228">
        <f>ROUND(I307*H307,2)</f>
        <v>0</v>
      </c>
      <c r="BL307" s="20" t="s">
        <v>186</v>
      </c>
      <c r="BM307" s="227" t="s">
        <v>443</v>
      </c>
    </row>
    <row r="308" s="2" customFormat="1">
      <c r="A308" s="41"/>
      <c r="B308" s="42"/>
      <c r="C308" s="43"/>
      <c r="D308" s="229" t="s">
        <v>188</v>
      </c>
      <c r="E308" s="43"/>
      <c r="F308" s="230" t="s">
        <v>444</v>
      </c>
      <c r="G308" s="43"/>
      <c r="H308" s="43"/>
      <c r="I308" s="231"/>
      <c r="J308" s="43"/>
      <c r="K308" s="43"/>
      <c r="L308" s="47"/>
      <c r="M308" s="232"/>
      <c r="N308" s="233"/>
      <c r="O308" s="87"/>
      <c r="P308" s="87"/>
      <c r="Q308" s="87"/>
      <c r="R308" s="87"/>
      <c r="S308" s="87"/>
      <c r="T308" s="88"/>
      <c r="U308" s="41"/>
      <c r="V308" s="41"/>
      <c r="W308" s="41"/>
      <c r="X308" s="41"/>
      <c r="Y308" s="41"/>
      <c r="Z308" s="41"/>
      <c r="AA308" s="41"/>
      <c r="AB308" s="41"/>
      <c r="AC308" s="41"/>
      <c r="AD308" s="41"/>
      <c r="AE308" s="41"/>
      <c r="AT308" s="20" t="s">
        <v>188</v>
      </c>
      <c r="AU308" s="20" t="s">
        <v>87</v>
      </c>
    </row>
    <row r="309" s="13" customFormat="1">
      <c r="A309" s="13"/>
      <c r="B309" s="234"/>
      <c r="C309" s="235"/>
      <c r="D309" s="236" t="s">
        <v>190</v>
      </c>
      <c r="E309" s="237" t="s">
        <v>19</v>
      </c>
      <c r="F309" s="238" t="s">
        <v>445</v>
      </c>
      <c r="G309" s="235"/>
      <c r="H309" s="237" t="s">
        <v>19</v>
      </c>
      <c r="I309" s="239"/>
      <c r="J309" s="235"/>
      <c r="K309" s="235"/>
      <c r="L309" s="240"/>
      <c r="M309" s="241"/>
      <c r="N309" s="242"/>
      <c r="O309" s="242"/>
      <c r="P309" s="242"/>
      <c r="Q309" s="242"/>
      <c r="R309" s="242"/>
      <c r="S309" s="242"/>
      <c r="T309" s="243"/>
      <c r="U309" s="13"/>
      <c r="V309" s="13"/>
      <c r="W309" s="13"/>
      <c r="X309" s="13"/>
      <c r="Y309" s="13"/>
      <c r="Z309" s="13"/>
      <c r="AA309" s="13"/>
      <c r="AB309" s="13"/>
      <c r="AC309" s="13"/>
      <c r="AD309" s="13"/>
      <c r="AE309" s="13"/>
      <c r="AT309" s="244" t="s">
        <v>190</v>
      </c>
      <c r="AU309" s="244" t="s">
        <v>87</v>
      </c>
      <c r="AV309" s="13" t="s">
        <v>85</v>
      </c>
      <c r="AW309" s="13" t="s">
        <v>37</v>
      </c>
      <c r="AX309" s="13" t="s">
        <v>77</v>
      </c>
      <c r="AY309" s="244" t="s">
        <v>179</v>
      </c>
    </row>
    <row r="310" s="14" customFormat="1">
      <c r="A310" s="14"/>
      <c r="B310" s="245"/>
      <c r="C310" s="246"/>
      <c r="D310" s="236" t="s">
        <v>190</v>
      </c>
      <c r="E310" s="247" t="s">
        <v>19</v>
      </c>
      <c r="F310" s="248" t="s">
        <v>439</v>
      </c>
      <c r="G310" s="246"/>
      <c r="H310" s="249">
        <v>1.625</v>
      </c>
      <c r="I310" s="250"/>
      <c r="J310" s="246"/>
      <c r="K310" s="246"/>
      <c r="L310" s="251"/>
      <c r="M310" s="252"/>
      <c r="N310" s="253"/>
      <c r="O310" s="253"/>
      <c r="P310" s="253"/>
      <c r="Q310" s="253"/>
      <c r="R310" s="253"/>
      <c r="S310" s="253"/>
      <c r="T310" s="254"/>
      <c r="U310" s="14"/>
      <c r="V310" s="14"/>
      <c r="W310" s="14"/>
      <c r="X310" s="14"/>
      <c r="Y310" s="14"/>
      <c r="Z310" s="14"/>
      <c r="AA310" s="14"/>
      <c r="AB310" s="14"/>
      <c r="AC310" s="14"/>
      <c r="AD310" s="14"/>
      <c r="AE310" s="14"/>
      <c r="AT310" s="255" t="s">
        <v>190</v>
      </c>
      <c r="AU310" s="255" t="s">
        <v>87</v>
      </c>
      <c r="AV310" s="14" t="s">
        <v>87</v>
      </c>
      <c r="AW310" s="14" t="s">
        <v>37</v>
      </c>
      <c r="AX310" s="14" t="s">
        <v>77</v>
      </c>
      <c r="AY310" s="255" t="s">
        <v>179</v>
      </c>
    </row>
    <row r="311" s="16" customFormat="1">
      <c r="A311" s="16"/>
      <c r="B311" s="267"/>
      <c r="C311" s="268"/>
      <c r="D311" s="236" t="s">
        <v>190</v>
      </c>
      <c r="E311" s="269" t="s">
        <v>19</v>
      </c>
      <c r="F311" s="270" t="s">
        <v>195</v>
      </c>
      <c r="G311" s="268"/>
      <c r="H311" s="271">
        <v>1.625</v>
      </c>
      <c r="I311" s="272"/>
      <c r="J311" s="268"/>
      <c r="K311" s="268"/>
      <c r="L311" s="273"/>
      <c r="M311" s="274"/>
      <c r="N311" s="275"/>
      <c r="O311" s="275"/>
      <c r="P311" s="275"/>
      <c r="Q311" s="275"/>
      <c r="R311" s="275"/>
      <c r="S311" s="275"/>
      <c r="T311" s="276"/>
      <c r="U311" s="16"/>
      <c r="V311" s="16"/>
      <c r="W311" s="16"/>
      <c r="X311" s="16"/>
      <c r="Y311" s="16"/>
      <c r="Z311" s="16"/>
      <c r="AA311" s="16"/>
      <c r="AB311" s="16"/>
      <c r="AC311" s="16"/>
      <c r="AD311" s="16"/>
      <c r="AE311" s="16"/>
      <c r="AT311" s="277" t="s">
        <v>190</v>
      </c>
      <c r="AU311" s="277" t="s">
        <v>87</v>
      </c>
      <c r="AV311" s="16" t="s">
        <v>186</v>
      </c>
      <c r="AW311" s="16" t="s">
        <v>37</v>
      </c>
      <c r="AX311" s="16" t="s">
        <v>85</v>
      </c>
      <c r="AY311" s="277" t="s">
        <v>179</v>
      </c>
    </row>
    <row r="312" s="2" customFormat="1" ht="16.5" customHeight="1">
      <c r="A312" s="41"/>
      <c r="B312" s="42"/>
      <c r="C312" s="216" t="s">
        <v>446</v>
      </c>
      <c r="D312" s="216" t="s">
        <v>181</v>
      </c>
      <c r="E312" s="217" t="s">
        <v>447</v>
      </c>
      <c r="F312" s="218" t="s">
        <v>448</v>
      </c>
      <c r="G312" s="219" t="s">
        <v>273</v>
      </c>
      <c r="H312" s="220">
        <v>11</v>
      </c>
      <c r="I312" s="221"/>
      <c r="J312" s="222">
        <f>ROUND(I312*H312,2)</f>
        <v>0</v>
      </c>
      <c r="K312" s="218" t="s">
        <v>185</v>
      </c>
      <c r="L312" s="47"/>
      <c r="M312" s="223" t="s">
        <v>19</v>
      </c>
      <c r="N312" s="224" t="s">
        <v>48</v>
      </c>
      <c r="O312" s="87"/>
      <c r="P312" s="225">
        <f>O312*H312</f>
        <v>0</v>
      </c>
      <c r="Q312" s="225">
        <v>0</v>
      </c>
      <c r="R312" s="225">
        <f>Q312*H312</f>
        <v>0</v>
      </c>
      <c r="S312" s="225">
        <v>0.48199999999999998</v>
      </c>
      <c r="T312" s="226">
        <f>S312*H312</f>
        <v>5.3019999999999996</v>
      </c>
      <c r="U312" s="41"/>
      <c r="V312" s="41"/>
      <c r="W312" s="41"/>
      <c r="X312" s="41"/>
      <c r="Y312" s="41"/>
      <c r="Z312" s="41"/>
      <c r="AA312" s="41"/>
      <c r="AB312" s="41"/>
      <c r="AC312" s="41"/>
      <c r="AD312" s="41"/>
      <c r="AE312" s="41"/>
      <c r="AR312" s="227" t="s">
        <v>186</v>
      </c>
      <c r="AT312" s="227" t="s">
        <v>181</v>
      </c>
      <c r="AU312" s="227" t="s">
        <v>87</v>
      </c>
      <c r="AY312" s="20" t="s">
        <v>179</v>
      </c>
      <c r="BE312" s="228">
        <f>IF(N312="základní",J312,0)</f>
        <v>0</v>
      </c>
      <c r="BF312" s="228">
        <f>IF(N312="snížená",J312,0)</f>
        <v>0</v>
      </c>
      <c r="BG312" s="228">
        <f>IF(N312="zákl. přenesená",J312,0)</f>
        <v>0</v>
      </c>
      <c r="BH312" s="228">
        <f>IF(N312="sníž. přenesená",J312,0)</f>
        <v>0</v>
      </c>
      <c r="BI312" s="228">
        <f>IF(N312="nulová",J312,0)</f>
        <v>0</v>
      </c>
      <c r="BJ312" s="20" t="s">
        <v>85</v>
      </c>
      <c r="BK312" s="228">
        <f>ROUND(I312*H312,2)</f>
        <v>0</v>
      </c>
      <c r="BL312" s="20" t="s">
        <v>186</v>
      </c>
      <c r="BM312" s="227" t="s">
        <v>449</v>
      </c>
    </row>
    <row r="313" s="2" customFormat="1">
      <c r="A313" s="41"/>
      <c r="B313" s="42"/>
      <c r="C313" s="43"/>
      <c r="D313" s="229" t="s">
        <v>188</v>
      </c>
      <c r="E313" s="43"/>
      <c r="F313" s="230" t="s">
        <v>450</v>
      </c>
      <c r="G313" s="43"/>
      <c r="H313" s="43"/>
      <c r="I313" s="231"/>
      <c r="J313" s="43"/>
      <c r="K313" s="43"/>
      <c r="L313" s="47"/>
      <c r="M313" s="232"/>
      <c r="N313" s="233"/>
      <c r="O313" s="87"/>
      <c r="P313" s="87"/>
      <c r="Q313" s="87"/>
      <c r="R313" s="87"/>
      <c r="S313" s="87"/>
      <c r="T313" s="88"/>
      <c r="U313" s="41"/>
      <c r="V313" s="41"/>
      <c r="W313" s="41"/>
      <c r="X313" s="41"/>
      <c r="Y313" s="41"/>
      <c r="Z313" s="41"/>
      <c r="AA313" s="41"/>
      <c r="AB313" s="41"/>
      <c r="AC313" s="41"/>
      <c r="AD313" s="41"/>
      <c r="AE313" s="41"/>
      <c r="AT313" s="20" t="s">
        <v>188</v>
      </c>
      <c r="AU313" s="20" t="s">
        <v>87</v>
      </c>
    </row>
    <row r="314" s="13" customFormat="1">
      <c r="A314" s="13"/>
      <c r="B314" s="234"/>
      <c r="C314" s="235"/>
      <c r="D314" s="236" t="s">
        <v>190</v>
      </c>
      <c r="E314" s="237" t="s">
        <v>19</v>
      </c>
      <c r="F314" s="238" t="s">
        <v>451</v>
      </c>
      <c r="G314" s="235"/>
      <c r="H314" s="237" t="s">
        <v>19</v>
      </c>
      <c r="I314" s="239"/>
      <c r="J314" s="235"/>
      <c r="K314" s="235"/>
      <c r="L314" s="240"/>
      <c r="M314" s="241"/>
      <c r="N314" s="242"/>
      <c r="O314" s="242"/>
      <c r="P314" s="242"/>
      <c r="Q314" s="242"/>
      <c r="R314" s="242"/>
      <c r="S314" s="242"/>
      <c r="T314" s="243"/>
      <c r="U314" s="13"/>
      <c r="V314" s="13"/>
      <c r="W314" s="13"/>
      <c r="X314" s="13"/>
      <c r="Y314" s="13"/>
      <c r="Z314" s="13"/>
      <c r="AA314" s="13"/>
      <c r="AB314" s="13"/>
      <c r="AC314" s="13"/>
      <c r="AD314" s="13"/>
      <c r="AE314" s="13"/>
      <c r="AT314" s="244" t="s">
        <v>190</v>
      </c>
      <c r="AU314" s="244" t="s">
        <v>87</v>
      </c>
      <c r="AV314" s="13" t="s">
        <v>85</v>
      </c>
      <c r="AW314" s="13" t="s">
        <v>37</v>
      </c>
      <c r="AX314" s="13" t="s">
        <v>77</v>
      </c>
      <c r="AY314" s="244" t="s">
        <v>179</v>
      </c>
    </row>
    <row r="315" s="14" customFormat="1">
      <c r="A315" s="14"/>
      <c r="B315" s="245"/>
      <c r="C315" s="246"/>
      <c r="D315" s="236" t="s">
        <v>190</v>
      </c>
      <c r="E315" s="247" t="s">
        <v>19</v>
      </c>
      <c r="F315" s="248" t="s">
        <v>248</v>
      </c>
      <c r="G315" s="246"/>
      <c r="H315" s="249">
        <v>10</v>
      </c>
      <c r="I315" s="250"/>
      <c r="J315" s="246"/>
      <c r="K315" s="246"/>
      <c r="L315" s="251"/>
      <c r="M315" s="252"/>
      <c r="N315" s="253"/>
      <c r="O315" s="253"/>
      <c r="P315" s="253"/>
      <c r="Q315" s="253"/>
      <c r="R315" s="253"/>
      <c r="S315" s="253"/>
      <c r="T315" s="254"/>
      <c r="U315" s="14"/>
      <c r="V315" s="14"/>
      <c r="W315" s="14"/>
      <c r="X315" s="14"/>
      <c r="Y315" s="14"/>
      <c r="Z315" s="14"/>
      <c r="AA315" s="14"/>
      <c r="AB315" s="14"/>
      <c r="AC315" s="14"/>
      <c r="AD315" s="14"/>
      <c r="AE315" s="14"/>
      <c r="AT315" s="255" t="s">
        <v>190</v>
      </c>
      <c r="AU315" s="255" t="s">
        <v>87</v>
      </c>
      <c r="AV315" s="14" t="s">
        <v>87</v>
      </c>
      <c r="AW315" s="14" t="s">
        <v>37</v>
      </c>
      <c r="AX315" s="14" t="s">
        <v>77</v>
      </c>
      <c r="AY315" s="255" t="s">
        <v>179</v>
      </c>
    </row>
    <row r="316" s="13" customFormat="1">
      <c r="A316" s="13"/>
      <c r="B316" s="234"/>
      <c r="C316" s="235"/>
      <c r="D316" s="236" t="s">
        <v>190</v>
      </c>
      <c r="E316" s="237" t="s">
        <v>19</v>
      </c>
      <c r="F316" s="238" t="s">
        <v>452</v>
      </c>
      <c r="G316" s="235"/>
      <c r="H316" s="237" t="s">
        <v>19</v>
      </c>
      <c r="I316" s="239"/>
      <c r="J316" s="235"/>
      <c r="K316" s="235"/>
      <c r="L316" s="240"/>
      <c r="M316" s="241"/>
      <c r="N316" s="242"/>
      <c r="O316" s="242"/>
      <c r="P316" s="242"/>
      <c r="Q316" s="242"/>
      <c r="R316" s="242"/>
      <c r="S316" s="242"/>
      <c r="T316" s="243"/>
      <c r="U316" s="13"/>
      <c r="V316" s="13"/>
      <c r="W316" s="13"/>
      <c r="X316" s="13"/>
      <c r="Y316" s="13"/>
      <c r="Z316" s="13"/>
      <c r="AA316" s="13"/>
      <c r="AB316" s="13"/>
      <c r="AC316" s="13"/>
      <c r="AD316" s="13"/>
      <c r="AE316" s="13"/>
      <c r="AT316" s="244" t="s">
        <v>190</v>
      </c>
      <c r="AU316" s="244" t="s">
        <v>87</v>
      </c>
      <c r="AV316" s="13" t="s">
        <v>85</v>
      </c>
      <c r="AW316" s="13" t="s">
        <v>37</v>
      </c>
      <c r="AX316" s="13" t="s">
        <v>77</v>
      </c>
      <c r="AY316" s="244" t="s">
        <v>179</v>
      </c>
    </row>
    <row r="317" s="14" customFormat="1">
      <c r="A317" s="14"/>
      <c r="B317" s="245"/>
      <c r="C317" s="246"/>
      <c r="D317" s="236" t="s">
        <v>190</v>
      </c>
      <c r="E317" s="247" t="s">
        <v>19</v>
      </c>
      <c r="F317" s="248" t="s">
        <v>85</v>
      </c>
      <c r="G317" s="246"/>
      <c r="H317" s="249">
        <v>1</v>
      </c>
      <c r="I317" s="250"/>
      <c r="J317" s="246"/>
      <c r="K317" s="246"/>
      <c r="L317" s="251"/>
      <c r="M317" s="252"/>
      <c r="N317" s="253"/>
      <c r="O317" s="253"/>
      <c r="P317" s="253"/>
      <c r="Q317" s="253"/>
      <c r="R317" s="253"/>
      <c r="S317" s="253"/>
      <c r="T317" s="254"/>
      <c r="U317" s="14"/>
      <c r="V317" s="14"/>
      <c r="W317" s="14"/>
      <c r="X317" s="14"/>
      <c r="Y317" s="14"/>
      <c r="Z317" s="14"/>
      <c r="AA317" s="14"/>
      <c r="AB317" s="14"/>
      <c r="AC317" s="14"/>
      <c r="AD317" s="14"/>
      <c r="AE317" s="14"/>
      <c r="AT317" s="255" t="s">
        <v>190</v>
      </c>
      <c r="AU317" s="255" t="s">
        <v>87</v>
      </c>
      <c r="AV317" s="14" t="s">
        <v>87</v>
      </c>
      <c r="AW317" s="14" t="s">
        <v>37</v>
      </c>
      <c r="AX317" s="14" t="s">
        <v>77</v>
      </c>
      <c r="AY317" s="255" t="s">
        <v>179</v>
      </c>
    </row>
    <row r="318" s="16" customFormat="1">
      <c r="A318" s="16"/>
      <c r="B318" s="267"/>
      <c r="C318" s="268"/>
      <c r="D318" s="236" t="s">
        <v>190</v>
      </c>
      <c r="E318" s="269" t="s">
        <v>19</v>
      </c>
      <c r="F318" s="270" t="s">
        <v>195</v>
      </c>
      <c r="G318" s="268"/>
      <c r="H318" s="271">
        <v>11</v>
      </c>
      <c r="I318" s="272"/>
      <c r="J318" s="268"/>
      <c r="K318" s="268"/>
      <c r="L318" s="273"/>
      <c r="M318" s="274"/>
      <c r="N318" s="275"/>
      <c r="O318" s="275"/>
      <c r="P318" s="275"/>
      <c r="Q318" s="275"/>
      <c r="R318" s="275"/>
      <c r="S318" s="275"/>
      <c r="T318" s="276"/>
      <c r="U318" s="16"/>
      <c r="V318" s="16"/>
      <c r="W318" s="16"/>
      <c r="X318" s="16"/>
      <c r="Y318" s="16"/>
      <c r="Z318" s="16"/>
      <c r="AA318" s="16"/>
      <c r="AB318" s="16"/>
      <c r="AC318" s="16"/>
      <c r="AD318" s="16"/>
      <c r="AE318" s="16"/>
      <c r="AT318" s="277" t="s">
        <v>190</v>
      </c>
      <c r="AU318" s="277" t="s">
        <v>87</v>
      </c>
      <c r="AV318" s="16" t="s">
        <v>186</v>
      </c>
      <c r="AW318" s="16" t="s">
        <v>37</v>
      </c>
      <c r="AX318" s="16" t="s">
        <v>85</v>
      </c>
      <c r="AY318" s="277" t="s">
        <v>179</v>
      </c>
    </row>
    <row r="319" s="2" customFormat="1" ht="16.5" customHeight="1">
      <c r="A319" s="41"/>
      <c r="B319" s="42"/>
      <c r="C319" s="216" t="s">
        <v>453</v>
      </c>
      <c r="D319" s="216" t="s">
        <v>181</v>
      </c>
      <c r="E319" s="217" t="s">
        <v>454</v>
      </c>
      <c r="F319" s="218" t="s">
        <v>455</v>
      </c>
      <c r="G319" s="219" t="s">
        <v>273</v>
      </c>
      <c r="H319" s="220">
        <v>6</v>
      </c>
      <c r="I319" s="221"/>
      <c r="J319" s="222">
        <f>ROUND(I319*H319,2)</f>
        <v>0</v>
      </c>
      <c r="K319" s="218" t="s">
        <v>185</v>
      </c>
      <c r="L319" s="47"/>
      <c r="M319" s="223" t="s">
        <v>19</v>
      </c>
      <c r="N319" s="224" t="s">
        <v>48</v>
      </c>
      <c r="O319" s="87"/>
      <c r="P319" s="225">
        <f>O319*H319</f>
        <v>0</v>
      </c>
      <c r="Q319" s="225">
        <v>0</v>
      </c>
      <c r="R319" s="225">
        <f>Q319*H319</f>
        <v>0</v>
      </c>
      <c r="S319" s="225">
        <v>0.086999999999999994</v>
      </c>
      <c r="T319" s="226">
        <f>S319*H319</f>
        <v>0.52200000000000002</v>
      </c>
      <c r="U319" s="41"/>
      <c r="V319" s="41"/>
      <c r="W319" s="41"/>
      <c r="X319" s="41"/>
      <c r="Y319" s="41"/>
      <c r="Z319" s="41"/>
      <c r="AA319" s="41"/>
      <c r="AB319" s="41"/>
      <c r="AC319" s="41"/>
      <c r="AD319" s="41"/>
      <c r="AE319" s="41"/>
      <c r="AR319" s="227" t="s">
        <v>186</v>
      </c>
      <c r="AT319" s="227" t="s">
        <v>181</v>
      </c>
      <c r="AU319" s="227" t="s">
        <v>87</v>
      </c>
      <c r="AY319" s="20" t="s">
        <v>179</v>
      </c>
      <c r="BE319" s="228">
        <f>IF(N319="základní",J319,0)</f>
        <v>0</v>
      </c>
      <c r="BF319" s="228">
        <f>IF(N319="snížená",J319,0)</f>
        <v>0</v>
      </c>
      <c r="BG319" s="228">
        <f>IF(N319="zákl. přenesená",J319,0)</f>
        <v>0</v>
      </c>
      <c r="BH319" s="228">
        <f>IF(N319="sníž. přenesená",J319,0)</f>
        <v>0</v>
      </c>
      <c r="BI319" s="228">
        <f>IF(N319="nulová",J319,0)</f>
        <v>0</v>
      </c>
      <c r="BJ319" s="20" t="s">
        <v>85</v>
      </c>
      <c r="BK319" s="228">
        <f>ROUND(I319*H319,2)</f>
        <v>0</v>
      </c>
      <c r="BL319" s="20" t="s">
        <v>186</v>
      </c>
      <c r="BM319" s="227" t="s">
        <v>456</v>
      </c>
    </row>
    <row r="320" s="2" customFormat="1">
      <c r="A320" s="41"/>
      <c r="B320" s="42"/>
      <c r="C320" s="43"/>
      <c r="D320" s="229" t="s">
        <v>188</v>
      </c>
      <c r="E320" s="43"/>
      <c r="F320" s="230" t="s">
        <v>457</v>
      </c>
      <c r="G320" s="43"/>
      <c r="H320" s="43"/>
      <c r="I320" s="231"/>
      <c r="J320" s="43"/>
      <c r="K320" s="43"/>
      <c r="L320" s="47"/>
      <c r="M320" s="232"/>
      <c r="N320" s="233"/>
      <c r="O320" s="87"/>
      <c r="P320" s="87"/>
      <c r="Q320" s="87"/>
      <c r="R320" s="87"/>
      <c r="S320" s="87"/>
      <c r="T320" s="88"/>
      <c r="U320" s="41"/>
      <c r="V320" s="41"/>
      <c r="W320" s="41"/>
      <c r="X320" s="41"/>
      <c r="Y320" s="41"/>
      <c r="Z320" s="41"/>
      <c r="AA320" s="41"/>
      <c r="AB320" s="41"/>
      <c r="AC320" s="41"/>
      <c r="AD320" s="41"/>
      <c r="AE320" s="41"/>
      <c r="AT320" s="20" t="s">
        <v>188</v>
      </c>
      <c r="AU320" s="20" t="s">
        <v>87</v>
      </c>
    </row>
    <row r="321" s="13" customFormat="1">
      <c r="A321" s="13"/>
      <c r="B321" s="234"/>
      <c r="C321" s="235"/>
      <c r="D321" s="236" t="s">
        <v>190</v>
      </c>
      <c r="E321" s="237" t="s">
        <v>19</v>
      </c>
      <c r="F321" s="238" t="s">
        <v>458</v>
      </c>
      <c r="G321" s="235"/>
      <c r="H321" s="237" t="s">
        <v>19</v>
      </c>
      <c r="I321" s="239"/>
      <c r="J321" s="235"/>
      <c r="K321" s="235"/>
      <c r="L321" s="240"/>
      <c r="M321" s="241"/>
      <c r="N321" s="242"/>
      <c r="O321" s="242"/>
      <c r="P321" s="242"/>
      <c r="Q321" s="242"/>
      <c r="R321" s="242"/>
      <c r="S321" s="242"/>
      <c r="T321" s="243"/>
      <c r="U321" s="13"/>
      <c r="V321" s="13"/>
      <c r="W321" s="13"/>
      <c r="X321" s="13"/>
      <c r="Y321" s="13"/>
      <c r="Z321" s="13"/>
      <c r="AA321" s="13"/>
      <c r="AB321" s="13"/>
      <c r="AC321" s="13"/>
      <c r="AD321" s="13"/>
      <c r="AE321" s="13"/>
      <c r="AT321" s="244" t="s">
        <v>190</v>
      </c>
      <c r="AU321" s="244" t="s">
        <v>87</v>
      </c>
      <c r="AV321" s="13" t="s">
        <v>85</v>
      </c>
      <c r="AW321" s="13" t="s">
        <v>37</v>
      </c>
      <c r="AX321" s="13" t="s">
        <v>77</v>
      </c>
      <c r="AY321" s="244" t="s">
        <v>179</v>
      </c>
    </row>
    <row r="322" s="14" customFormat="1">
      <c r="A322" s="14"/>
      <c r="B322" s="245"/>
      <c r="C322" s="246"/>
      <c r="D322" s="236" t="s">
        <v>190</v>
      </c>
      <c r="E322" s="247" t="s">
        <v>19</v>
      </c>
      <c r="F322" s="248" t="s">
        <v>85</v>
      </c>
      <c r="G322" s="246"/>
      <c r="H322" s="249">
        <v>1</v>
      </c>
      <c r="I322" s="250"/>
      <c r="J322" s="246"/>
      <c r="K322" s="246"/>
      <c r="L322" s="251"/>
      <c r="M322" s="252"/>
      <c r="N322" s="253"/>
      <c r="O322" s="253"/>
      <c r="P322" s="253"/>
      <c r="Q322" s="253"/>
      <c r="R322" s="253"/>
      <c r="S322" s="253"/>
      <c r="T322" s="254"/>
      <c r="U322" s="14"/>
      <c r="V322" s="14"/>
      <c r="W322" s="14"/>
      <c r="X322" s="14"/>
      <c r="Y322" s="14"/>
      <c r="Z322" s="14"/>
      <c r="AA322" s="14"/>
      <c r="AB322" s="14"/>
      <c r="AC322" s="14"/>
      <c r="AD322" s="14"/>
      <c r="AE322" s="14"/>
      <c r="AT322" s="255" t="s">
        <v>190</v>
      </c>
      <c r="AU322" s="255" t="s">
        <v>87</v>
      </c>
      <c r="AV322" s="14" t="s">
        <v>87</v>
      </c>
      <c r="AW322" s="14" t="s">
        <v>37</v>
      </c>
      <c r="AX322" s="14" t="s">
        <v>77</v>
      </c>
      <c r="AY322" s="255" t="s">
        <v>179</v>
      </c>
    </row>
    <row r="323" s="13" customFormat="1">
      <c r="A323" s="13"/>
      <c r="B323" s="234"/>
      <c r="C323" s="235"/>
      <c r="D323" s="236" t="s">
        <v>190</v>
      </c>
      <c r="E323" s="237" t="s">
        <v>19</v>
      </c>
      <c r="F323" s="238" t="s">
        <v>459</v>
      </c>
      <c r="G323" s="235"/>
      <c r="H323" s="237" t="s">
        <v>19</v>
      </c>
      <c r="I323" s="239"/>
      <c r="J323" s="235"/>
      <c r="K323" s="235"/>
      <c r="L323" s="240"/>
      <c r="M323" s="241"/>
      <c r="N323" s="242"/>
      <c r="O323" s="242"/>
      <c r="P323" s="242"/>
      <c r="Q323" s="242"/>
      <c r="R323" s="242"/>
      <c r="S323" s="242"/>
      <c r="T323" s="243"/>
      <c r="U323" s="13"/>
      <c r="V323" s="13"/>
      <c r="W323" s="13"/>
      <c r="X323" s="13"/>
      <c r="Y323" s="13"/>
      <c r="Z323" s="13"/>
      <c r="AA323" s="13"/>
      <c r="AB323" s="13"/>
      <c r="AC323" s="13"/>
      <c r="AD323" s="13"/>
      <c r="AE323" s="13"/>
      <c r="AT323" s="244" t="s">
        <v>190</v>
      </c>
      <c r="AU323" s="244" t="s">
        <v>87</v>
      </c>
      <c r="AV323" s="13" t="s">
        <v>85</v>
      </c>
      <c r="AW323" s="13" t="s">
        <v>37</v>
      </c>
      <c r="AX323" s="13" t="s">
        <v>77</v>
      </c>
      <c r="AY323" s="244" t="s">
        <v>179</v>
      </c>
    </row>
    <row r="324" s="14" customFormat="1">
      <c r="A324" s="14"/>
      <c r="B324" s="245"/>
      <c r="C324" s="246"/>
      <c r="D324" s="236" t="s">
        <v>190</v>
      </c>
      <c r="E324" s="247" t="s">
        <v>19</v>
      </c>
      <c r="F324" s="248" t="s">
        <v>186</v>
      </c>
      <c r="G324" s="246"/>
      <c r="H324" s="249">
        <v>4</v>
      </c>
      <c r="I324" s="250"/>
      <c r="J324" s="246"/>
      <c r="K324" s="246"/>
      <c r="L324" s="251"/>
      <c r="M324" s="252"/>
      <c r="N324" s="253"/>
      <c r="O324" s="253"/>
      <c r="P324" s="253"/>
      <c r="Q324" s="253"/>
      <c r="R324" s="253"/>
      <c r="S324" s="253"/>
      <c r="T324" s="254"/>
      <c r="U324" s="14"/>
      <c r="V324" s="14"/>
      <c r="W324" s="14"/>
      <c r="X324" s="14"/>
      <c r="Y324" s="14"/>
      <c r="Z324" s="14"/>
      <c r="AA324" s="14"/>
      <c r="AB324" s="14"/>
      <c r="AC324" s="14"/>
      <c r="AD324" s="14"/>
      <c r="AE324" s="14"/>
      <c r="AT324" s="255" t="s">
        <v>190</v>
      </c>
      <c r="AU324" s="255" t="s">
        <v>87</v>
      </c>
      <c r="AV324" s="14" t="s">
        <v>87</v>
      </c>
      <c r="AW324" s="14" t="s">
        <v>37</v>
      </c>
      <c r="AX324" s="14" t="s">
        <v>77</v>
      </c>
      <c r="AY324" s="255" t="s">
        <v>179</v>
      </c>
    </row>
    <row r="325" s="13" customFormat="1">
      <c r="A325" s="13"/>
      <c r="B325" s="234"/>
      <c r="C325" s="235"/>
      <c r="D325" s="236" t="s">
        <v>190</v>
      </c>
      <c r="E325" s="237" t="s">
        <v>19</v>
      </c>
      <c r="F325" s="238" t="s">
        <v>460</v>
      </c>
      <c r="G325" s="235"/>
      <c r="H325" s="237" t="s">
        <v>19</v>
      </c>
      <c r="I325" s="239"/>
      <c r="J325" s="235"/>
      <c r="K325" s="235"/>
      <c r="L325" s="240"/>
      <c r="M325" s="241"/>
      <c r="N325" s="242"/>
      <c r="O325" s="242"/>
      <c r="P325" s="242"/>
      <c r="Q325" s="242"/>
      <c r="R325" s="242"/>
      <c r="S325" s="242"/>
      <c r="T325" s="243"/>
      <c r="U325" s="13"/>
      <c r="V325" s="13"/>
      <c r="W325" s="13"/>
      <c r="X325" s="13"/>
      <c r="Y325" s="13"/>
      <c r="Z325" s="13"/>
      <c r="AA325" s="13"/>
      <c r="AB325" s="13"/>
      <c r="AC325" s="13"/>
      <c r="AD325" s="13"/>
      <c r="AE325" s="13"/>
      <c r="AT325" s="244" t="s">
        <v>190</v>
      </c>
      <c r="AU325" s="244" t="s">
        <v>87</v>
      </c>
      <c r="AV325" s="13" t="s">
        <v>85</v>
      </c>
      <c r="AW325" s="13" t="s">
        <v>37</v>
      </c>
      <c r="AX325" s="13" t="s">
        <v>77</v>
      </c>
      <c r="AY325" s="244" t="s">
        <v>179</v>
      </c>
    </row>
    <row r="326" s="14" customFormat="1">
      <c r="A326" s="14"/>
      <c r="B326" s="245"/>
      <c r="C326" s="246"/>
      <c r="D326" s="236" t="s">
        <v>190</v>
      </c>
      <c r="E326" s="247" t="s">
        <v>19</v>
      </c>
      <c r="F326" s="248" t="s">
        <v>85</v>
      </c>
      <c r="G326" s="246"/>
      <c r="H326" s="249">
        <v>1</v>
      </c>
      <c r="I326" s="250"/>
      <c r="J326" s="246"/>
      <c r="K326" s="246"/>
      <c r="L326" s="251"/>
      <c r="M326" s="252"/>
      <c r="N326" s="253"/>
      <c r="O326" s="253"/>
      <c r="P326" s="253"/>
      <c r="Q326" s="253"/>
      <c r="R326" s="253"/>
      <c r="S326" s="253"/>
      <c r="T326" s="254"/>
      <c r="U326" s="14"/>
      <c r="V326" s="14"/>
      <c r="W326" s="14"/>
      <c r="X326" s="14"/>
      <c r="Y326" s="14"/>
      <c r="Z326" s="14"/>
      <c r="AA326" s="14"/>
      <c r="AB326" s="14"/>
      <c r="AC326" s="14"/>
      <c r="AD326" s="14"/>
      <c r="AE326" s="14"/>
      <c r="AT326" s="255" t="s">
        <v>190</v>
      </c>
      <c r="AU326" s="255" t="s">
        <v>87</v>
      </c>
      <c r="AV326" s="14" t="s">
        <v>87</v>
      </c>
      <c r="AW326" s="14" t="s">
        <v>37</v>
      </c>
      <c r="AX326" s="14" t="s">
        <v>77</v>
      </c>
      <c r="AY326" s="255" t="s">
        <v>179</v>
      </c>
    </row>
    <row r="327" s="16" customFormat="1">
      <c r="A327" s="16"/>
      <c r="B327" s="267"/>
      <c r="C327" s="268"/>
      <c r="D327" s="236" t="s">
        <v>190</v>
      </c>
      <c r="E327" s="269" t="s">
        <v>19</v>
      </c>
      <c r="F327" s="270" t="s">
        <v>195</v>
      </c>
      <c r="G327" s="268"/>
      <c r="H327" s="271">
        <v>6</v>
      </c>
      <c r="I327" s="272"/>
      <c r="J327" s="268"/>
      <c r="K327" s="268"/>
      <c r="L327" s="273"/>
      <c r="M327" s="274"/>
      <c r="N327" s="275"/>
      <c r="O327" s="275"/>
      <c r="P327" s="275"/>
      <c r="Q327" s="275"/>
      <c r="R327" s="275"/>
      <c r="S327" s="275"/>
      <c r="T327" s="276"/>
      <c r="U327" s="16"/>
      <c r="V327" s="16"/>
      <c r="W327" s="16"/>
      <c r="X327" s="16"/>
      <c r="Y327" s="16"/>
      <c r="Z327" s="16"/>
      <c r="AA327" s="16"/>
      <c r="AB327" s="16"/>
      <c r="AC327" s="16"/>
      <c r="AD327" s="16"/>
      <c r="AE327" s="16"/>
      <c r="AT327" s="277" t="s">
        <v>190</v>
      </c>
      <c r="AU327" s="277" t="s">
        <v>87</v>
      </c>
      <c r="AV327" s="16" t="s">
        <v>186</v>
      </c>
      <c r="AW327" s="16" t="s">
        <v>37</v>
      </c>
      <c r="AX327" s="16" t="s">
        <v>85</v>
      </c>
      <c r="AY327" s="277" t="s">
        <v>179</v>
      </c>
    </row>
    <row r="328" s="2" customFormat="1" ht="16.5" customHeight="1">
      <c r="A328" s="41"/>
      <c r="B328" s="42"/>
      <c r="C328" s="216" t="s">
        <v>461</v>
      </c>
      <c r="D328" s="216" t="s">
        <v>181</v>
      </c>
      <c r="E328" s="217" t="s">
        <v>462</v>
      </c>
      <c r="F328" s="218" t="s">
        <v>463</v>
      </c>
      <c r="G328" s="219" t="s">
        <v>464</v>
      </c>
      <c r="H328" s="220">
        <v>1</v>
      </c>
      <c r="I328" s="221"/>
      <c r="J328" s="222">
        <f>ROUND(I328*H328,2)</f>
        <v>0</v>
      </c>
      <c r="K328" s="218" t="s">
        <v>274</v>
      </c>
      <c r="L328" s="47"/>
      <c r="M328" s="223" t="s">
        <v>19</v>
      </c>
      <c r="N328" s="224" t="s">
        <v>48</v>
      </c>
      <c r="O328" s="87"/>
      <c r="P328" s="225">
        <f>O328*H328</f>
        <v>0</v>
      </c>
      <c r="Q328" s="225">
        <v>0</v>
      </c>
      <c r="R328" s="225">
        <f>Q328*H328</f>
        <v>0</v>
      </c>
      <c r="S328" s="225">
        <v>1.95</v>
      </c>
      <c r="T328" s="226">
        <f>S328*H328</f>
        <v>1.95</v>
      </c>
      <c r="U328" s="41"/>
      <c r="V328" s="41"/>
      <c r="W328" s="41"/>
      <c r="X328" s="41"/>
      <c r="Y328" s="41"/>
      <c r="Z328" s="41"/>
      <c r="AA328" s="41"/>
      <c r="AB328" s="41"/>
      <c r="AC328" s="41"/>
      <c r="AD328" s="41"/>
      <c r="AE328" s="41"/>
      <c r="AR328" s="227" t="s">
        <v>186</v>
      </c>
      <c r="AT328" s="227" t="s">
        <v>181</v>
      </c>
      <c r="AU328" s="227" t="s">
        <v>87</v>
      </c>
      <c r="AY328" s="20" t="s">
        <v>179</v>
      </c>
      <c r="BE328" s="228">
        <f>IF(N328="základní",J328,0)</f>
        <v>0</v>
      </c>
      <c r="BF328" s="228">
        <f>IF(N328="snížená",J328,0)</f>
        <v>0</v>
      </c>
      <c r="BG328" s="228">
        <f>IF(N328="zákl. přenesená",J328,0)</f>
        <v>0</v>
      </c>
      <c r="BH328" s="228">
        <f>IF(N328="sníž. přenesená",J328,0)</f>
        <v>0</v>
      </c>
      <c r="BI328" s="228">
        <f>IF(N328="nulová",J328,0)</f>
        <v>0</v>
      </c>
      <c r="BJ328" s="20" t="s">
        <v>85</v>
      </c>
      <c r="BK328" s="228">
        <f>ROUND(I328*H328,2)</f>
        <v>0</v>
      </c>
      <c r="BL328" s="20" t="s">
        <v>186</v>
      </c>
      <c r="BM328" s="227" t="s">
        <v>465</v>
      </c>
    </row>
    <row r="329" s="2" customFormat="1">
      <c r="A329" s="41"/>
      <c r="B329" s="42"/>
      <c r="C329" s="43"/>
      <c r="D329" s="236" t="s">
        <v>276</v>
      </c>
      <c r="E329" s="43"/>
      <c r="F329" s="278" t="s">
        <v>466</v>
      </c>
      <c r="G329" s="43"/>
      <c r="H329" s="43"/>
      <c r="I329" s="231"/>
      <c r="J329" s="43"/>
      <c r="K329" s="43"/>
      <c r="L329" s="47"/>
      <c r="M329" s="232"/>
      <c r="N329" s="233"/>
      <c r="O329" s="87"/>
      <c r="P329" s="87"/>
      <c r="Q329" s="87"/>
      <c r="R329" s="87"/>
      <c r="S329" s="87"/>
      <c r="T329" s="88"/>
      <c r="U329" s="41"/>
      <c r="V329" s="41"/>
      <c r="W329" s="41"/>
      <c r="X329" s="41"/>
      <c r="Y329" s="41"/>
      <c r="Z329" s="41"/>
      <c r="AA329" s="41"/>
      <c r="AB329" s="41"/>
      <c r="AC329" s="41"/>
      <c r="AD329" s="41"/>
      <c r="AE329" s="41"/>
      <c r="AT329" s="20" t="s">
        <v>276</v>
      </c>
      <c r="AU329" s="20" t="s">
        <v>87</v>
      </c>
    </row>
    <row r="330" s="2" customFormat="1" ht="21.75" customHeight="1">
      <c r="A330" s="41"/>
      <c r="B330" s="42"/>
      <c r="C330" s="216" t="s">
        <v>467</v>
      </c>
      <c r="D330" s="216" t="s">
        <v>181</v>
      </c>
      <c r="E330" s="217" t="s">
        <v>468</v>
      </c>
      <c r="F330" s="218" t="s">
        <v>469</v>
      </c>
      <c r="G330" s="219" t="s">
        <v>273</v>
      </c>
      <c r="H330" s="220">
        <v>32</v>
      </c>
      <c r="I330" s="221"/>
      <c r="J330" s="222">
        <f>ROUND(I330*H330,2)</f>
        <v>0</v>
      </c>
      <c r="K330" s="218" t="s">
        <v>185</v>
      </c>
      <c r="L330" s="47"/>
      <c r="M330" s="223" t="s">
        <v>19</v>
      </c>
      <c r="N330" s="224" t="s">
        <v>48</v>
      </c>
      <c r="O330" s="87"/>
      <c r="P330" s="225">
        <f>O330*H330</f>
        <v>0</v>
      </c>
      <c r="Q330" s="225">
        <v>0</v>
      </c>
      <c r="R330" s="225">
        <f>Q330*H330</f>
        <v>0</v>
      </c>
      <c r="S330" s="225">
        <v>0.16500000000000001</v>
      </c>
      <c r="T330" s="226">
        <f>S330*H330</f>
        <v>5.2800000000000002</v>
      </c>
      <c r="U330" s="41"/>
      <c r="V330" s="41"/>
      <c r="W330" s="41"/>
      <c r="X330" s="41"/>
      <c r="Y330" s="41"/>
      <c r="Z330" s="41"/>
      <c r="AA330" s="41"/>
      <c r="AB330" s="41"/>
      <c r="AC330" s="41"/>
      <c r="AD330" s="41"/>
      <c r="AE330" s="41"/>
      <c r="AR330" s="227" t="s">
        <v>186</v>
      </c>
      <c r="AT330" s="227" t="s">
        <v>181</v>
      </c>
      <c r="AU330" s="227" t="s">
        <v>87</v>
      </c>
      <c r="AY330" s="20" t="s">
        <v>179</v>
      </c>
      <c r="BE330" s="228">
        <f>IF(N330="základní",J330,0)</f>
        <v>0</v>
      </c>
      <c r="BF330" s="228">
        <f>IF(N330="snížená",J330,0)</f>
        <v>0</v>
      </c>
      <c r="BG330" s="228">
        <f>IF(N330="zákl. přenesená",J330,0)</f>
        <v>0</v>
      </c>
      <c r="BH330" s="228">
        <f>IF(N330="sníž. přenesená",J330,0)</f>
        <v>0</v>
      </c>
      <c r="BI330" s="228">
        <f>IF(N330="nulová",J330,0)</f>
        <v>0</v>
      </c>
      <c r="BJ330" s="20" t="s">
        <v>85</v>
      </c>
      <c r="BK330" s="228">
        <f>ROUND(I330*H330,2)</f>
        <v>0</v>
      </c>
      <c r="BL330" s="20" t="s">
        <v>186</v>
      </c>
      <c r="BM330" s="227" t="s">
        <v>470</v>
      </c>
    </row>
    <row r="331" s="2" customFormat="1">
      <c r="A331" s="41"/>
      <c r="B331" s="42"/>
      <c r="C331" s="43"/>
      <c r="D331" s="229" t="s">
        <v>188</v>
      </c>
      <c r="E331" s="43"/>
      <c r="F331" s="230" t="s">
        <v>471</v>
      </c>
      <c r="G331" s="43"/>
      <c r="H331" s="43"/>
      <c r="I331" s="231"/>
      <c r="J331" s="43"/>
      <c r="K331" s="43"/>
      <c r="L331" s="47"/>
      <c r="M331" s="232"/>
      <c r="N331" s="233"/>
      <c r="O331" s="87"/>
      <c r="P331" s="87"/>
      <c r="Q331" s="87"/>
      <c r="R331" s="87"/>
      <c r="S331" s="87"/>
      <c r="T331" s="88"/>
      <c r="U331" s="41"/>
      <c r="V331" s="41"/>
      <c r="W331" s="41"/>
      <c r="X331" s="41"/>
      <c r="Y331" s="41"/>
      <c r="Z331" s="41"/>
      <c r="AA331" s="41"/>
      <c r="AB331" s="41"/>
      <c r="AC331" s="41"/>
      <c r="AD331" s="41"/>
      <c r="AE331" s="41"/>
      <c r="AT331" s="20" t="s">
        <v>188</v>
      </c>
      <c r="AU331" s="20" t="s">
        <v>87</v>
      </c>
    </row>
    <row r="332" s="13" customFormat="1">
      <c r="A332" s="13"/>
      <c r="B332" s="234"/>
      <c r="C332" s="235"/>
      <c r="D332" s="236" t="s">
        <v>190</v>
      </c>
      <c r="E332" s="237" t="s">
        <v>19</v>
      </c>
      <c r="F332" s="238" t="s">
        <v>472</v>
      </c>
      <c r="G332" s="235"/>
      <c r="H332" s="237" t="s">
        <v>19</v>
      </c>
      <c r="I332" s="239"/>
      <c r="J332" s="235"/>
      <c r="K332" s="235"/>
      <c r="L332" s="240"/>
      <c r="M332" s="241"/>
      <c r="N332" s="242"/>
      <c r="O332" s="242"/>
      <c r="P332" s="242"/>
      <c r="Q332" s="242"/>
      <c r="R332" s="242"/>
      <c r="S332" s="242"/>
      <c r="T332" s="243"/>
      <c r="U332" s="13"/>
      <c r="V332" s="13"/>
      <c r="W332" s="13"/>
      <c r="X332" s="13"/>
      <c r="Y332" s="13"/>
      <c r="Z332" s="13"/>
      <c r="AA332" s="13"/>
      <c r="AB332" s="13"/>
      <c r="AC332" s="13"/>
      <c r="AD332" s="13"/>
      <c r="AE332" s="13"/>
      <c r="AT332" s="244" t="s">
        <v>190</v>
      </c>
      <c r="AU332" s="244" t="s">
        <v>87</v>
      </c>
      <c r="AV332" s="13" t="s">
        <v>85</v>
      </c>
      <c r="AW332" s="13" t="s">
        <v>37</v>
      </c>
      <c r="AX332" s="13" t="s">
        <v>77</v>
      </c>
      <c r="AY332" s="244" t="s">
        <v>179</v>
      </c>
    </row>
    <row r="333" s="14" customFormat="1">
      <c r="A333" s="14"/>
      <c r="B333" s="245"/>
      <c r="C333" s="246"/>
      <c r="D333" s="236" t="s">
        <v>190</v>
      </c>
      <c r="E333" s="247" t="s">
        <v>19</v>
      </c>
      <c r="F333" s="248" t="s">
        <v>376</v>
      </c>
      <c r="G333" s="246"/>
      <c r="H333" s="249">
        <v>32</v>
      </c>
      <c r="I333" s="250"/>
      <c r="J333" s="246"/>
      <c r="K333" s="246"/>
      <c r="L333" s="251"/>
      <c r="M333" s="252"/>
      <c r="N333" s="253"/>
      <c r="O333" s="253"/>
      <c r="P333" s="253"/>
      <c r="Q333" s="253"/>
      <c r="R333" s="253"/>
      <c r="S333" s="253"/>
      <c r="T333" s="254"/>
      <c r="U333" s="14"/>
      <c r="V333" s="14"/>
      <c r="W333" s="14"/>
      <c r="X333" s="14"/>
      <c r="Y333" s="14"/>
      <c r="Z333" s="14"/>
      <c r="AA333" s="14"/>
      <c r="AB333" s="14"/>
      <c r="AC333" s="14"/>
      <c r="AD333" s="14"/>
      <c r="AE333" s="14"/>
      <c r="AT333" s="255" t="s">
        <v>190</v>
      </c>
      <c r="AU333" s="255" t="s">
        <v>87</v>
      </c>
      <c r="AV333" s="14" t="s">
        <v>87</v>
      </c>
      <c r="AW333" s="14" t="s">
        <v>37</v>
      </c>
      <c r="AX333" s="14" t="s">
        <v>77</v>
      </c>
      <c r="AY333" s="255" t="s">
        <v>179</v>
      </c>
    </row>
    <row r="334" s="16" customFormat="1">
      <c r="A334" s="16"/>
      <c r="B334" s="267"/>
      <c r="C334" s="268"/>
      <c r="D334" s="236" t="s">
        <v>190</v>
      </c>
      <c r="E334" s="269" t="s">
        <v>19</v>
      </c>
      <c r="F334" s="270" t="s">
        <v>195</v>
      </c>
      <c r="G334" s="268"/>
      <c r="H334" s="271">
        <v>32</v>
      </c>
      <c r="I334" s="272"/>
      <c r="J334" s="268"/>
      <c r="K334" s="268"/>
      <c r="L334" s="273"/>
      <c r="M334" s="274"/>
      <c r="N334" s="275"/>
      <c r="O334" s="275"/>
      <c r="P334" s="275"/>
      <c r="Q334" s="275"/>
      <c r="R334" s="275"/>
      <c r="S334" s="275"/>
      <c r="T334" s="276"/>
      <c r="U334" s="16"/>
      <c r="V334" s="16"/>
      <c r="W334" s="16"/>
      <c r="X334" s="16"/>
      <c r="Y334" s="16"/>
      <c r="Z334" s="16"/>
      <c r="AA334" s="16"/>
      <c r="AB334" s="16"/>
      <c r="AC334" s="16"/>
      <c r="AD334" s="16"/>
      <c r="AE334" s="16"/>
      <c r="AT334" s="277" t="s">
        <v>190</v>
      </c>
      <c r="AU334" s="277" t="s">
        <v>87</v>
      </c>
      <c r="AV334" s="16" t="s">
        <v>186</v>
      </c>
      <c r="AW334" s="16" t="s">
        <v>37</v>
      </c>
      <c r="AX334" s="16" t="s">
        <v>85</v>
      </c>
      <c r="AY334" s="277" t="s">
        <v>179</v>
      </c>
    </row>
    <row r="335" s="2" customFormat="1" ht="16.5" customHeight="1">
      <c r="A335" s="41"/>
      <c r="B335" s="42"/>
      <c r="C335" s="216" t="s">
        <v>473</v>
      </c>
      <c r="D335" s="216" t="s">
        <v>181</v>
      </c>
      <c r="E335" s="217" t="s">
        <v>474</v>
      </c>
      <c r="F335" s="218" t="s">
        <v>475</v>
      </c>
      <c r="G335" s="219" t="s">
        <v>251</v>
      </c>
      <c r="H335" s="220">
        <v>77.299999999999997</v>
      </c>
      <c r="I335" s="221"/>
      <c r="J335" s="222">
        <f>ROUND(I335*H335,2)</f>
        <v>0</v>
      </c>
      <c r="K335" s="218" t="s">
        <v>185</v>
      </c>
      <c r="L335" s="47"/>
      <c r="M335" s="223" t="s">
        <v>19</v>
      </c>
      <c r="N335" s="224" t="s">
        <v>48</v>
      </c>
      <c r="O335" s="87"/>
      <c r="P335" s="225">
        <f>O335*H335</f>
        <v>0</v>
      </c>
      <c r="Q335" s="225">
        <v>0</v>
      </c>
      <c r="R335" s="225">
        <f>Q335*H335</f>
        <v>0</v>
      </c>
      <c r="S335" s="225">
        <v>0.0092499999999999995</v>
      </c>
      <c r="T335" s="226">
        <f>S335*H335</f>
        <v>0.71502499999999991</v>
      </c>
      <c r="U335" s="41"/>
      <c r="V335" s="41"/>
      <c r="W335" s="41"/>
      <c r="X335" s="41"/>
      <c r="Y335" s="41"/>
      <c r="Z335" s="41"/>
      <c r="AA335" s="41"/>
      <c r="AB335" s="41"/>
      <c r="AC335" s="41"/>
      <c r="AD335" s="41"/>
      <c r="AE335" s="41"/>
      <c r="AR335" s="227" t="s">
        <v>186</v>
      </c>
      <c r="AT335" s="227" t="s">
        <v>181</v>
      </c>
      <c r="AU335" s="227" t="s">
        <v>87</v>
      </c>
      <c r="AY335" s="20" t="s">
        <v>179</v>
      </c>
      <c r="BE335" s="228">
        <f>IF(N335="základní",J335,0)</f>
        <v>0</v>
      </c>
      <c r="BF335" s="228">
        <f>IF(N335="snížená",J335,0)</f>
        <v>0</v>
      </c>
      <c r="BG335" s="228">
        <f>IF(N335="zákl. přenesená",J335,0)</f>
        <v>0</v>
      </c>
      <c r="BH335" s="228">
        <f>IF(N335="sníž. přenesená",J335,0)</f>
        <v>0</v>
      </c>
      <c r="BI335" s="228">
        <f>IF(N335="nulová",J335,0)</f>
        <v>0</v>
      </c>
      <c r="BJ335" s="20" t="s">
        <v>85</v>
      </c>
      <c r="BK335" s="228">
        <f>ROUND(I335*H335,2)</f>
        <v>0</v>
      </c>
      <c r="BL335" s="20" t="s">
        <v>186</v>
      </c>
      <c r="BM335" s="227" t="s">
        <v>476</v>
      </c>
    </row>
    <row r="336" s="2" customFormat="1">
      <c r="A336" s="41"/>
      <c r="B336" s="42"/>
      <c r="C336" s="43"/>
      <c r="D336" s="229" t="s">
        <v>188</v>
      </c>
      <c r="E336" s="43"/>
      <c r="F336" s="230" t="s">
        <v>477</v>
      </c>
      <c r="G336" s="43"/>
      <c r="H336" s="43"/>
      <c r="I336" s="231"/>
      <c r="J336" s="43"/>
      <c r="K336" s="43"/>
      <c r="L336" s="47"/>
      <c r="M336" s="232"/>
      <c r="N336" s="233"/>
      <c r="O336" s="87"/>
      <c r="P336" s="87"/>
      <c r="Q336" s="87"/>
      <c r="R336" s="87"/>
      <c r="S336" s="87"/>
      <c r="T336" s="88"/>
      <c r="U336" s="41"/>
      <c r="V336" s="41"/>
      <c r="W336" s="41"/>
      <c r="X336" s="41"/>
      <c r="Y336" s="41"/>
      <c r="Z336" s="41"/>
      <c r="AA336" s="41"/>
      <c r="AB336" s="41"/>
      <c r="AC336" s="41"/>
      <c r="AD336" s="41"/>
      <c r="AE336" s="41"/>
      <c r="AT336" s="20" t="s">
        <v>188</v>
      </c>
      <c r="AU336" s="20" t="s">
        <v>87</v>
      </c>
    </row>
    <row r="337" s="13" customFormat="1">
      <c r="A337" s="13"/>
      <c r="B337" s="234"/>
      <c r="C337" s="235"/>
      <c r="D337" s="236" t="s">
        <v>190</v>
      </c>
      <c r="E337" s="237" t="s">
        <v>19</v>
      </c>
      <c r="F337" s="238" t="s">
        <v>472</v>
      </c>
      <c r="G337" s="235"/>
      <c r="H337" s="237" t="s">
        <v>19</v>
      </c>
      <c r="I337" s="239"/>
      <c r="J337" s="235"/>
      <c r="K337" s="235"/>
      <c r="L337" s="240"/>
      <c r="M337" s="241"/>
      <c r="N337" s="242"/>
      <c r="O337" s="242"/>
      <c r="P337" s="242"/>
      <c r="Q337" s="242"/>
      <c r="R337" s="242"/>
      <c r="S337" s="242"/>
      <c r="T337" s="243"/>
      <c r="U337" s="13"/>
      <c r="V337" s="13"/>
      <c r="W337" s="13"/>
      <c r="X337" s="13"/>
      <c r="Y337" s="13"/>
      <c r="Z337" s="13"/>
      <c r="AA337" s="13"/>
      <c r="AB337" s="13"/>
      <c r="AC337" s="13"/>
      <c r="AD337" s="13"/>
      <c r="AE337" s="13"/>
      <c r="AT337" s="244" t="s">
        <v>190</v>
      </c>
      <c r="AU337" s="244" t="s">
        <v>87</v>
      </c>
      <c r="AV337" s="13" t="s">
        <v>85</v>
      </c>
      <c r="AW337" s="13" t="s">
        <v>37</v>
      </c>
      <c r="AX337" s="13" t="s">
        <v>77</v>
      </c>
      <c r="AY337" s="244" t="s">
        <v>179</v>
      </c>
    </row>
    <row r="338" s="14" customFormat="1">
      <c r="A338" s="14"/>
      <c r="B338" s="245"/>
      <c r="C338" s="246"/>
      <c r="D338" s="236" t="s">
        <v>190</v>
      </c>
      <c r="E338" s="247" t="s">
        <v>19</v>
      </c>
      <c r="F338" s="248" t="s">
        <v>478</v>
      </c>
      <c r="G338" s="246"/>
      <c r="H338" s="249">
        <v>77.299999999999997</v>
      </c>
      <c r="I338" s="250"/>
      <c r="J338" s="246"/>
      <c r="K338" s="246"/>
      <c r="L338" s="251"/>
      <c r="M338" s="252"/>
      <c r="N338" s="253"/>
      <c r="O338" s="253"/>
      <c r="P338" s="253"/>
      <c r="Q338" s="253"/>
      <c r="R338" s="253"/>
      <c r="S338" s="253"/>
      <c r="T338" s="254"/>
      <c r="U338" s="14"/>
      <c r="V338" s="14"/>
      <c r="W338" s="14"/>
      <c r="X338" s="14"/>
      <c r="Y338" s="14"/>
      <c r="Z338" s="14"/>
      <c r="AA338" s="14"/>
      <c r="AB338" s="14"/>
      <c r="AC338" s="14"/>
      <c r="AD338" s="14"/>
      <c r="AE338" s="14"/>
      <c r="AT338" s="255" t="s">
        <v>190</v>
      </c>
      <c r="AU338" s="255" t="s">
        <v>87</v>
      </c>
      <c r="AV338" s="14" t="s">
        <v>87</v>
      </c>
      <c r="AW338" s="14" t="s">
        <v>37</v>
      </c>
      <c r="AX338" s="14" t="s">
        <v>77</v>
      </c>
      <c r="AY338" s="255" t="s">
        <v>179</v>
      </c>
    </row>
    <row r="339" s="16" customFormat="1">
      <c r="A339" s="16"/>
      <c r="B339" s="267"/>
      <c r="C339" s="268"/>
      <c r="D339" s="236" t="s">
        <v>190</v>
      </c>
      <c r="E339" s="269" t="s">
        <v>19</v>
      </c>
      <c r="F339" s="270" t="s">
        <v>195</v>
      </c>
      <c r="G339" s="268"/>
      <c r="H339" s="271">
        <v>77.299999999999997</v>
      </c>
      <c r="I339" s="272"/>
      <c r="J339" s="268"/>
      <c r="K339" s="268"/>
      <c r="L339" s="273"/>
      <c r="M339" s="274"/>
      <c r="N339" s="275"/>
      <c r="O339" s="275"/>
      <c r="P339" s="275"/>
      <c r="Q339" s="275"/>
      <c r="R339" s="275"/>
      <c r="S339" s="275"/>
      <c r="T339" s="276"/>
      <c r="U339" s="16"/>
      <c r="V339" s="16"/>
      <c r="W339" s="16"/>
      <c r="X339" s="16"/>
      <c r="Y339" s="16"/>
      <c r="Z339" s="16"/>
      <c r="AA339" s="16"/>
      <c r="AB339" s="16"/>
      <c r="AC339" s="16"/>
      <c r="AD339" s="16"/>
      <c r="AE339" s="16"/>
      <c r="AT339" s="277" t="s">
        <v>190</v>
      </c>
      <c r="AU339" s="277" t="s">
        <v>87</v>
      </c>
      <c r="AV339" s="16" t="s">
        <v>186</v>
      </c>
      <c r="AW339" s="16" t="s">
        <v>37</v>
      </c>
      <c r="AX339" s="16" t="s">
        <v>85</v>
      </c>
      <c r="AY339" s="277" t="s">
        <v>179</v>
      </c>
    </row>
    <row r="340" s="2" customFormat="1" ht="16.5" customHeight="1">
      <c r="A340" s="41"/>
      <c r="B340" s="42"/>
      <c r="C340" s="216" t="s">
        <v>479</v>
      </c>
      <c r="D340" s="216" t="s">
        <v>181</v>
      </c>
      <c r="E340" s="217" t="s">
        <v>480</v>
      </c>
      <c r="F340" s="218" t="s">
        <v>481</v>
      </c>
      <c r="G340" s="219" t="s">
        <v>273</v>
      </c>
      <c r="H340" s="220">
        <v>1</v>
      </c>
      <c r="I340" s="221"/>
      <c r="J340" s="222">
        <f>ROUND(I340*H340,2)</f>
        <v>0</v>
      </c>
      <c r="K340" s="218" t="s">
        <v>185</v>
      </c>
      <c r="L340" s="47"/>
      <c r="M340" s="223" t="s">
        <v>19</v>
      </c>
      <c r="N340" s="224" t="s">
        <v>48</v>
      </c>
      <c r="O340" s="87"/>
      <c r="P340" s="225">
        <f>O340*H340</f>
        <v>0</v>
      </c>
      <c r="Q340" s="225">
        <v>0</v>
      </c>
      <c r="R340" s="225">
        <f>Q340*H340</f>
        <v>0</v>
      </c>
      <c r="S340" s="225">
        <v>0.192</v>
      </c>
      <c r="T340" s="226">
        <f>S340*H340</f>
        <v>0.192</v>
      </c>
      <c r="U340" s="41"/>
      <c r="V340" s="41"/>
      <c r="W340" s="41"/>
      <c r="X340" s="41"/>
      <c r="Y340" s="41"/>
      <c r="Z340" s="41"/>
      <c r="AA340" s="41"/>
      <c r="AB340" s="41"/>
      <c r="AC340" s="41"/>
      <c r="AD340" s="41"/>
      <c r="AE340" s="41"/>
      <c r="AR340" s="227" t="s">
        <v>186</v>
      </c>
      <c r="AT340" s="227" t="s">
        <v>181</v>
      </c>
      <c r="AU340" s="227" t="s">
        <v>87</v>
      </c>
      <c r="AY340" s="20" t="s">
        <v>179</v>
      </c>
      <c r="BE340" s="228">
        <f>IF(N340="základní",J340,0)</f>
        <v>0</v>
      </c>
      <c r="BF340" s="228">
        <f>IF(N340="snížená",J340,0)</f>
        <v>0</v>
      </c>
      <c r="BG340" s="228">
        <f>IF(N340="zákl. přenesená",J340,0)</f>
        <v>0</v>
      </c>
      <c r="BH340" s="228">
        <f>IF(N340="sníž. přenesená",J340,0)</f>
        <v>0</v>
      </c>
      <c r="BI340" s="228">
        <f>IF(N340="nulová",J340,0)</f>
        <v>0</v>
      </c>
      <c r="BJ340" s="20" t="s">
        <v>85</v>
      </c>
      <c r="BK340" s="228">
        <f>ROUND(I340*H340,2)</f>
        <v>0</v>
      </c>
      <c r="BL340" s="20" t="s">
        <v>186</v>
      </c>
      <c r="BM340" s="227" t="s">
        <v>482</v>
      </c>
    </row>
    <row r="341" s="2" customFormat="1">
      <c r="A341" s="41"/>
      <c r="B341" s="42"/>
      <c r="C341" s="43"/>
      <c r="D341" s="229" t="s">
        <v>188</v>
      </c>
      <c r="E341" s="43"/>
      <c r="F341" s="230" t="s">
        <v>483</v>
      </c>
      <c r="G341" s="43"/>
      <c r="H341" s="43"/>
      <c r="I341" s="231"/>
      <c r="J341" s="43"/>
      <c r="K341" s="43"/>
      <c r="L341" s="47"/>
      <c r="M341" s="232"/>
      <c r="N341" s="233"/>
      <c r="O341" s="87"/>
      <c r="P341" s="87"/>
      <c r="Q341" s="87"/>
      <c r="R341" s="87"/>
      <c r="S341" s="87"/>
      <c r="T341" s="88"/>
      <c r="U341" s="41"/>
      <c r="V341" s="41"/>
      <c r="W341" s="41"/>
      <c r="X341" s="41"/>
      <c r="Y341" s="41"/>
      <c r="Z341" s="41"/>
      <c r="AA341" s="41"/>
      <c r="AB341" s="41"/>
      <c r="AC341" s="41"/>
      <c r="AD341" s="41"/>
      <c r="AE341" s="41"/>
      <c r="AT341" s="20" t="s">
        <v>188</v>
      </c>
      <c r="AU341" s="20" t="s">
        <v>87</v>
      </c>
    </row>
    <row r="342" s="2" customFormat="1" ht="16.5" customHeight="1">
      <c r="A342" s="41"/>
      <c r="B342" s="42"/>
      <c r="C342" s="216" t="s">
        <v>484</v>
      </c>
      <c r="D342" s="216" t="s">
        <v>181</v>
      </c>
      <c r="E342" s="217" t="s">
        <v>485</v>
      </c>
      <c r="F342" s="218" t="s">
        <v>486</v>
      </c>
      <c r="G342" s="219" t="s">
        <v>273</v>
      </c>
      <c r="H342" s="220">
        <v>1</v>
      </c>
      <c r="I342" s="221"/>
      <c r="J342" s="222">
        <f>ROUND(I342*H342,2)</f>
        <v>0</v>
      </c>
      <c r="K342" s="218" t="s">
        <v>185</v>
      </c>
      <c r="L342" s="47"/>
      <c r="M342" s="223" t="s">
        <v>19</v>
      </c>
      <c r="N342" s="224" t="s">
        <v>48</v>
      </c>
      <c r="O342" s="87"/>
      <c r="P342" s="225">
        <f>O342*H342</f>
        <v>0</v>
      </c>
      <c r="Q342" s="225">
        <v>0</v>
      </c>
      <c r="R342" s="225">
        <f>Q342*H342</f>
        <v>0</v>
      </c>
      <c r="S342" s="225">
        <v>0.20999999999999999</v>
      </c>
      <c r="T342" s="226">
        <f>S342*H342</f>
        <v>0.20999999999999999</v>
      </c>
      <c r="U342" s="41"/>
      <c r="V342" s="41"/>
      <c r="W342" s="41"/>
      <c r="X342" s="41"/>
      <c r="Y342" s="41"/>
      <c r="Z342" s="41"/>
      <c r="AA342" s="41"/>
      <c r="AB342" s="41"/>
      <c r="AC342" s="41"/>
      <c r="AD342" s="41"/>
      <c r="AE342" s="41"/>
      <c r="AR342" s="227" t="s">
        <v>186</v>
      </c>
      <c r="AT342" s="227" t="s">
        <v>181</v>
      </c>
      <c r="AU342" s="227" t="s">
        <v>87</v>
      </c>
      <c r="AY342" s="20" t="s">
        <v>179</v>
      </c>
      <c r="BE342" s="228">
        <f>IF(N342="základní",J342,0)</f>
        <v>0</v>
      </c>
      <c r="BF342" s="228">
        <f>IF(N342="snížená",J342,0)</f>
        <v>0</v>
      </c>
      <c r="BG342" s="228">
        <f>IF(N342="zákl. přenesená",J342,0)</f>
        <v>0</v>
      </c>
      <c r="BH342" s="228">
        <f>IF(N342="sníž. přenesená",J342,0)</f>
        <v>0</v>
      </c>
      <c r="BI342" s="228">
        <f>IF(N342="nulová",J342,0)</f>
        <v>0</v>
      </c>
      <c r="BJ342" s="20" t="s">
        <v>85</v>
      </c>
      <c r="BK342" s="228">
        <f>ROUND(I342*H342,2)</f>
        <v>0</v>
      </c>
      <c r="BL342" s="20" t="s">
        <v>186</v>
      </c>
      <c r="BM342" s="227" t="s">
        <v>487</v>
      </c>
    </row>
    <row r="343" s="2" customFormat="1">
      <c r="A343" s="41"/>
      <c r="B343" s="42"/>
      <c r="C343" s="43"/>
      <c r="D343" s="229" t="s">
        <v>188</v>
      </c>
      <c r="E343" s="43"/>
      <c r="F343" s="230" t="s">
        <v>488</v>
      </c>
      <c r="G343" s="43"/>
      <c r="H343" s="43"/>
      <c r="I343" s="231"/>
      <c r="J343" s="43"/>
      <c r="K343" s="43"/>
      <c r="L343" s="47"/>
      <c r="M343" s="232"/>
      <c r="N343" s="233"/>
      <c r="O343" s="87"/>
      <c r="P343" s="87"/>
      <c r="Q343" s="87"/>
      <c r="R343" s="87"/>
      <c r="S343" s="87"/>
      <c r="T343" s="88"/>
      <c r="U343" s="41"/>
      <c r="V343" s="41"/>
      <c r="W343" s="41"/>
      <c r="X343" s="41"/>
      <c r="Y343" s="41"/>
      <c r="Z343" s="41"/>
      <c r="AA343" s="41"/>
      <c r="AB343" s="41"/>
      <c r="AC343" s="41"/>
      <c r="AD343" s="41"/>
      <c r="AE343" s="41"/>
      <c r="AT343" s="20" t="s">
        <v>188</v>
      </c>
      <c r="AU343" s="20" t="s">
        <v>87</v>
      </c>
    </row>
    <row r="344" s="12" customFormat="1" ht="22.8" customHeight="1">
      <c r="A344" s="12"/>
      <c r="B344" s="200"/>
      <c r="C344" s="201"/>
      <c r="D344" s="202" t="s">
        <v>76</v>
      </c>
      <c r="E344" s="214" t="s">
        <v>489</v>
      </c>
      <c r="F344" s="214" t="s">
        <v>490</v>
      </c>
      <c r="G344" s="201"/>
      <c r="H344" s="201"/>
      <c r="I344" s="204"/>
      <c r="J344" s="215">
        <f>BK344</f>
        <v>0</v>
      </c>
      <c r="K344" s="201"/>
      <c r="L344" s="206"/>
      <c r="M344" s="207"/>
      <c r="N344" s="208"/>
      <c r="O344" s="208"/>
      <c r="P344" s="209">
        <f>SUM(P345:P378)</f>
        <v>0</v>
      </c>
      <c r="Q344" s="208"/>
      <c r="R344" s="209">
        <f>SUM(R345:R378)</f>
        <v>0</v>
      </c>
      <c r="S344" s="208"/>
      <c r="T344" s="210">
        <f>SUM(T345:T378)</f>
        <v>0</v>
      </c>
      <c r="U344" s="12"/>
      <c r="V344" s="12"/>
      <c r="W344" s="12"/>
      <c r="X344" s="12"/>
      <c r="Y344" s="12"/>
      <c r="Z344" s="12"/>
      <c r="AA344" s="12"/>
      <c r="AB344" s="12"/>
      <c r="AC344" s="12"/>
      <c r="AD344" s="12"/>
      <c r="AE344" s="12"/>
      <c r="AR344" s="211" t="s">
        <v>85</v>
      </c>
      <c r="AT344" s="212" t="s">
        <v>76</v>
      </c>
      <c r="AU344" s="212" t="s">
        <v>85</v>
      </c>
      <c r="AY344" s="211" t="s">
        <v>179</v>
      </c>
      <c r="BK344" s="213">
        <f>SUM(BK345:BK378)</f>
        <v>0</v>
      </c>
    </row>
    <row r="345" s="2" customFormat="1" ht="24.15" customHeight="1">
      <c r="A345" s="41"/>
      <c r="B345" s="42"/>
      <c r="C345" s="216" t="s">
        <v>491</v>
      </c>
      <c r="D345" s="216" t="s">
        <v>181</v>
      </c>
      <c r="E345" s="217" t="s">
        <v>492</v>
      </c>
      <c r="F345" s="218" t="s">
        <v>493</v>
      </c>
      <c r="G345" s="219" t="s">
        <v>333</v>
      </c>
      <c r="H345" s="220">
        <v>268.33999999999997</v>
      </c>
      <c r="I345" s="221"/>
      <c r="J345" s="222">
        <f>ROUND(I345*H345,2)</f>
        <v>0</v>
      </c>
      <c r="K345" s="218" t="s">
        <v>185</v>
      </c>
      <c r="L345" s="47"/>
      <c r="M345" s="223" t="s">
        <v>19</v>
      </c>
      <c r="N345" s="224" t="s">
        <v>48</v>
      </c>
      <c r="O345" s="87"/>
      <c r="P345" s="225">
        <f>O345*H345</f>
        <v>0</v>
      </c>
      <c r="Q345" s="225">
        <v>0</v>
      </c>
      <c r="R345" s="225">
        <f>Q345*H345</f>
        <v>0</v>
      </c>
      <c r="S345" s="225">
        <v>0</v>
      </c>
      <c r="T345" s="226">
        <f>S345*H345</f>
        <v>0</v>
      </c>
      <c r="U345" s="41"/>
      <c r="V345" s="41"/>
      <c r="W345" s="41"/>
      <c r="X345" s="41"/>
      <c r="Y345" s="41"/>
      <c r="Z345" s="41"/>
      <c r="AA345" s="41"/>
      <c r="AB345" s="41"/>
      <c r="AC345" s="41"/>
      <c r="AD345" s="41"/>
      <c r="AE345" s="41"/>
      <c r="AR345" s="227" t="s">
        <v>186</v>
      </c>
      <c r="AT345" s="227" t="s">
        <v>181</v>
      </c>
      <c r="AU345" s="227" t="s">
        <v>87</v>
      </c>
      <c r="AY345" s="20" t="s">
        <v>179</v>
      </c>
      <c r="BE345" s="228">
        <f>IF(N345="základní",J345,0)</f>
        <v>0</v>
      </c>
      <c r="BF345" s="228">
        <f>IF(N345="snížená",J345,0)</f>
        <v>0</v>
      </c>
      <c r="BG345" s="228">
        <f>IF(N345="zákl. přenesená",J345,0)</f>
        <v>0</v>
      </c>
      <c r="BH345" s="228">
        <f>IF(N345="sníž. přenesená",J345,0)</f>
        <v>0</v>
      </c>
      <c r="BI345" s="228">
        <f>IF(N345="nulová",J345,0)</f>
        <v>0</v>
      </c>
      <c r="BJ345" s="20" t="s">
        <v>85</v>
      </c>
      <c r="BK345" s="228">
        <f>ROUND(I345*H345,2)</f>
        <v>0</v>
      </c>
      <c r="BL345" s="20" t="s">
        <v>186</v>
      </c>
      <c r="BM345" s="227" t="s">
        <v>494</v>
      </c>
    </row>
    <row r="346" s="2" customFormat="1">
      <c r="A346" s="41"/>
      <c r="B346" s="42"/>
      <c r="C346" s="43"/>
      <c r="D346" s="229" t="s">
        <v>188</v>
      </c>
      <c r="E346" s="43"/>
      <c r="F346" s="230" t="s">
        <v>495</v>
      </c>
      <c r="G346" s="43"/>
      <c r="H346" s="43"/>
      <c r="I346" s="231"/>
      <c r="J346" s="43"/>
      <c r="K346" s="43"/>
      <c r="L346" s="47"/>
      <c r="M346" s="232"/>
      <c r="N346" s="233"/>
      <c r="O346" s="87"/>
      <c r="P346" s="87"/>
      <c r="Q346" s="87"/>
      <c r="R346" s="87"/>
      <c r="S346" s="87"/>
      <c r="T346" s="88"/>
      <c r="U346" s="41"/>
      <c r="V346" s="41"/>
      <c r="W346" s="41"/>
      <c r="X346" s="41"/>
      <c r="Y346" s="41"/>
      <c r="Z346" s="41"/>
      <c r="AA346" s="41"/>
      <c r="AB346" s="41"/>
      <c r="AC346" s="41"/>
      <c r="AD346" s="41"/>
      <c r="AE346" s="41"/>
      <c r="AT346" s="20" t="s">
        <v>188</v>
      </c>
      <c r="AU346" s="20" t="s">
        <v>87</v>
      </c>
    </row>
    <row r="347" s="2" customFormat="1">
      <c r="A347" s="41"/>
      <c r="B347" s="42"/>
      <c r="C347" s="43"/>
      <c r="D347" s="236" t="s">
        <v>276</v>
      </c>
      <c r="E347" s="43"/>
      <c r="F347" s="278" t="s">
        <v>496</v>
      </c>
      <c r="G347" s="43"/>
      <c r="H347" s="43"/>
      <c r="I347" s="231"/>
      <c r="J347" s="43"/>
      <c r="K347" s="43"/>
      <c r="L347" s="47"/>
      <c r="M347" s="232"/>
      <c r="N347" s="233"/>
      <c r="O347" s="87"/>
      <c r="P347" s="87"/>
      <c r="Q347" s="87"/>
      <c r="R347" s="87"/>
      <c r="S347" s="87"/>
      <c r="T347" s="88"/>
      <c r="U347" s="41"/>
      <c r="V347" s="41"/>
      <c r="W347" s="41"/>
      <c r="X347" s="41"/>
      <c r="Y347" s="41"/>
      <c r="Z347" s="41"/>
      <c r="AA347" s="41"/>
      <c r="AB347" s="41"/>
      <c r="AC347" s="41"/>
      <c r="AD347" s="41"/>
      <c r="AE347" s="41"/>
      <c r="AT347" s="20" t="s">
        <v>276</v>
      </c>
      <c r="AU347" s="20" t="s">
        <v>87</v>
      </c>
    </row>
    <row r="348" s="14" customFormat="1">
      <c r="A348" s="14"/>
      <c r="B348" s="245"/>
      <c r="C348" s="246"/>
      <c r="D348" s="236" t="s">
        <v>190</v>
      </c>
      <c r="E348" s="246"/>
      <c r="F348" s="248" t="s">
        <v>497</v>
      </c>
      <c r="G348" s="246"/>
      <c r="H348" s="249">
        <v>268.33999999999997</v>
      </c>
      <c r="I348" s="250"/>
      <c r="J348" s="246"/>
      <c r="K348" s="246"/>
      <c r="L348" s="251"/>
      <c r="M348" s="252"/>
      <c r="N348" s="253"/>
      <c r="O348" s="253"/>
      <c r="P348" s="253"/>
      <c r="Q348" s="253"/>
      <c r="R348" s="253"/>
      <c r="S348" s="253"/>
      <c r="T348" s="254"/>
      <c r="U348" s="14"/>
      <c r="V348" s="14"/>
      <c r="W348" s="14"/>
      <c r="X348" s="14"/>
      <c r="Y348" s="14"/>
      <c r="Z348" s="14"/>
      <c r="AA348" s="14"/>
      <c r="AB348" s="14"/>
      <c r="AC348" s="14"/>
      <c r="AD348" s="14"/>
      <c r="AE348" s="14"/>
      <c r="AT348" s="255" t="s">
        <v>190</v>
      </c>
      <c r="AU348" s="255" t="s">
        <v>87</v>
      </c>
      <c r="AV348" s="14" t="s">
        <v>87</v>
      </c>
      <c r="AW348" s="14" t="s">
        <v>4</v>
      </c>
      <c r="AX348" s="14" t="s">
        <v>85</v>
      </c>
      <c r="AY348" s="255" t="s">
        <v>179</v>
      </c>
    </row>
    <row r="349" s="2" customFormat="1" ht="24.15" customHeight="1">
      <c r="A349" s="41"/>
      <c r="B349" s="42"/>
      <c r="C349" s="216" t="s">
        <v>150</v>
      </c>
      <c r="D349" s="216" t="s">
        <v>181</v>
      </c>
      <c r="E349" s="217" t="s">
        <v>498</v>
      </c>
      <c r="F349" s="218" t="s">
        <v>499</v>
      </c>
      <c r="G349" s="219" t="s">
        <v>333</v>
      </c>
      <c r="H349" s="220">
        <v>254.19499999999999</v>
      </c>
      <c r="I349" s="221"/>
      <c r="J349" s="222">
        <f>ROUND(I349*H349,2)</f>
        <v>0</v>
      </c>
      <c r="K349" s="218" t="s">
        <v>185</v>
      </c>
      <c r="L349" s="47"/>
      <c r="M349" s="223" t="s">
        <v>19</v>
      </c>
      <c r="N349" s="224" t="s">
        <v>48</v>
      </c>
      <c r="O349" s="87"/>
      <c r="P349" s="225">
        <f>O349*H349</f>
        <v>0</v>
      </c>
      <c r="Q349" s="225">
        <v>0</v>
      </c>
      <c r="R349" s="225">
        <f>Q349*H349</f>
        <v>0</v>
      </c>
      <c r="S349" s="225">
        <v>0</v>
      </c>
      <c r="T349" s="226">
        <f>S349*H349</f>
        <v>0</v>
      </c>
      <c r="U349" s="41"/>
      <c r="V349" s="41"/>
      <c r="W349" s="41"/>
      <c r="X349" s="41"/>
      <c r="Y349" s="41"/>
      <c r="Z349" s="41"/>
      <c r="AA349" s="41"/>
      <c r="AB349" s="41"/>
      <c r="AC349" s="41"/>
      <c r="AD349" s="41"/>
      <c r="AE349" s="41"/>
      <c r="AR349" s="227" t="s">
        <v>186</v>
      </c>
      <c r="AT349" s="227" t="s">
        <v>181</v>
      </c>
      <c r="AU349" s="227" t="s">
        <v>87</v>
      </c>
      <c r="AY349" s="20" t="s">
        <v>179</v>
      </c>
      <c r="BE349" s="228">
        <f>IF(N349="základní",J349,0)</f>
        <v>0</v>
      </c>
      <c r="BF349" s="228">
        <f>IF(N349="snížená",J349,0)</f>
        <v>0</v>
      </c>
      <c r="BG349" s="228">
        <f>IF(N349="zákl. přenesená",J349,0)</f>
        <v>0</v>
      </c>
      <c r="BH349" s="228">
        <f>IF(N349="sníž. přenesená",J349,0)</f>
        <v>0</v>
      </c>
      <c r="BI349" s="228">
        <f>IF(N349="nulová",J349,0)</f>
        <v>0</v>
      </c>
      <c r="BJ349" s="20" t="s">
        <v>85</v>
      </c>
      <c r="BK349" s="228">
        <f>ROUND(I349*H349,2)</f>
        <v>0</v>
      </c>
      <c r="BL349" s="20" t="s">
        <v>186</v>
      </c>
      <c r="BM349" s="227" t="s">
        <v>500</v>
      </c>
    </row>
    <row r="350" s="2" customFormat="1">
      <c r="A350" s="41"/>
      <c r="B350" s="42"/>
      <c r="C350" s="43"/>
      <c r="D350" s="229" t="s">
        <v>188</v>
      </c>
      <c r="E350" s="43"/>
      <c r="F350" s="230" t="s">
        <v>501</v>
      </c>
      <c r="G350" s="43"/>
      <c r="H350" s="43"/>
      <c r="I350" s="231"/>
      <c r="J350" s="43"/>
      <c r="K350" s="43"/>
      <c r="L350" s="47"/>
      <c r="M350" s="232"/>
      <c r="N350" s="233"/>
      <c r="O350" s="87"/>
      <c r="P350" s="87"/>
      <c r="Q350" s="87"/>
      <c r="R350" s="87"/>
      <c r="S350" s="87"/>
      <c r="T350" s="88"/>
      <c r="U350" s="41"/>
      <c r="V350" s="41"/>
      <c r="W350" s="41"/>
      <c r="X350" s="41"/>
      <c r="Y350" s="41"/>
      <c r="Z350" s="41"/>
      <c r="AA350" s="41"/>
      <c r="AB350" s="41"/>
      <c r="AC350" s="41"/>
      <c r="AD350" s="41"/>
      <c r="AE350" s="41"/>
      <c r="AT350" s="20" t="s">
        <v>188</v>
      </c>
      <c r="AU350" s="20" t="s">
        <v>87</v>
      </c>
    </row>
    <row r="351" s="2" customFormat="1" ht="24.15" customHeight="1">
      <c r="A351" s="41"/>
      <c r="B351" s="42"/>
      <c r="C351" s="216" t="s">
        <v>502</v>
      </c>
      <c r="D351" s="216" t="s">
        <v>181</v>
      </c>
      <c r="E351" s="217" t="s">
        <v>503</v>
      </c>
      <c r="F351" s="218" t="s">
        <v>504</v>
      </c>
      <c r="G351" s="219" t="s">
        <v>333</v>
      </c>
      <c r="H351" s="220">
        <v>2287.7550000000001</v>
      </c>
      <c r="I351" s="221"/>
      <c r="J351" s="222">
        <f>ROUND(I351*H351,2)</f>
        <v>0</v>
      </c>
      <c r="K351" s="218" t="s">
        <v>185</v>
      </c>
      <c r="L351" s="47"/>
      <c r="M351" s="223" t="s">
        <v>19</v>
      </c>
      <c r="N351" s="224" t="s">
        <v>48</v>
      </c>
      <c r="O351" s="87"/>
      <c r="P351" s="225">
        <f>O351*H351</f>
        <v>0</v>
      </c>
      <c r="Q351" s="225">
        <v>0</v>
      </c>
      <c r="R351" s="225">
        <f>Q351*H351</f>
        <v>0</v>
      </c>
      <c r="S351" s="225">
        <v>0</v>
      </c>
      <c r="T351" s="226">
        <f>S351*H351</f>
        <v>0</v>
      </c>
      <c r="U351" s="41"/>
      <c r="V351" s="41"/>
      <c r="W351" s="41"/>
      <c r="X351" s="41"/>
      <c r="Y351" s="41"/>
      <c r="Z351" s="41"/>
      <c r="AA351" s="41"/>
      <c r="AB351" s="41"/>
      <c r="AC351" s="41"/>
      <c r="AD351" s="41"/>
      <c r="AE351" s="41"/>
      <c r="AR351" s="227" t="s">
        <v>186</v>
      </c>
      <c r="AT351" s="227" t="s">
        <v>181</v>
      </c>
      <c r="AU351" s="227" t="s">
        <v>87</v>
      </c>
      <c r="AY351" s="20" t="s">
        <v>179</v>
      </c>
      <c r="BE351" s="228">
        <f>IF(N351="základní",J351,0)</f>
        <v>0</v>
      </c>
      <c r="BF351" s="228">
        <f>IF(N351="snížená",J351,0)</f>
        <v>0</v>
      </c>
      <c r="BG351" s="228">
        <f>IF(N351="zákl. přenesená",J351,0)</f>
        <v>0</v>
      </c>
      <c r="BH351" s="228">
        <f>IF(N351="sníž. přenesená",J351,0)</f>
        <v>0</v>
      </c>
      <c r="BI351" s="228">
        <f>IF(N351="nulová",J351,0)</f>
        <v>0</v>
      </c>
      <c r="BJ351" s="20" t="s">
        <v>85</v>
      </c>
      <c r="BK351" s="228">
        <f>ROUND(I351*H351,2)</f>
        <v>0</v>
      </c>
      <c r="BL351" s="20" t="s">
        <v>186</v>
      </c>
      <c r="BM351" s="227" t="s">
        <v>505</v>
      </c>
    </row>
    <row r="352" s="2" customFormat="1">
      <c r="A352" s="41"/>
      <c r="B352" s="42"/>
      <c r="C352" s="43"/>
      <c r="D352" s="229" t="s">
        <v>188</v>
      </c>
      <c r="E352" s="43"/>
      <c r="F352" s="230" t="s">
        <v>506</v>
      </c>
      <c r="G352" s="43"/>
      <c r="H352" s="43"/>
      <c r="I352" s="231"/>
      <c r="J352" s="43"/>
      <c r="K352" s="43"/>
      <c r="L352" s="47"/>
      <c r="M352" s="232"/>
      <c r="N352" s="233"/>
      <c r="O352" s="87"/>
      <c r="P352" s="87"/>
      <c r="Q352" s="87"/>
      <c r="R352" s="87"/>
      <c r="S352" s="87"/>
      <c r="T352" s="88"/>
      <c r="U352" s="41"/>
      <c r="V352" s="41"/>
      <c r="W352" s="41"/>
      <c r="X352" s="41"/>
      <c r="Y352" s="41"/>
      <c r="Z352" s="41"/>
      <c r="AA352" s="41"/>
      <c r="AB352" s="41"/>
      <c r="AC352" s="41"/>
      <c r="AD352" s="41"/>
      <c r="AE352" s="41"/>
      <c r="AT352" s="20" t="s">
        <v>188</v>
      </c>
      <c r="AU352" s="20" t="s">
        <v>87</v>
      </c>
    </row>
    <row r="353" s="14" customFormat="1">
      <c r="A353" s="14"/>
      <c r="B353" s="245"/>
      <c r="C353" s="246"/>
      <c r="D353" s="236" t="s">
        <v>190</v>
      </c>
      <c r="E353" s="246"/>
      <c r="F353" s="248" t="s">
        <v>507</v>
      </c>
      <c r="G353" s="246"/>
      <c r="H353" s="249">
        <v>2287.7550000000001</v>
      </c>
      <c r="I353" s="250"/>
      <c r="J353" s="246"/>
      <c r="K353" s="246"/>
      <c r="L353" s="251"/>
      <c r="M353" s="252"/>
      <c r="N353" s="253"/>
      <c r="O353" s="253"/>
      <c r="P353" s="253"/>
      <c r="Q353" s="253"/>
      <c r="R353" s="253"/>
      <c r="S353" s="253"/>
      <c r="T353" s="254"/>
      <c r="U353" s="14"/>
      <c r="V353" s="14"/>
      <c r="W353" s="14"/>
      <c r="X353" s="14"/>
      <c r="Y353" s="14"/>
      <c r="Z353" s="14"/>
      <c r="AA353" s="14"/>
      <c r="AB353" s="14"/>
      <c r="AC353" s="14"/>
      <c r="AD353" s="14"/>
      <c r="AE353" s="14"/>
      <c r="AT353" s="255" t="s">
        <v>190</v>
      </c>
      <c r="AU353" s="255" t="s">
        <v>87</v>
      </c>
      <c r="AV353" s="14" t="s">
        <v>87</v>
      </c>
      <c r="AW353" s="14" t="s">
        <v>4</v>
      </c>
      <c r="AX353" s="14" t="s">
        <v>85</v>
      </c>
      <c r="AY353" s="255" t="s">
        <v>179</v>
      </c>
    </row>
    <row r="354" s="2" customFormat="1" ht="24.15" customHeight="1">
      <c r="A354" s="41"/>
      <c r="B354" s="42"/>
      <c r="C354" s="216" t="s">
        <v>508</v>
      </c>
      <c r="D354" s="216" t="s">
        <v>181</v>
      </c>
      <c r="E354" s="217" t="s">
        <v>492</v>
      </c>
      <c r="F354" s="218" t="s">
        <v>493</v>
      </c>
      <c r="G354" s="219" t="s">
        <v>333</v>
      </c>
      <c r="H354" s="220">
        <v>218.118</v>
      </c>
      <c r="I354" s="221"/>
      <c r="J354" s="222">
        <f>ROUND(I354*H354,2)</f>
        <v>0</v>
      </c>
      <c r="K354" s="218" t="s">
        <v>185</v>
      </c>
      <c r="L354" s="47"/>
      <c r="M354" s="223" t="s">
        <v>19</v>
      </c>
      <c r="N354" s="224" t="s">
        <v>48</v>
      </c>
      <c r="O354" s="87"/>
      <c r="P354" s="225">
        <f>O354*H354</f>
        <v>0</v>
      </c>
      <c r="Q354" s="225">
        <v>0</v>
      </c>
      <c r="R354" s="225">
        <f>Q354*H354</f>
        <v>0</v>
      </c>
      <c r="S354" s="225">
        <v>0</v>
      </c>
      <c r="T354" s="226">
        <f>S354*H354</f>
        <v>0</v>
      </c>
      <c r="U354" s="41"/>
      <c r="V354" s="41"/>
      <c r="W354" s="41"/>
      <c r="X354" s="41"/>
      <c r="Y354" s="41"/>
      <c r="Z354" s="41"/>
      <c r="AA354" s="41"/>
      <c r="AB354" s="41"/>
      <c r="AC354" s="41"/>
      <c r="AD354" s="41"/>
      <c r="AE354" s="41"/>
      <c r="AR354" s="227" t="s">
        <v>186</v>
      </c>
      <c r="AT354" s="227" t="s">
        <v>181</v>
      </c>
      <c r="AU354" s="227" t="s">
        <v>87</v>
      </c>
      <c r="AY354" s="20" t="s">
        <v>179</v>
      </c>
      <c r="BE354" s="228">
        <f>IF(N354="základní",J354,0)</f>
        <v>0</v>
      </c>
      <c r="BF354" s="228">
        <f>IF(N354="snížená",J354,0)</f>
        <v>0</v>
      </c>
      <c r="BG354" s="228">
        <f>IF(N354="zákl. přenesená",J354,0)</f>
        <v>0</v>
      </c>
      <c r="BH354" s="228">
        <f>IF(N354="sníž. přenesená",J354,0)</f>
        <v>0</v>
      </c>
      <c r="BI354" s="228">
        <f>IF(N354="nulová",J354,0)</f>
        <v>0</v>
      </c>
      <c r="BJ354" s="20" t="s">
        <v>85</v>
      </c>
      <c r="BK354" s="228">
        <f>ROUND(I354*H354,2)</f>
        <v>0</v>
      </c>
      <c r="BL354" s="20" t="s">
        <v>186</v>
      </c>
      <c r="BM354" s="227" t="s">
        <v>509</v>
      </c>
    </row>
    <row r="355" s="2" customFormat="1">
      <c r="A355" s="41"/>
      <c r="B355" s="42"/>
      <c r="C355" s="43"/>
      <c r="D355" s="229" t="s">
        <v>188</v>
      </c>
      <c r="E355" s="43"/>
      <c r="F355" s="230" t="s">
        <v>495</v>
      </c>
      <c r="G355" s="43"/>
      <c r="H355" s="43"/>
      <c r="I355" s="231"/>
      <c r="J355" s="43"/>
      <c r="K355" s="43"/>
      <c r="L355" s="47"/>
      <c r="M355" s="232"/>
      <c r="N355" s="233"/>
      <c r="O355" s="87"/>
      <c r="P355" s="87"/>
      <c r="Q355" s="87"/>
      <c r="R355" s="87"/>
      <c r="S355" s="87"/>
      <c r="T355" s="88"/>
      <c r="U355" s="41"/>
      <c r="V355" s="41"/>
      <c r="W355" s="41"/>
      <c r="X355" s="41"/>
      <c r="Y355" s="41"/>
      <c r="Z355" s="41"/>
      <c r="AA355" s="41"/>
      <c r="AB355" s="41"/>
      <c r="AC355" s="41"/>
      <c r="AD355" s="41"/>
      <c r="AE355" s="41"/>
      <c r="AT355" s="20" t="s">
        <v>188</v>
      </c>
      <c r="AU355" s="20" t="s">
        <v>87</v>
      </c>
    </row>
    <row r="356" s="2" customFormat="1" ht="24.15" customHeight="1">
      <c r="A356" s="41"/>
      <c r="B356" s="42"/>
      <c r="C356" s="216" t="s">
        <v>510</v>
      </c>
      <c r="D356" s="216" t="s">
        <v>181</v>
      </c>
      <c r="E356" s="217" t="s">
        <v>511</v>
      </c>
      <c r="F356" s="218" t="s">
        <v>512</v>
      </c>
      <c r="G356" s="219" t="s">
        <v>333</v>
      </c>
      <c r="H356" s="220">
        <v>1963.0619999999999</v>
      </c>
      <c r="I356" s="221"/>
      <c r="J356" s="222">
        <f>ROUND(I356*H356,2)</f>
        <v>0</v>
      </c>
      <c r="K356" s="218" t="s">
        <v>185</v>
      </c>
      <c r="L356" s="47"/>
      <c r="M356" s="223" t="s">
        <v>19</v>
      </c>
      <c r="N356" s="224" t="s">
        <v>48</v>
      </c>
      <c r="O356" s="87"/>
      <c r="P356" s="225">
        <f>O356*H356</f>
        <v>0</v>
      </c>
      <c r="Q356" s="225">
        <v>0</v>
      </c>
      <c r="R356" s="225">
        <f>Q356*H356</f>
        <v>0</v>
      </c>
      <c r="S356" s="225">
        <v>0</v>
      </c>
      <c r="T356" s="226">
        <f>S356*H356</f>
        <v>0</v>
      </c>
      <c r="U356" s="41"/>
      <c r="V356" s="41"/>
      <c r="W356" s="41"/>
      <c r="X356" s="41"/>
      <c r="Y356" s="41"/>
      <c r="Z356" s="41"/>
      <c r="AA356" s="41"/>
      <c r="AB356" s="41"/>
      <c r="AC356" s="41"/>
      <c r="AD356" s="41"/>
      <c r="AE356" s="41"/>
      <c r="AR356" s="227" t="s">
        <v>186</v>
      </c>
      <c r="AT356" s="227" t="s">
        <v>181</v>
      </c>
      <c r="AU356" s="227" t="s">
        <v>87</v>
      </c>
      <c r="AY356" s="20" t="s">
        <v>179</v>
      </c>
      <c r="BE356" s="228">
        <f>IF(N356="základní",J356,0)</f>
        <v>0</v>
      </c>
      <c r="BF356" s="228">
        <f>IF(N356="snížená",J356,0)</f>
        <v>0</v>
      </c>
      <c r="BG356" s="228">
        <f>IF(N356="zákl. přenesená",J356,0)</f>
        <v>0</v>
      </c>
      <c r="BH356" s="228">
        <f>IF(N356="sníž. přenesená",J356,0)</f>
        <v>0</v>
      </c>
      <c r="BI356" s="228">
        <f>IF(N356="nulová",J356,0)</f>
        <v>0</v>
      </c>
      <c r="BJ356" s="20" t="s">
        <v>85</v>
      </c>
      <c r="BK356" s="228">
        <f>ROUND(I356*H356,2)</f>
        <v>0</v>
      </c>
      <c r="BL356" s="20" t="s">
        <v>186</v>
      </c>
      <c r="BM356" s="227" t="s">
        <v>513</v>
      </c>
    </row>
    <row r="357" s="2" customFormat="1">
      <c r="A357" s="41"/>
      <c r="B357" s="42"/>
      <c r="C357" s="43"/>
      <c r="D357" s="229" t="s">
        <v>188</v>
      </c>
      <c r="E357" s="43"/>
      <c r="F357" s="230" t="s">
        <v>514</v>
      </c>
      <c r="G357" s="43"/>
      <c r="H357" s="43"/>
      <c r="I357" s="231"/>
      <c r="J357" s="43"/>
      <c r="K357" s="43"/>
      <c r="L357" s="47"/>
      <c r="M357" s="232"/>
      <c r="N357" s="233"/>
      <c r="O357" s="87"/>
      <c r="P357" s="87"/>
      <c r="Q357" s="87"/>
      <c r="R357" s="87"/>
      <c r="S357" s="87"/>
      <c r="T357" s="88"/>
      <c r="U357" s="41"/>
      <c r="V357" s="41"/>
      <c r="W357" s="41"/>
      <c r="X357" s="41"/>
      <c r="Y357" s="41"/>
      <c r="Z357" s="41"/>
      <c r="AA357" s="41"/>
      <c r="AB357" s="41"/>
      <c r="AC357" s="41"/>
      <c r="AD357" s="41"/>
      <c r="AE357" s="41"/>
      <c r="AT357" s="20" t="s">
        <v>188</v>
      </c>
      <c r="AU357" s="20" t="s">
        <v>87</v>
      </c>
    </row>
    <row r="358" s="14" customFormat="1">
      <c r="A358" s="14"/>
      <c r="B358" s="245"/>
      <c r="C358" s="246"/>
      <c r="D358" s="236" t="s">
        <v>190</v>
      </c>
      <c r="E358" s="246"/>
      <c r="F358" s="248" t="s">
        <v>515</v>
      </c>
      <c r="G358" s="246"/>
      <c r="H358" s="249">
        <v>1963.0619999999999</v>
      </c>
      <c r="I358" s="250"/>
      <c r="J358" s="246"/>
      <c r="K358" s="246"/>
      <c r="L358" s="251"/>
      <c r="M358" s="252"/>
      <c r="N358" s="253"/>
      <c r="O358" s="253"/>
      <c r="P358" s="253"/>
      <c r="Q358" s="253"/>
      <c r="R358" s="253"/>
      <c r="S358" s="253"/>
      <c r="T358" s="254"/>
      <c r="U358" s="14"/>
      <c r="V358" s="14"/>
      <c r="W358" s="14"/>
      <c r="X358" s="14"/>
      <c r="Y358" s="14"/>
      <c r="Z358" s="14"/>
      <c r="AA358" s="14"/>
      <c r="AB358" s="14"/>
      <c r="AC358" s="14"/>
      <c r="AD358" s="14"/>
      <c r="AE358" s="14"/>
      <c r="AT358" s="255" t="s">
        <v>190</v>
      </c>
      <c r="AU358" s="255" t="s">
        <v>87</v>
      </c>
      <c r="AV358" s="14" t="s">
        <v>87</v>
      </c>
      <c r="AW358" s="14" t="s">
        <v>4</v>
      </c>
      <c r="AX358" s="14" t="s">
        <v>85</v>
      </c>
      <c r="AY358" s="255" t="s">
        <v>179</v>
      </c>
    </row>
    <row r="359" s="2" customFormat="1" ht="24.15" customHeight="1">
      <c r="A359" s="41"/>
      <c r="B359" s="42"/>
      <c r="C359" s="216" t="s">
        <v>516</v>
      </c>
      <c r="D359" s="216" t="s">
        <v>181</v>
      </c>
      <c r="E359" s="217" t="s">
        <v>517</v>
      </c>
      <c r="F359" s="218" t="s">
        <v>518</v>
      </c>
      <c r="G359" s="219" t="s">
        <v>333</v>
      </c>
      <c r="H359" s="220">
        <v>2.3620000000000001</v>
      </c>
      <c r="I359" s="221"/>
      <c r="J359" s="222">
        <f>ROUND(I359*H359,2)</f>
        <v>0</v>
      </c>
      <c r="K359" s="218" t="s">
        <v>185</v>
      </c>
      <c r="L359" s="47"/>
      <c r="M359" s="223" t="s">
        <v>19</v>
      </c>
      <c r="N359" s="224" t="s">
        <v>48</v>
      </c>
      <c r="O359" s="87"/>
      <c r="P359" s="225">
        <f>O359*H359</f>
        <v>0</v>
      </c>
      <c r="Q359" s="225">
        <v>0</v>
      </c>
      <c r="R359" s="225">
        <f>Q359*H359</f>
        <v>0</v>
      </c>
      <c r="S359" s="225">
        <v>0</v>
      </c>
      <c r="T359" s="226">
        <f>S359*H359</f>
        <v>0</v>
      </c>
      <c r="U359" s="41"/>
      <c r="V359" s="41"/>
      <c r="W359" s="41"/>
      <c r="X359" s="41"/>
      <c r="Y359" s="41"/>
      <c r="Z359" s="41"/>
      <c r="AA359" s="41"/>
      <c r="AB359" s="41"/>
      <c r="AC359" s="41"/>
      <c r="AD359" s="41"/>
      <c r="AE359" s="41"/>
      <c r="AR359" s="227" t="s">
        <v>186</v>
      </c>
      <c r="AT359" s="227" t="s">
        <v>181</v>
      </c>
      <c r="AU359" s="227" t="s">
        <v>87</v>
      </c>
      <c r="AY359" s="20" t="s">
        <v>179</v>
      </c>
      <c r="BE359" s="228">
        <f>IF(N359="základní",J359,0)</f>
        <v>0</v>
      </c>
      <c r="BF359" s="228">
        <f>IF(N359="snížená",J359,0)</f>
        <v>0</v>
      </c>
      <c r="BG359" s="228">
        <f>IF(N359="zákl. přenesená",J359,0)</f>
        <v>0</v>
      </c>
      <c r="BH359" s="228">
        <f>IF(N359="sníž. přenesená",J359,0)</f>
        <v>0</v>
      </c>
      <c r="BI359" s="228">
        <f>IF(N359="nulová",J359,0)</f>
        <v>0</v>
      </c>
      <c r="BJ359" s="20" t="s">
        <v>85</v>
      </c>
      <c r="BK359" s="228">
        <f>ROUND(I359*H359,2)</f>
        <v>0</v>
      </c>
      <c r="BL359" s="20" t="s">
        <v>186</v>
      </c>
      <c r="BM359" s="227" t="s">
        <v>519</v>
      </c>
    </row>
    <row r="360" s="2" customFormat="1">
      <c r="A360" s="41"/>
      <c r="B360" s="42"/>
      <c r="C360" s="43"/>
      <c r="D360" s="229" t="s">
        <v>188</v>
      </c>
      <c r="E360" s="43"/>
      <c r="F360" s="230" t="s">
        <v>520</v>
      </c>
      <c r="G360" s="43"/>
      <c r="H360" s="43"/>
      <c r="I360" s="231"/>
      <c r="J360" s="43"/>
      <c r="K360" s="43"/>
      <c r="L360" s="47"/>
      <c r="M360" s="232"/>
      <c r="N360" s="233"/>
      <c r="O360" s="87"/>
      <c r="P360" s="87"/>
      <c r="Q360" s="87"/>
      <c r="R360" s="87"/>
      <c r="S360" s="87"/>
      <c r="T360" s="88"/>
      <c r="U360" s="41"/>
      <c r="V360" s="41"/>
      <c r="W360" s="41"/>
      <c r="X360" s="41"/>
      <c r="Y360" s="41"/>
      <c r="Z360" s="41"/>
      <c r="AA360" s="41"/>
      <c r="AB360" s="41"/>
      <c r="AC360" s="41"/>
      <c r="AD360" s="41"/>
      <c r="AE360" s="41"/>
      <c r="AT360" s="20" t="s">
        <v>188</v>
      </c>
      <c r="AU360" s="20" t="s">
        <v>87</v>
      </c>
    </row>
    <row r="361" s="2" customFormat="1">
      <c r="A361" s="41"/>
      <c r="B361" s="42"/>
      <c r="C361" s="43"/>
      <c r="D361" s="236" t="s">
        <v>276</v>
      </c>
      <c r="E361" s="43"/>
      <c r="F361" s="278" t="s">
        <v>521</v>
      </c>
      <c r="G361" s="43"/>
      <c r="H361" s="43"/>
      <c r="I361" s="231"/>
      <c r="J361" s="43"/>
      <c r="K361" s="43"/>
      <c r="L361" s="47"/>
      <c r="M361" s="232"/>
      <c r="N361" s="233"/>
      <c r="O361" s="87"/>
      <c r="P361" s="87"/>
      <c r="Q361" s="87"/>
      <c r="R361" s="87"/>
      <c r="S361" s="87"/>
      <c r="T361" s="88"/>
      <c r="U361" s="41"/>
      <c r="V361" s="41"/>
      <c r="W361" s="41"/>
      <c r="X361" s="41"/>
      <c r="Y361" s="41"/>
      <c r="Z361" s="41"/>
      <c r="AA361" s="41"/>
      <c r="AB361" s="41"/>
      <c r="AC361" s="41"/>
      <c r="AD361" s="41"/>
      <c r="AE361" s="41"/>
      <c r="AT361" s="20" t="s">
        <v>276</v>
      </c>
      <c r="AU361" s="20" t="s">
        <v>87</v>
      </c>
    </row>
    <row r="362" s="14" customFormat="1">
      <c r="A362" s="14"/>
      <c r="B362" s="245"/>
      <c r="C362" s="246"/>
      <c r="D362" s="236" t="s">
        <v>190</v>
      </c>
      <c r="E362" s="246"/>
      <c r="F362" s="248" t="s">
        <v>522</v>
      </c>
      <c r="G362" s="246"/>
      <c r="H362" s="249">
        <v>2.3620000000000001</v>
      </c>
      <c r="I362" s="250"/>
      <c r="J362" s="246"/>
      <c r="K362" s="246"/>
      <c r="L362" s="251"/>
      <c r="M362" s="252"/>
      <c r="N362" s="253"/>
      <c r="O362" s="253"/>
      <c r="P362" s="253"/>
      <c r="Q362" s="253"/>
      <c r="R362" s="253"/>
      <c r="S362" s="253"/>
      <c r="T362" s="254"/>
      <c r="U362" s="14"/>
      <c r="V362" s="14"/>
      <c r="W362" s="14"/>
      <c r="X362" s="14"/>
      <c r="Y362" s="14"/>
      <c r="Z362" s="14"/>
      <c r="AA362" s="14"/>
      <c r="AB362" s="14"/>
      <c r="AC362" s="14"/>
      <c r="AD362" s="14"/>
      <c r="AE362" s="14"/>
      <c r="AT362" s="255" t="s">
        <v>190</v>
      </c>
      <c r="AU362" s="255" t="s">
        <v>87</v>
      </c>
      <c r="AV362" s="14" t="s">
        <v>87</v>
      </c>
      <c r="AW362" s="14" t="s">
        <v>4</v>
      </c>
      <c r="AX362" s="14" t="s">
        <v>85</v>
      </c>
      <c r="AY362" s="255" t="s">
        <v>179</v>
      </c>
    </row>
    <row r="363" s="2" customFormat="1" ht="24.15" customHeight="1">
      <c r="A363" s="41"/>
      <c r="B363" s="42"/>
      <c r="C363" s="216" t="s">
        <v>523</v>
      </c>
      <c r="D363" s="216" t="s">
        <v>181</v>
      </c>
      <c r="E363" s="217" t="s">
        <v>524</v>
      </c>
      <c r="F363" s="218" t="s">
        <v>525</v>
      </c>
      <c r="G363" s="219" t="s">
        <v>333</v>
      </c>
      <c r="H363" s="220">
        <v>94.462999999999994</v>
      </c>
      <c r="I363" s="221"/>
      <c r="J363" s="222">
        <f>ROUND(I363*H363,2)</f>
        <v>0</v>
      </c>
      <c r="K363" s="218" t="s">
        <v>185</v>
      </c>
      <c r="L363" s="47"/>
      <c r="M363" s="223" t="s">
        <v>19</v>
      </c>
      <c r="N363" s="224" t="s">
        <v>48</v>
      </c>
      <c r="O363" s="87"/>
      <c r="P363" s="225">
        <f>O363*H363</f>
        <v>0</v>
      </c>
      <c r="Q363" s="225">
        <v>0</v>
      </c>
      <c r="R363" s="225">
        <f>Q363*H363</f>
        <v>0</v>
      </c>
      <c r="S363" s="225">
        <v>0</v>
      </c>
      <c r="T363" s="226">
        <f>S363*H363</f>
        <v>0</v>
      </c>
      <c r="U363" s="41"/>
      <c r="V363" s="41"/>
      <c r="W363" s="41"/>
      <c r="X363" s="41"/>
      <c r="Y363" s="41"/>
      <c r="Z363" s="41"/>
      <c r="AA363" s="41"/>
      <c r="AB363" s="41"/>
      <c r="AC363" s="41"/>
      <c r="AD363" s="41"/>
      <c r="AE363" s="41"/>
      <c r="AR363" s="227" t="s">
        <v>186</v>
      </c>
      <c r="AT363" s="227" t="s">
        <v>181</v>
      </c>
      <c r="AU363" s="227" t="s">
        <v>87</v>
      </c>
      <c r="AY363" s="20" t="s">
        <v>179</v>
      </c>
      <c r="BE363" s="228">
        <f>IF(N363="základní",J363,0)</f>
        <v>0</v>
      </c>
      <c r="BF363" s="228">
        <f>IF(N363="snížená",J363,0)</f>
        <v>0</v>
      </c>
      <c r="BG363" s="228">
        <f>IF(N363="zákl. přenesená",J363,0)</f>
        <v>0</v>
      </c>
      <c r="BH363" s="228">
        <f>IF(N363="sníž. přenesená",J363,0)</f>
        <v>0</v>
      </c>
      <c r="BI363" s="228">
        <f>IF(N363="nulová",J363,0)</f>
        <v>0</v>
      </c>
      <c r="BJ363" s="20" t="s">
        <v>85</v>
      </c>
      <c r="BK363" s="228">
        <f>ROUND(I363*H363,2)</f>
        <v>0</v>
      </c>
      <c r="BL363" s="20" t="s">
        <v>186</v>
      </c>
      <c r="BM363" s="227" t="s">
        <v>526</v>
      </c>
    </row>
    <row r="364" s="2" customFormat="1">
      <c r="A364" s="41"/>
      <c r="B364" s="42"/>
      <c r="C364" s="43"/>
      <c r="D364" s="229" t="s">
        <v>188</v>
      </c>
      <c r="E364" s="43"/>
      <c r="F364" s="230" t="s">
        <v>527</v>
      </c>
      <c r="G364" s="43"/>
      <c r="H364" s="43"/>
      <c r="I364" s="231"/>
      <c r="J364" s="43"/>
      <c r="K364" s="43"/>
      <c r="L364" s="47"/>
      <c r="M364" s="232"/>
      <c r="N364" s="233"/>
      <c r="O364" s="87"/>
      <c r="P364" s="87"/>
      <c r="Q364" s="87"/>
      <c r="R364" s="87"/>
      <c r="S364" s="87"/>
      <c r="T364" s="88"/>
      <c r="U364" s="41"/>
      <c r="V364" s="41"/>
      <c r="W364" s="41"/>
      <c r="X364" s="41"/>
      <c r="Y364" s="41"/>
      <c r="Z364" s="41"/>
      <c r="AA364" s="41"/>
      <c r="AB364" s="41"/>
      <c r="AC364" s="41"/>
      <c r="AD364" s="41"/>
      <c r="AE364" s="41"/>
      <c r="AT364" s="20" t="s">
        <v>188</v>
      </c>
      <c r="AU364" s="20" t="s">
        <v>87</v>
      </c>
    </row>
    <row r="365" s="2" customFormat="1">
      <c r="A365" s="41"/>
      <c r="B365" s="42"/>
      <c r="C365" s="43"/>
      <c r="D365" s="236" t="s">
        <v>276</v>
      </c>
      <c r="E365" s="43"/>
      <c r="F365" s="278" t="s">
        <v>521</v>
      </c>
      <c r="G365" s="43"/>
      <c r="H365" s="43"/>
      <c r="I365" s="231"/>
      <c r="J365" s="43"/>
      <c r="K365" s="43"/>
      <c r="L365" s="47"/>
      <c r="M365" s="232"/>
      <c r="N365" s="233"/>
      <c r="O365" s="87"/>
      <c r="P365" s="87"/>
      <c r="Q365" s="87"/>
      <c r="R365" s="87"/>
      <c r="S365" s="87"/>
      <c r="T365" s="88"/>
      <c r="U365" s="41"/>
      <c r="V365" s="41"/>
      <c r="W365" s="41"/>
      <c r="X365" s="41"/>
      <c r="Y365" s="41"/>
      <c r="Z365" s="41"/>
      <c r="AA365" s="41"/>
      <c r="AB365" s="41"/>
      <c r="AC365" s="41"/>
      <c r="AD365" s="41"/>
      <c r="AE365" s="41"/>
      <c r="AT365" s="20" t="s">
        <v>276</v>
      </c>
      <c r="AU365" s="20" t="s">
        <v>87</v>
      </c>
    </row>
    <row r="366" s="14" customFormat="1">
      <c r="A366" s="14"/>
      <c r="B366" s="245"/>
      <c r="C366" s="246"/>
      <c r="D366" s="236" t="s">
        <v>190</v>
      </c>
      <c r="E366" s="246"/>
      <c r="F366" s="248" t="s">
        <v>528</v>
      </c>
      <c r="G366" s="246"/>
      <c r="H366" s="249">
        <v>94.462999999999994</v>
      </c>
      <c r="I366" s="250"/>
      <c r="J366" s="246"/>
      <c r="K366" s="246"/>
      <c r="L366" s="251"/>
      <c r="M366" s="252"/>
      <c r="N366" s="253"/>
      <c r="O366" s="253"/>
      <c r="P366" s="253"/>
      <c r="Q366" s="253"/>
      <c r="R366" s="253"/>
      <c r="S366" s="253"/>
      <c r="T366" s="254"/>
      <c r="U366" s="14"/>
      <c r="V366" s="14"/>
      <c r="W366" s="14"/>
      <c r="X366" s="14"/>
      <c r="Y366" s="14"/>
      <c r="Z366" s="14"/>
      <c r="AA366" s="14"/>
      <c r="AB366" s="14"/>
      <c r="AC366" s="14"/>
      <c r="AD366" s="14"/>
      <c r="AE366" s="14"/>
      <c r="AT366" s="255" t="s">
        <v>190</v>
      </c>
      <c r="AU366" s="255" t="s">
        <v>87</v>
      </c>
      <c r="AV366" s="14" t="s">
        <v>87</v>
      </c>
      <c r="AW366" s="14" t="s">
        <v>4</v>
      </c>
      <c r="AX366" s="14" t="s">
        <v>85</v>
      </c>
      <c r="AY366" s="255" t="s">
        <v>179</v>
      </c>
    </row>
    <row r="367" s="2" customFormat="1" ht="24.15" customHeight="1">
      <c r="A367" s="41"/>
      <c r="B367" s="42"/>
      <c r="C367" s="216" t="s">
        <v>529</v>
      </c>
      <c r="D367" s="216" t="s">
        <v>181</v>
      </c>
      <c r="E367" s="217" t="s">
        <v>530</v>
      </c>
      <c r="F367" s="218" t="s">
        <v>429</v>
      </c>
      <c r="G367" s="219" t="s">
        <v>333</v>
      </c>
      <c r="H367" s="220">
        <v>368.40499999999997</v>
      </c>
      <c r="I367" s="221"/>
      <c r="J367" s="222">
        <f>ROUND(I367*H367,2)</f>
        <v>0</v>
      </c>
      <c r="K367" s="218" t="s">
        <v>185</v>
      </c>
      <c r="L367" s="47"/>
      <c r="M367" s="223" t="s">
        <v>19</v>
      </c>
      <c r="N367" s="224" t="s">
        <v>48</v>
      </c>
      <c r="O367" s="87"/>
      <c r="P367" s="225">
        <f>O367*H367</f>
        <v>0</v>
      </c>
      <c r="Q367" s="225">
        <v>0</v>
      </c>
      <c r="R367" s="225">
        <f>Q367*H367</f>
        <v>0</v>
      </c>
      <c r="S367" s="225">
        <v>0</v>
      </c>
      <c r="T367" s="226">
        <f>S367*H367</f>
        <v>0</v>
      </c>
      <c r="U367" s="41"/>
      <c r="V367" s="41"/>
      <c r="W367" s="41"/>
      <c r="X367" s="41"/>
      <c r="Y367" s="41"/>
      <c r="Z367" s="41"/>
      <c r="AA367" s="41"/>
      <c r="AB367" s="41"/>
      <c r="AC367" s="41"/>
      <c r="AD367" s="41"/>
      <c r="AE367" s="41"/>
      <c r="AR367" s="227" t="s">
        <v>186</v>
      </c>
      <c r="AT367" s="227" t="s">
        <v>181</v>
      </c>
      <c r="AU367" s="227" t="s">
        <v>87</v>
      </c>
      <c r="AY367" s="20" t="s">
        <v>179</v>
      </c>
      <c r="BE367" s="228">
        <f>IF(N367="základní",J367,0)</f>
        <v>0</v>
      </c>
      <c r="BF367" s="228">
        <f>IF(N367="snížená",J367,0)</f>
        <v>0</v>
      </c>
      <c r="BG367" s="228">
        <f>IF(N367="zákl. přenesená",J367,0)</f>
        <v>0</v>
      </c>
      <c r="BH367" s="228">
        <f>IF(N367="sníž. přenesená",J367,0)</f>
        <v>0</v>
      </c>
      <c r="BI367" s="228">
        <f>IF(N367="nulová",J367,0)</f>
        <v>0</v>
      </c>
      <c r="BJ367" s="20" t="s">
        <v>85</v>
      </c>
      <c r="BK367" s="228">
        <f>ROUND(I367*H367,2)</f>
        <v>0</v>
      </c>
      <c r="BL367" s="20" t="s">
        <v>186</v>
      </c>
      <c r="BM367" s="227" t="s">
        <v>531</v>
      </c>
    </row>
    <row r="368" s="2" customFormat="1">
      <c r="A368" s="41"/>
      <c r="B368" s="42"/>
      <c r="C368" s="43"/>
      <c r="D368" s="229" t="s">
        <v>188</v>
      </c>
      <c r="E368" s="43"/>
      <c r="F368" s="230" t="s">
        <v>532</v>
      </c>
      <c r="G368" s="43"/>
      <c r="H368" s="43"/>
      <c r="I368" s="231"/>
      <c r="J368" s="43"/>
      <c r="K368" s="43"/>
      <c r="L368" s="47"/>
      <c r="M368" s="232"/>
      <c r="N368" s="233"/>
      <c r="O368" s="87"/>
      <c r="P368" s="87"/>
      <c r="Q368" s="87"/>
      <c r="R368" s="87"/>
      <c r="S368" s="87"/>
      <c r="T368" s="88"/>
      <c r="U368" s="41"/>
      <c r="V368" s="41"/>
      <c r="W368" s="41"/>
      <c r="X368" s="41"/>
      <c r="Y368" s="41"/>
      <c r="Z368" s="41"/>
      <c r="AA368" s="41"/>
      <c r="AB368" s="41"/>
      <c r="AC368" s="41"/>
      <c r="AD368" s="41"/>
      <c r="AE368" s="41"/>
      <c r="AT368" s="20" t="s">
        <v>188</v>
      </c>
      <c r="AU368" s="20" t="s">
        <v>87</v>
      </c>
    </row>
    <row r="369" s="2" customFormat="1">
      <c r="A369" s="41"/>
      <c r="B369" s="42"/>
      <c r="C369" s="43"/>
      <c r="D369" s="236" t="s">
        <v>276</v>
      </c>
      <c r="E369" s="43"/>
      <c r="F369" s="278" t="s">
        <v>521</v>
      </c>
      <c r="G369" s="43"/>
      <c r="H369" s="43"/>
      <c r="I369" s="231"/>
      <c r="J369" s="43"/>
      <c r="K369" s="43"/>
      <c r="L369" s="47"/>
      <c r="M369" s="232"/>
      <c r="N369" s="233"/>
      <c r="O369" s="87"/>
      <c r="P369" s="87"/>
      <c r="Q369" s="87"/>
      <c r="R369" s="87"/>
      <c r="S369" s="87"/>
      <c r="T369" s="88"/>
      <c r="U369" s="41"/>
      <c r="V369" s="41"/>
      <c r="W369" s="41"/>
      <c r="X369" s="41"/>
      <c r="Y369" s="41"/>
      <c r="Z369" s="41"/>
      <c r="AA369" s="41"/>
      <c r="AB369" s="41"/>
      <c r="AC369" s="41"/>
      <c r="AD369" s="41"/>
      <c r="AE369" s="41"/>
      <c r="AT369" s="20" t="s">
        <v>276</v>
      </c>
      <c r="AU369" s="20" t="s">
        <v>87</v>
      </c>
    </row>
    <row r="370" s="14" customFormat="1">
      <c r="A370" s="14"/>
      <c r="B370" s="245"/>
      <c r="C370" s="246"/>
      <c r="D370" s="236" t="s">
        <v>190</v>
      </c>
      <c r="E370" s="246"/>
      <c r="F370" s="248" t="s">
        <v>533</v>
      </c>
      <c r="G370" s="246"/>
      <c r="H370" s="249">
        <v>368.40499999999997</v>
      </c>
      <c r="I370" s="250"/>
      <c r="J370" s="246"/>
      <c r="K370" s="246"/>
      <c r="L370" s="251"/>
      <c r="M370" s="252"/>
      <c r="N370" s="253"/>
      <c r="O370" s="253"/>
      <c r="P370" s="253"/>
      <c r="Q370" s="253"/>
      <c r="R370" s="253"/>
      <c r="S370" s="253"/>
      <c r="T370" s="254"/>
      <c r="U370" s="14"/>
      <c r="V370" s="14"/>
      <c r="W370" s="14"/>
      <c r="X370" s="14"/>
      <c r="Y370" s="14"/>
      <c r="Z370" s="14"/>
      <c r="AA370" s="14"/>
      <c r="AB370" s="14"/>
      <c r="AC370" s="14"/>
      <c r="AD370" s="14"/>
      <c r="AE370" s="14"/>
      <c r="AT370" s="255" t="s">
        <v>190</v>
      </c>
      <c r="AU370" s="255" t="s">
        <v>87</v>
      </c>
      <c r="AV370" s="14" t="s">
        <v>87</v>
      </c>
      <c r="AW370" s="14" t="s">
        <v>4</v>
      </c>
      <c r="AX370" s="14" t="s">
        <v>85</v>
      </c>
      <c r="AY370" s="255" t="s">
        <v>179</v>
      </c>
    </row>
    <row r="371" s="2" customFormat="1" ht="24.15" customHeight="1">
      <c r="A371" s="41"/>
      <c r="B371" s="42"/>
      <c r="C371" s="216" t="s">
        <v>534</v>
      </c>
      <c r="D371" s="216" t="s">
        <v>181</v>
      </c>
      <c r="E371" s="217" t="s">
        <v>535</v>
      </c>
      <c r="F371" s="218" t="s">
        <v>536</v>
      </c>
      <c r="G371" s="219" t="s">
        <v>333</v>
      </c>
      <c r="H371" s="220">
        <v>3.7789999999999999</v>
      </c>
      <c r="I371" s="221"/>
      <c r="J371" s="222">
        <f>ROUND(I371*H371,2)</f>
        <v>0</v>
      </c>
      <c r="K371" s="218" t="s">
        <v>185</v>
      </c>
      <c r="L371" s="47"/>
      <c r="M371" s="223" t="s">
        <v>19</v>
      </c>
      <c r="N371" s="224" t="s">
        <v>48</v>
      </c>
      <c r="O371" s="87"/>
      <c r="P371" s="225">
        <f>O371*H371</f>
        <v>0</v>
      </c>
      <c r="Q371" s="225">
        <v>0</v>
      </c>
      <c r="R371" s="225">
        <f>Q371*H371</f>
        <v>0</v>
      </c>
      <c r="S371" s="225">
        <v>0</v>
      </c>
      <c r="T371" s="226">
        <f>S371*H371</f>
        <v>0</v>
      </c>
      <c r="U371" s="41"/>
      <c r="V371" s="41"/>
      <c r="W371" s="41"/>
      <c r="X371" s="41"/>
      <c r="Y371" s="41"/>
      <c r="Z371" s="41"/>
      <c r="AA371" s="41"/>
      <c r="AB371" s="41"/>
      <c r="AC371" s="41"/>
      <c r="AD371" s="41"/>
      <c r="AE371" s="41"/>
      <c r="AR371" s="227" t="s">
        <v>186</v>
      </c>
      <c r="AT371" s="227" t="s">
        <v>181</v>
      </c>
      <c r="AU371" s="227" t="s">
        <v>87</v>
      </c>
      <c r="AY371" s="20" t="s">
        <v>179</v>
      </c>
      <c r="BE371" s="228">
        <f>IF(N371="základní",J371,0)</f>
        <v>0</v>
      </c>
      <c r="BF371" s="228">
        <f>IF(N371="snížená",J371,0)</f>
        <v>0</v>
      </c>
      <c r="BG371" s="228">
        <f>IF(N371="zákl. přenesená",J371,0)</f>
        <v>0</v>
      </c>
      <c r="BH371" s="228">
        <f>IF(N371="sníž. přenesená",J371,0)</f>
        <v>0</v>
      </c>
      <c r="BI371" s="228">
        <f>IF(N371="nulová",J371,0)</f>
        <v>0</v>
      </c>
      <c r="BJ371" s="20" t="s">
        <v>85</v>
      </c>
      <c r="BK371" s="228">
        <f>ROUND(I371*H371,2)</f>
        <v>0</v>
      </c>
      <c r="BL371" s="20" t="s">
        <v>186</v>
      </c>
      <c r="BM371" s="227" t="s">
        <v>537</v>
      </c>
    </row>
    <row r="372" s="2" customFormat="1">
      <c r="A372" s="41"/>
      <c r="B372" s="42"/>
      <c r="C372" s="43"/>
      <c r="D372" s="229" t="s">
        <v>188</v>
      </c>
      <c r="E372" s="43"/>
      <c r="F372" s="230" t="s">
        <v>538</v>
      </c>
      <c r="G372" s="43"/>
      <c r="H372" s="43"/>
      <c r="I372" s="231"/>
      <c r="J372" s="43"/>
      <c r="K372" s="43"/>
      <c r="L372" s="47"/>
      <c r="M372" s="232"/>
      <c r="N372" s="233"/>
      <c r="O372" s="87"/>
      <c r="P372" s="87"/>
      <c r="Q372" s="87"/>
      <c r="R372" s="87"/>
      <c r="S372" s="87"/>
      <c r="T372" s="88"/>
      <c r="U372" s="41"/>
      <c r="V372" s="41"/>
      <c r="W372" s="41"/>
      <c r="X372" s="41"/>
      <c r="Y372" s="41"/>
      <c r="Z372" s="41"/>
      <c r="AA372" s="41"/>
      <c r="AB372" s="41"/>
      <c r="AC372" s="41"/>
      <c r="AD372" s="41"/>
      <c r="AE372" s="41"/>
      <c r="AT372" s="20" t="s">
        <v>188</v>
      </c>
      <c r="AU372" s="20" t="s">
        <v>87</v>
      </c>
    </row>
    <row r="373" s="2" customFormat="1">
      <c r="A373" s="41"/>
      <c r="B373" s="42"/>
      <c r="C373" s="43"/>
      <c r="D373" s="236" t="s">
        <v>276</v>
      </c>
      <c r="E373" s="43"/>
      <c r="F373" s="278" t="s">
        <v>521</v>
      </c>
      <c r="G373" s="43"/>
      <c r="H373" s="43"/>
      <c r="I373" s="231"/>
      <c r="J373" s="43"/>
      <c r="K373" s="43"/>
      <c r="L373" s="47"/>
      <c r="M373" s="232"/>
      <c r="N373" s="233"/>
      <c r="O373" s="87"/>
      <c r="P373" s="87"/>
      <c r="Q373" s="87"/>
      <c r="R373" s="87"/>
      <c r="S373" s="87"/>
      <c r="T373" s="88"/>
      <c r="U373" s="41"/>
      <c r="V373" s="41"/>
      <c r="W373" s="41"/>
      <c r="X373" s="41"/>
      <c r="Y373" s="41"/>
      <c r="Z373" s="41"/>
      <c r="AA373" s="41"/>
      <c r="AB373" s="41"/>
      <c r="AC373" s="41"/>
      <c r="AD373" s="41"/>
      <c r="AE373" s="41"/>
      <c r="AT373" s="20" t="s">
        <v>276</v>
      </c>
      <c r="AU373" s="20" t="s">
        <v>87</v>
      </c>
    </row>
    <row r="374" s="14" customFormat="1">
      <c r="A374" s="14"/>
      <c r="B374" s="245"/>
      <c r="C374" s="246"/>
      <c r="D374" s="236" t="s">
        <v>190</v>
      </c>
      <c r="E374" s="246"/>
      <c r="F374" s="248" t="s">
        <v>539</v>
      </c>
      <c r="G374" s="246"/>
      <c r="H374" s="249">
        <v>3.7789999999999999</v>
      </c>
      <c r="I374" s="250"/>
      <c r="J374" s="246"/>
      <c r="K374" s="246"/>
      <c r="L374" s="251"/>
      <c r="M374" s="252"/>
      <c r="N374" s="253"/>
      <c r="O374" s="253"/>
      <c r="P374" s="253"/>
      <c r="Q374" s="253"/>
      <c r="R374" s="253"/>
      <c r="S374" s="253"/>
      <c r="T374" s="254"/>
      <c r="U374" s="14"/>
      <c r="V374" s="14"/>
      <c r="W374" s="14"/>
      <c r="X374" s="14"/>
      <c r="Y374" s="14"/>
      <c r="Z374" s="14"/>
      <c r="AA374" s="14"/>
      <c r="AB374" s="14"/>
      <c r="AC374" s="14"/>
      <c r="AD374" s="14"/>
      <c r="AE374" s="14"/>
      <c r="AT374" s="255" t="s">
        <v>190</v>
      </c>
      <c r="AU374" s="255" t="s">
        <v>87</v>
      </c>
      <c r="AV374" s="14" t="s">
        <v>87</v>
      </c>
      <c r="AW374" s="14" t="s">
        <v>4</v>
      </c>
      <c r="AX374" s="14" t="s">
        <v>85</v>
      </c>
      <c r="AY374" s="255" t="s">
        <v>179</v>
      </c>
    </row>
    <row r="375" s="2" customFormat="1" ht="24.15" customHeight="1">
      <c r="A375" s="41"/>
      <c r="B375" s="42"/>
      <c r="C375" s="216" t="s">
        <v>540</v>
      </c>
      <c r="D375" s="216" t="s">
        <v>181</v>
      </c>
      <c r="E375" s="217" t="s">
        <v>541</v>
      </c>
      <c r="F375" s="218" t="s">
        <v>542</v>
      </c>
      <c r="G375" s="219" t="s">
        <v>333</v>
      </c>
      <c r="H375" s="220">
        <v>3.306</v>
      </c>
      <c r="I375" s="221"/>
      <c r="J375" s="222">
        <f>ROUND(I375*H375,2)</f>
        <v>0</v>
      </c>
      <c r="K375" s="218" t="s">
        <v>185</v>
      </c>
      <c r="L375" s="47"/>
      <c r="M375" s="223" t="s">
        <v>19</v>
      </c>
      <c r="N375" s="224" t="s">
        <v>48</v>
      </c>
      <c r="O375" s="87"/>
      <c r="P375" s="225">
        <f>O375*H375</f>
        <v>0</v>
      </c>
      <c r="Q375" s="225">
        <v>0</v>
      </c>
      <c r="R375" s="225">
        <f>Q375*H375</f>
        <v>0</v>
      </c>
      <c r="S375" s="225">
        <v>0</v>
      </c>
      <c r="T375" s="226">
        <f>S375*H375</f>
        <v>0</v>
      </c>
      <c r="U375" s="41"/>
      <c r="V375" s="41"/>
      <c r="W375" s="41"/>
      <c r="X375" s="41"/>
      <c r="Y375" s="41"/>
      <c r="Z375" s="41"/>
      <c r="AA375" s="41"/>
      <c r="AB375" s="41"/>
      <c r="AC375" s="41"/>
      <c r="AD375" s="41"/>
      <c r="AE375" s="41"/>
      <c r="AR375" s="227" t="s">
        <v>186</v>
      </c>
      <c r="AT375" s="227" t="s">
        <v>181</v>
      </c>
      <c r="AU375" s="227" t="s">
        <v>87</v>
      </c>
      <c r="AY375" s="20" t="s">
        <v>179</v>
      </c>
      <c r="BE375" s="228">
        <f>IF(N375="základní",J375,0)</f>
        <v>0</v>
      </c>
      <c r="BF375" s="228">
        <f>IF(N375="snížená",J375,0)</f>
        <v>0</v>
      </c>
      <c r="BG375" s="228">
        <f>IF(N375="zákl. přenesená",J375,0)</f>
        <v>0</v>
      </c>
      <c r="BH375" s="228">
        <f>IF(N375="sníž. přenesená",J375,0)</f>
        <v>0</v>
      </c>
      <c r="BI375" s="228">
        <f>IF(N375="nulová",J375,0)</f>
        <v>0</v>
      </c>
      <c r="BJ375" s="20" t="s">
        <v>85</v>
      </c>
      <c r="BK375" s="228">
        <f>ROUND(I375*H375,2)</f>
        <v>0</v>
      </c>
      <c r="BL375" s="20" t="s">
        <v>186</v>
      </c>
      <c r="BM375" s="227" t="s">
        <v>543</v>
      </c>
    </row>
    <row r="376" s="2" customFormat="1">
      <c r="A376" s="41"/>
      <c r="B376" s="42"/>
      <c r="C376" s="43"/>
      <c r="D376" s="229" t="s">
        <v>188</v>
      </c>
      <c r="E376" s="43"/>
      <c r="F376" s="230" t="s">
        <v>544</v>
      </c>
      <c r="G376" s="43"/>
      <c r="H376" s="43"/>
      <c r="I376" s="231"/>
      <c r="J376" s="43"/>
      <c r="K376" s="43"/>
      <c r="L376" s="47"/>
      <c r="M376" s="232"/>
      <c r="N376" s="233"/>
      <c r="O376" s="87"/>
      <c r="P376" s="87"/>
      <c r="Q376" s="87"/>
      <c r="R376" s="87"/>
      <c r="S376" s="87"/>
      <c r="T376" s="88"/>
      <c r="U376" s="41"/>
      <c r="V376" s="41"/>
      <c r="W376" s="41"/>
      <c r="X376" s="41"/>
      <c r="Y376" s="41"/>
      <c r="Z376" s="41"/>
      <c r="AA376" s="41"/>
      <c r="AB376" s="41"/>
      <c r="AC376" s="41"/>
      <c r="AD376" s="41"/>
      <c r="AE376" s="41"/>
      <c r="AT376" s="20" t="s">
        <v>188</v>
      </c>
      <c r="AU376" s="20" t="s">
        <v>87</v>
      </c>
    </row>
    <row r="377" s="2" customFormat="1">
      <c r="A377" s="41"/>
      <c r="B377" s="42"/>
      <c r="C377" s="43"/>
      <c r="D377" s="236" t="s">
        <v>276</v>
      </c>
      <c r="E377" s="43"/>
      <c r="F377" s="278" t="s">
        <v>521</v>
      </c>
      <c r="G377" s="43"/>
      <c r="H377" s="43"/>
      <c r="I377" s="231"/>
      <c r="J377" s="43"/>
      <c r="K377" s="43"/>
      <c r="L377" s="47"/>
      <c r="M377" s="232"/>
      <c r="N377" s="233"/>
      <c r="O377" s="87"/>
      <c r="P377" s="87"/>
      <c r="Q377" s="87"/>
      <c r="R377" s="87"/>
      <c r="S377" s="87"/>
      <c r="T377" s="88"/>
      <c r="U377" s="41"/>
      <c r="V377" s="41"/>
      <c r="W377" s="41"/>
      <c r="X377" s="41"/>
      <c r="Y377" s="41"/>
      <c r="Z377" s="41"/>
      <c r="AA377" s="41"/>
      <c r="AB377" s="41"/>
      <c r="AC377" s="41"/>
      <c r="AD377" s="41"/>
      <c r="AE377" s="41"/>
      <c r="AT377" s="20" t="s">
        <v>276</v>
      </c>
      <c r="AU377" s="20" t="s">
        <v>87</v>
      </c>
    </row>
    <row r="378" s="14" customFormat="1">
      <c r="A378" s="14"/>
      <c r="B378" s="245"/>
      <c r="C378" s="246"/>
      <c r="D378" s="236" t="s">
        <v>190</v>
      </c>
      <c r="E378" s="246"/>
      <c r="F378" s="248" t="s">
        <v>545</v>
      </c>
      <c r="G378" s="246"/>
      <c r="H378" s="249">
        <v>3.306</v>
      </c>
      <c r="I378" s="250"/>
      <c r="J378" s="246"/>
      <c r="K378" s="246"/>
      <c r="L378" s="251"/>
      <c r="M378" s="252"/>
      <c r="N378" s="253"/>
      <c r="O378" s="253"/>
      <c r="P378" s="253"/>
      <c r="Q378" s="253"/>
      <c r="R378" s="253"/>
      <c r="S378" s="253"/>
      <c r="T378" s="254"/>
      <c r="U378" s="14"/>
      <c r="V378" s="14"/>
      <c r="W378" s="14"/>
      <c r="X378" s="14"/>
      <c r="Y378" s="14"/>
      <c r="Z378" s="14"/>
      <c r="AA378" s="14"/>
      <c r="AB378" s="14"/>
      <c r="AC378" s="14"/>
      <c r="AD378" s="14"/>
      <c r="AE378" s="14"/>
      <c r="AT378" s="255" t="s">
        <v>190</v>
      </c>
      <c r="AU378" s="255" t="s">
        <v>87</v>
      </c>
      <c r="AV378" s="14" t="s">
        <v>87</v>
      </c>
      <c r="AW378" s="14" t="s">
        <v>4</v>
      </c>
      <c r="AX378" s="14" t="s">
        <v>85</v>
      </c>
      <c r="AY378" s="255" t="s">
        <v>179</v>
      </c>
    </row>
    <row r="379" s="12" customFormat="1" ht="22.8" customHeight="1">
      <c r="A379" s="12"/>
      <c r="B379" s="200"/>
      <c r="C379" s="201"/>
      <c r="D379" s="202" t="s">
        <v>76</v>
      </c>
      <c r="E379" s="214" t="s">
        <v>546</v>
      </c>
      <c r="F379" s="214" t="s">
        <v>547</v>
      </c>
      <c r="G379" s="201"/>
      <c r="H379" s="201"/>
      <c r="I379" s="204"/>
      <c r="J379" s="215">
        <f>BK379</f>
        <v>0</v>
      </c>
      <c r="K379" s="201"/>
      <c r="L379" s="206"/>
      <c r="M379" s="207"/>
      <c r="N379" s="208"/>
      <c r="O379" s="208"/>
      <c r="P379" s="209">
        <f>SUM(P380:P381)</f>
        <v>0</v>
      </c>
      <c r="Q379" s="208"/>
      <c r="R379" s="209">
        <f>SUM(R380:R381)</f>
        <v>0</v>
      </c>
      <c r="S379" s="208"/>
      <c r="T379" s="210">
        <f>SUM(T380:T381)</f>
        <v>0</v>
      </c>
      <c r="U379" s="12"/>
      <c r="V379" s="12"/>
      <c r="W379" s="12"/>
      <c r="X379" s="12"/>
      <c r="Y379" s="12"/>
      <c r="Z379" s="12"/>
      <c r="AA379" s="12"/>
      <c r="AB379" s="12"/>
      <c r="AC379" s="12"/>
      <c r="AD379" s="12"/>
      <c r="AE379" s="12"/>
      <c r="AR379" s="211" t="s">
        <v>85</v>
      </c>
      <c r="AT379" s="212" t="s">
        <v>76</v>
      </c>
      <c r="AU379" s="212" t="s">
        <v>85</v>
      </c>
      <c r="AY379" s="211" t="s">
        <v>179</v>
      </c>
      <c r="BK379" s="213">
        <f>SUM(BK380:BK381)</f>
        <v>0</v>
      </c>
    </row>
    <row r="380" s="2" customFormat="1" ht="16.5" customHeight="1">
      <c r="A380" s="41"/>
      <c r="B380" s="42"/>
      <c r="C380" s="216" t="s">
        <v>548</v>
      </c>
      <c r="D380" s="216" t="s">
        <v>181</v>
      </c>
      <c r="E380" s="217" t="s">
        <v>549</v>
      </c>
      <c r="F380" s="218" t="s">
        <v>550</v>
      </c>
      <c r="G380" s="219" t="s">
        <v>333</v>
      </c>
      <c r="H380" s="220">
        <v>0.82799999999999996</v>
      </c>
      <c r="I380" s="221"/>
      <c r="J380" s="222">
        <f>ROUND(I380*H380,2)</f>
        <v>0</v>
      </c>
      <c r="K380" s="218" t="s">
        <v>185</v>
      </c>
      <c r="L380" s="47"/>
      <c r="M380" s="223" t="s">
        <v>19</v>
      </c>
      <c r="N380" s="224" t="s">
        <v>48</v>
      </c>
      <c r="O380" s="87"/>
      <c r="P380" s="225">
        <f>O380*H380</f>
        <v>0</v>
      </c>
      <c r="Q380" s="225">
        <v>0</v>
      </c>
      <c r="R380" s="225">
        <f>Q380*H380</f>
        <v>0</v>
      </c>
      <c r="S380" s="225">
        <v>0</v>
      </c>
      <c r="T380" s="226">
        <f>S380*H380</f>
        <v>0</v>
      </c>
      <c r="U380" s="41"/>
      <c r="V380" s="41"/>
      <c r="W380" s="41"/>
      <c r="X380" s="41"/>
      <c r="Y380" s="41"/>
      <c r="Z380" s="41"/>
      <c r="AA380" s="41"/>
      <c r="AB380" s="41"/>
      <c r="AC380" s="41"/>
      <c r="AD380" s="41"/>
      <c r="AE380" s="41"/>
      <c r="AR380" s="227" t="s">
        <v>186</v>
      </c>
      <c r="AT380" s="227" t="s">
        <v>181</v>
      </c>
      <c r="AU380" s="227" t="s">
        <v>87</v>
      </c>
      <c r="AY380" s="20" t="s">
        <v>179</v>
      </c>
      <c r="BE380" s="228">
        <f>IF(N380="základní",J380,0)</f>
        <v>0</v>
      </c>
      <c r="BF380" s="228">
        <f>IF(N380="snížená",J380,0)</f>
        <v>0</v>
      </c>
      <c r="BG380" s="228">
        <f>IF(N380="zákl. přenesená",J380,0)</f>
        <v>0</v>
      </c>
      <c r="BH380" s="228">
        <f>IF(N380="sníž. přenesená",J380,0)</f>
        <v>0</v>
      </c>
      <c r="BI380" s="228">
        <f>IF(N380="nulová",J380,0)</f>
        <v>0</v>
      </c>
      <c r="BJ380" s="20" t="s">
        <v>85</v>
      </c>
      <c r="BK380" s="228">
        <f>ROUND(I380*H380,2)</f>
        <v>0</v>
      </c>
      <c r="BL380" s="20" t="s">
        <v>186</v>
      </c>
      <c r="BM380" s="227" t="s">
        <v>551</v>
      </c>
    </row>
    <row r="381" s="2" customFormat="1">
      <c r="A381" s="41"/>
      <c r="B381" s="42"/>
      <c r="C381" s="43"/>
      <c r="D381" s="229" t="s">
        <v>188</v>
      </c>
      <c r="E381" s="43"/>
      <c r="F381" s="230" t="s">
        <v>552</v>
      </c>
      <c r="G381" s="43"/>
      <c r="H381" s="43"/>
      <c r="I381" s="231"/>
      <c r="J381" s="43"/>
      <c r="K381" s="43"/>
      <c r="L381" s="47"/>
      <c r="M381" s="232"/>
      <c r="N381" s="233"/>
      <c r="O381" s="87"/>
      <c r="P381" s="87"/>
      <c r="Q381" s="87"/>
      <c r="R381" s="87"/>
      <c r="S381" s="87"/>
      <c r="T381" s="88"/>
      <c r="U381" s="41"/>
      <c r="V381" s="41"/>
      <c r="W381" s="41"/>
      <c r="X381" s="41"/>
      <c r="Y381" s="41"/>
      <c r="Z381" s="41"/>
      <c r="AA381" s="41"/>
      <c r="AB381" s="41"/>
      <c r="AC381" s="41"/>
      <c r="AD381" s="41"/>
      <c r="AE381" s="41"/>
      <c r="AT381" s="20" t="s">
        <v>188</v>
      </c>
      <c r="AU381" s="20" t="s">
        <v>87</v>
      </c>
    </row>
    <row r="382" s="12" customFormat="1" ht="25.92" customHeight="1">
      <c r="A382" s="12"/>
      <c r="B382" s="200"/>
      <c r="C382" s="201"/>
      <c r="D382" s="202" t="s">
        <v>76</v>
      </c>
      <c r="E382" s="203" t="s">
        <v>553</v>
      </c>
      <c r="F382" s="203" t="s">
        <v>554</v>
      </c>
      <c r="G382" s="201"/>
      <c r="H382" s="201"/>
      <c r="I382" s="204"/>
      <c r="J382" s="205">
        <f>BK382</f>
        <v>0</v>
      </c>
      <c r="K382" s="201"/>
      <c r="L382" s="206"/>
      <c r="M382" s="207"/>
      <c r="N382" s="208"/>
      <c r="O382" s="208"/>
      <c r="P382" s="209">
        <f>P383</f>
        <v>0</v>
      </c>
      <c r="Q382" s="208"/>
      <c r="R382" s="209">
        <f>R383</f>
        <v>37.119239999999998</v>
      </c>
      <c r="S382" s="208"/>
      <c r="T382" s="210">
        <f>T383</f>
        <v>0</v>
      </c>
      <c r="U382" s="12"/>
      <c r="V382" s="12"/>
      <c r="W382" s="12"/>
      <c r="X382" s="12"/>
      <c r="Y382" s="12"/>
      <c r="Z382" s="12"/>
      <c r="AA382" s="12"/>
      <c r="AB382" s="12"/>
      <c r="AC382" s="12"/>
      <c r="AD382" s="12"/>
      <c r="AE382" s="12"/>
      <c r="AR382" s="211" t="s">
        <v>194</v>
      </c>
      <c r="AT382" s="212" t="s">
        <v>76</v>
      </c>
      <c r="AU382" s="212" t="s">
        <v>77</v>
      </c>
      <c r="AY382" s="211" t="s">
        <v>179</v>
      </c>
      <c r="BK382" s="213">
        <f>BK383</f>
        <v>0</v>
      </c>
    </row>
    <row r="383" s="12" customFormat="1" ht="22.8" customHeight="1">
      <c r="A383" s="12"/>
      <c r="B383" s="200"/>
      <c r="C383" s="201"/>
      <c r="D383" s="202" t="s">
        <v>76</v>
      </c>
      <c r="E383" s="214" t="s">
        <v>555</v>
      </c>
      <c r="F383" s="214" t="s">
        <v>556</v>
      </c>
      <c r="G383" s="201"/>
      <c r="H383" s="201"/>
      <c r="I383" s="204"/>
      <c r="J383" s="215">
        <f>BK383</f>
        <v>0</v>
      </c>
      <c r="K383" s="201"/>
      <c r="L383" s="206"/>
      <c r="M383" s="207"/>
      <c r="N383" s="208"/>
      <c r="O383" s="208"/>
      <c r="P383" s="209">
        <f>SUM(P384:P417)</f>
        <v>0</v>
      </c>
      <c r="Q383" s="208"/>
      <c r="R383" s="209">
        <f>SUM(R384:R417)</f>
        <v>37.119239999999998</v>
      </c>
      <c r="S383" s="208"/>
      <c r="T383" s="210">
        <f>SUM(T384:T417)</f>
        <v>0</v>
      </c>
      <c r="U383" s="12"/>
      <c r="V383" s="12"/>
      <c r="W383" s="12"/>
      <c r="X383" s="12"/>
      <c r="Y383" s="12"/>
      <c r="Z383" s="12"/>
      <c r="AA383" s="12"/>
      <c r="AB383" s="12"/>
      <c r="AC383" s="12"/>
      <c r="AD383" s="12"/>
      <c r="AE383" s="12"/>
      <c r="AR383" s="211" t="s">
        <v>194</v>
      </c>
      <c r="AT383" s="212" t="s">
        <v>76</v>
      </c>
      <c r="AU383" s="212" t="s">
        <v>85</v>
      </c>
      <c r="AY383" s="211" t="s">
        <v>179</v>
      </c>
      <c r="BK383" s="213">
        <f>SUM(BK384:BK417)</f>
        <v>0</v>
      </c>
    </row>
    <row r="384" s="2" customFormat="1" ht="33" customHeight="1">
      <c r="A384" s="41"/>
      <c r="B384" s="42"/>
      <c r="C384" s="216" t="s">
        <v>557</v>
      </c>
      <c r="D384" s="216" t="s">
        <v>181</v>
      </c>
      <c r="E384" s="217" t="s">
        <v>558</v>
      </c>
      <c r="F384" s="218" t="s">
        <v>559</v>
      </c>
      <c r="G384" s="219" t="s">
        <v>251</v>
      </c>
      <c r="H384" s="220">
        <v>180</v>
      </c>
      <c r="I384" s="221"/>
      <c r="J384" s="222">
        <f>ROUND(I384*H384,2)</f>
        <v>0</v>
      </c>
      <c r="K384" s="218" t="s">
        <v>185</v>
      </c>
      <c r="L384" s="47"/>
      <c r="M384" s="223" t="s">
        <v>19</v>
      </c>
      <c r="N384" s="224" t="s">
        <v>48</v>
      </c>
      <c r="O384" s="87"/>
      <c r="P384" s="225">
        <f>O384*H384</f>
        <v>0</v>
      </c>
      <c r="Q384" s="225">
        <v>0</v>
      </c>
      <c r="R384" s="225">
        <f>Q384*H384</f>
        <v>0</v>
      </c>
      <c r="S384" s="225">
        <v>0</v>
      </c>
      <c r="T384" s="226">
        <f>S384*H384</f>
        <v>0</v>
      </c>
      <c r="U384" s="41"/>
      <c r="V384" s="41"/>
      <c r="W384" s="41"/>
      <c r="X384" s="41"/>
      <c r="Y384" s="41"/>
      <c r="Z384" s="41"/>
      <c r="AA384" s="41"/>
      <c r="AB384" s="41"/>
      <c r="AC384" s="41"/>
      <c r="AD384" s="41"/>
      <c r="AE384" s="41"/>
      <c r="AR384" s="227" t="s">
        <v>560</v>
      </c>
      <c r="AT384" s="227" t="s">
        <v>181</v>
      </c>
      <c r="AU384" s="227" t="s">
        <v>87</v>
      </c>
      <c r="AY384" s="20" t="s">
        <v>179</v>
      </c>
      <c r="BE384" s="228">
        <f>IF(N384="základní",J384,0)</f>
        <v>0</v>
      </c>
      <c r="BF384" s="228">
        <f>IF(N384="snížená",J384,0)</f>
        <v>0</v>
      </c>
      <c r="BG384" s="228">
        <f>IF(N384="zákl. přenesená",J384,0)</f>
        <v>0</v>
      </c>
      <c r="BH384" s="228">
        <f>IF(N384="sníž. přenesená",J384,0)</f>
        <v>0</v>
      </c>
      <c r="BI384" s="228">
        <f>IF(N384="nulová",J384,0)</f>
        <v>0</v>
      </c>
      <c r="BJ384" s="20" t="s">
        <v>85</v>
      </c>
      <c r="BK384" s="228">
        <f>ROUND(I384*H384,2)</f>
        <v>0</v>
      </c>
      <c r="BL384" s="20" t="s">
        <v>560</v>
      </c>
      <c r="BM384" s="227" t="s">
        <v>561</v>
      </c>
    </row>
    <row r="385" s="2" customFormat="1">
      <c r="A385" s="41"/>
      <c r="B385" s="42"/>
      <c r="C385" s="43"/>
      <c r="D385" s="229" t="s">
        <v>188</v>
      </c>
      <c r="E385" s="43"/>
      <c r="F385" s="230" t="s">
        <v>562</v>
      </c>
      <c r="G385" s="43"/>
      <c r="H385" s="43"/>
      <c r="I385" s="231"/>
      <c r="J385" s="43"/>
      <c r="K385" s="43"/>
      <c r="L385" s="47"/>
      <c r="M385" s="232"/>
      <c r="N385" s="233"/>
      <c r="O385" s="87"/>
      <c r="P385" s="87"/>
      <c r="Q385" s="87"/>
      <c r="R385" s="87"/>
      <c r="S385" s="87"/>
      <c r="T385" s="88"/>
      <c r="U385" s="41"/>
      <c r="V385" s="41"/>
      <c r="W385" s="41"/>
      <c r="X385" s="41"/>
      <c r="Y385" s="41"/>
      <c r="Z385" s="41"/>
      <c r="AA385" s="41"/>
      <c r="AB385" s="41"/>
      <c r="AC385" s="41"/>
      <c r="AD385" s="41"/>
      <c r="AE385" s="41"/>
      <c r="AT385" s="20" t="s">
        <v>188</v>
      </c>
      <c r="AU385" s="20" t="s">
        <v>87</v>
      </c>
    </row>
    <row r="386" s="13" customFormat="1">
      <c r="A386" s="13"/>
      <c r="B386" s="234"/>
      <c r="C386" s="235"/>
      <c r="D386" s="236" t="s">
        <v>190</v>
      </c>
      <c r="E386" s="237" t="s">
        <v>19</v>
      </c>
      <c r="F386" s="238" t="s">
        <v>563</v>
      </c>
      <c r="G386" s="235"/>
      <c r="H386" s="237" t="s">
        <v>19</v>
      </c>
      <c r="I386" s="239"/>
      <c r="J386" s="235"/>
      <c r="K386" s="235"/>
      <c r="L386" s="240"/>
      <c r="M386" s="241"/>
      <c r="N386" s="242"/>
      <c r="O386" s="242"/>
      <c r="P386" s="242"/>
      <c r="Q386" s="242"/>
      <c r="R386" s="242"/>
      <c r="S386" s="242"/>
      <c r="T386" s="243"/>
      <c r="U386" s="13"/>
      <c r="V386" s="13"/>
      <c r="W386" s="13"/>
      <c r="X386" s="13"/>
      <c r="Y386" s="13"/>
      <c r="Z386" s="13"/>
      <c r="AA386" s="13"/>
      <c r="AB386" s="13"/>
      <c r="AC386" s="13"/>
      <c r="AD386" s="13"/>
      <c r="AE386" s="13"/>
      <c r="AT386" s="244" t="s">
        <v>190</v>
      </c>
      <c r="AU386" s="244" t="s">
        <v>87</v>
      </c>
      <c r="AV386" s="13" t="s">
        <v>85</v>
      </c>
      <c r="AW386" s="13" t="s">
        <v>37</v>
      </c>
      <c r="AX386" s="13" t="s">
        <v>77</v>
      </c>
      <c r="AY386" s="244" t="s">
        <v>179</v>
      </c>
    </row>
    <row r="387" s="14" customFormat="1">
      <c r="A387" s="14"/>
      <c r="B387" s="245"/>
      <c r="C387" s="246"/>
      <c r="D387" s="236" t="s">
        <v>190</v>
      </c>
      <c r="E387" s="247" t="s">
        <v>19</v>
      </c>
      <c r="F387" s="248" t="s">
        <v>564</v>
      </c>
      <c r="G387" s="246"/>
      <c r="H387" s="249">
        <v>180</v>
      </c>
      <c r="I387" s="250"/>
      <c r="J387" s="246"/>
      <c r="K387" s="246"/>
      <c r="L387" s="251"/>
      <c r="M387" s="252"/>
      <c r="N387" s="253"/>
      <c r="O387" s="253"/>
      <c r="P387" s="253"/>
      <c r="Q387" s="253"/>
      <c r="R387" s="253"/>
      <c r="S387" s="253"/>
      <c r="T387" s="254"/>
      <c r="U387" s="14"/>
      <c r="V387" s="14"/>
      <c r="W387" s="14"/>
      <c r="X387" s="14"/>
      <c r="Y387" s="14"/>
      <c r="Z387" s="14"/>
      <c r="AA387" s="14"/>
      <c r="AB387" s="14"/>
      <c r="AC387" s="14"/>
      <c r="AD387" s="14"/>
      <c r="AE387" s="14"/>
      <c r="AT387" s="255" t="s">
        <v>190</v>
      </c>
      <c r="AU387" s="255" t="s">
        <v>87</v>
      </c>
      <c r="AV387" s="14" t="s">
        <v>87</v>
      </c>
      <c r="AW387" s="14" t="s">
        <v>37</v>
      </c>
      <c r="AX387" s="14" t="s">
        <v>77</v>
      </c>
      <c r="AY387" s="255" t="s">
        <v>179</v>
      </c>
    </row>
    <row r="388" s="16" customFormat="1">
      <c r="A388" s="16"/>
      <c r="B388" s="267"/>
      <c r="C388" s="268"/>
      <c r="D388" s="236" t="s">
        <v>190</v>
      </c>
      <c r="E388" s="269" t="s">
        <v>19</v>
      </c>
      <c r="F388" s="270" t="s">
        <v>195</v>
      </c>
      <c r="G388" s="268"/>
      <c r="H388" s="271">
        <v>180</v>
      </c>
      <c r="I388" s="272"/>
      <c r="J388" s="268"/>
      <c r="K388" s="268"/>
      <c r="L388" s="273"/>
      <c r="M388" s="274"/>
      <c r="N388" s="275"/>
      <c r="O388" s="275"/>
      <c r="P388" s="275"/>
      <c r="Q388" s="275"/>
      <c r="R388" s="275"/>
      <c r="S388" s="275"/>
      <c r="T388" s="276"/>
      <c r="U388" s="16"/>
      <c r="V388" s="16"/>
      <c r="W388" s="16"/>
      <c r="X388" s="16"/>
      <c r="Y388" s="16"/>
      <c r="Z388" s="16"/>
      <c r="AA388" s="16"/>
      <c r="AB388" s="16"/>
      <c r="AC388" s="16"/>
      <c r="AD388" s="16"/>
      <c r="AE388" s="16"/>
      <c r="AT388" s="277" t="s">
        <v>190</v>
      </c>
      <c r="AU388" s="277" t="s">
        <v>87</v>
      </c>
      <c r="AV388" s="16" t="s">
        <v>186</v>
      </c>
      <c r="AW388" s="16" t="s">
        <v>37</v>
      </c>
      <c r="AX388" s="16" t="s">
        <v>85</v>
      </c>
      <c r="AY388" s="277" t="s">
        <v>179</v>
      </c>
    </row>
    <row r="389" s="2" customFormat="1" ht="16.5" customHeight="1">
      <c r="A389" s="41"/>
      <c r="B389" s="42"/>
      <c r="C389" s="216" t="s">
        <v>565</v>
      </c>
      <c r="D389" s="216" t="s">
        <v>181</v>
      </c>
      <c r="E389" s="217" t="s">
        <v>566</v>
      </c>
      <c r="F389" s="218" t="s">
        <v>567</v>
      </c>
      <c r="G389" s="219" t="s">
        <v>371</v>
      </c>
      <c r="H389" s="220">
        <v>90</v>
      </c>
      <c r="I389" s="221"/>
      <c r="J389" s="222">
        <f>ROUND(I389*H389,2)</f>
        <v>0</v>
      </c>
      <c r="K389" s="218" t="s">
        <v>185</v>
      </c>
      <c r="L389" s="47"/>
      <c r="M389" s="223" t="s">
        <v>19</v>
      </c>
      <c r="N389" s="224" t="s">
        <v>48</v>
      </c>
      <c r="O389" s="87"/>
      <c r="P389" s="225">
        <f>O389*H389</f>
        <v>0</v>
      </c>
      <c r="Q389" s="225">
        <v>0</v>
      </c>
      <c r="R389" s="225">
        <f>Q389*H389</f>
        <v>0</v>
      </c>
      <c r="S389" s="225">
        <v>0</v>
      </c>
      <c r="T389" s="226">
        <f>S389*H389</f>
        <v>0</v>
      </c>
      <c r="U389" s="41"/>
      <c r="V389" s="41"/>
      <c r="W389" s="41"/>
      <c r="X389" s="41"/>
      <c r="Y389" s="41"/>
      <c r="Z389" s="41"/>
      <c r="AA389" s="41"/>
      <c r="AB389" s="41"/>
      <c r="AC389" s="41"/>
      <c r="AD389" s="41"/>
      <c r="AE389" s="41"/>
      <c r="AR389" s="227" t="s">
        <v>560</v>
      </c>
      <c r="AT389" s="227" t="s">
        <v>181</v>
      </c>
      <c r="AU389" s="227" t="s">
        <v>87</v>
      </c>
      <c r="AY389" s="20" t="s">
        <v>179</v>
      </c>
      <c r="BE389" s="228">
        <f>IF(N389="základní",J389,0)</f>
        <v>0</v>
      </c>
      <c r="BF389" s="228">
        <f>IF(N389="snížená",J389,0)</f>
        <v>0</v>
      </c>
      <c r="BG389" s="228">
        <f>IF(N389="zákl. přenesená",J389,0)</f>
        <v>0</v>
      </c>
      <c r="BH389" s="228">
        <f>IF(N389="sníž. přenesená",J389,0)</f>
        <v>0</v>
      </c>
      <c r="BI389" s="228">
        <f>IF(N389="nulová",J389,0)</f>
        <v>0</v>
      </c>
      <c r="BJ389" s="20" t="s">
        <v>85</v>
      </c>
      <c r="BK389" s="228">
        <f>ROUND(I389*H389,2)</f>
        <v>0</v>
      </c>
      <c r="BL389" s="20" t="s">
        <v>560</v>
      </c>
      <c r="BM389" s="227" t="s">
        <v>568</v>
      </c>
    </row>
    <row r="390" s="2" customFormat="1">
      <c r="A390" s="41"/>
      <c r="B390" s="42"/>
      <c r="C390" s="43"/>
      <c r="D390" s="229" t="s">
        <v>188</v>
      </c>
      <c r="E390" s="43"/>
      <c r="F390" s="230" t="s">
        <v>569</v>
      </c>
      <c r="G390" s="43"/>
      <c r="H390" s="43"/>
      <c r="I390" s="231"/>
      <c r="J390" s="43"/>
      <c r="K390" s="43"/>
      <c r="L390" s="47"/>
      <c r="M390" s="232"/>
      <c r="N390" s="233"/>
      <c r="O390" s="87"/>
      <c r="P390" s="87"/>
      <c r="Q390" s="87"/>
      <c r="R390" s="87"/>
      <c r="S390" s="87"/>
      <c r="T390" s="88"/>
      <c r="U390" s="41"/>
      <c r="V390" s="41"/>
      <c r="W390" s="41"/>
      <c r="X390" s="41"/>
      <c r="Y390" s="41"/>
      <c r="Z390" s="41"/>
      <c r="AA390" s="41"/>
      <c r="AB390" s="41"/>
      <c r="AC390" s="41"/>
      <c r="AD390" s="41"/>
      <c r="AE390" s="41"/>
      <c r="AT390" s="20" t="s">
        <v>188</v>
      </c>
      <c r="AU390" s="20" t="s">
        <v>87</v>
      </c>
    </row>
    <row r="391" s="14" customFormat="1">
      <c r="A391" s="14"/>
      <c r="B391" s="245"/>
      <c r="C391" s="246"/>
      <c r="D391" s="236" t="s">
        <v>190</v>
      </c>
      <c r="E391" s="247" t="s">
        <v>19</v>
      </c>
      <c r="F391" s="248" t="s">
        <v>570</v>
      </c>
      <c r="G391" s="246"/>
      <c r="H391" s="249">
        <v>90</v>
      </c>
      <c r="I391" s="250"/>
      <c r="J391" s="246"/>
      <c r="K391" s="246"/>
      <c r="L391" s="251"/>
      <c r="M391" s="252"/>
      <c r="N391" s="253"/>
      <c r="O391" s="253"/>
      <c r="P391" s="253"/>
      <c r="Q391" s="253"/>
      <c r="R391" s="253"/>
      <c r="S391" s="253"/>
      <c r="T391" s="254"/>
      <c r="U391" s="14"/>
      <c r="V391" s="14"/>
      <c r="W391" s="14"/>
      <c r="X391" s="14"/>
      <c r="Y391" s="14"/>
      <c r="Z391" s="14"/>
      <c r="AA391" s="14"/>
      <c r="AB391" s="14"/>
      <c r="AC391" s="14"/>
      <c r="AD391" s="14"/>
      <c r="AE391" s="14"/>
      <c r="AT391" s="255" t="s">
        <v>190</v>
      </c>
      <c r="AU391" s="255" t="s">
        <v>87</v>
      </c>
      <c r="AV391" s="14" t="s">
        <v>87</v>
      </c>
      <c r="AW391" s="14" t="s">
        <v>37</v>
      </c>
      <c r="AX391" s="14" t="s">
        <v>77</v>
      </c>
      <c r="AY391" s="255" t="s">
        <v>179</v>
      </c>
    </row>
    <row r="392" s="16" customFormat="1">
      <c r="A392" s="16"/>
      <c r="B392" s="267"/>
      <c r="C392" s="268"/>
      <c r="D392" s="236" t="s">
        <v>190</v>
      </c>
      <c r="E392" s="269" t="s">
        <v>19</v>
      </c>
      <c r="F392" s="270" t="s">
        <v>195</v>
      </c>
      <c r="G392" s="268"/>
      <c r="H392" s="271">
        <v>90</v>
      </c>
      <c r="I392" s="272"/>
      <c r="J392" s="268"/>
      <c r="K392" s="268"/>
      <c r="L392" s="273"/>
      <c r="M392" s="274"/>
      <c r="N392" s="275"/>
      <c r="O392" s="275"/>
      <c r="P392" s="275"/>
      <c r="Q392" s="275"/>
      <c r="R392" s="275"/>
      <c r="S392" s="275"/>
      <c r="T392" s="276"/>
      <c r="U392" s="16"/>
      <c r="V392" s="16"/>
      <c r="W392" s="16"/>
      <c r="X392" s="16"/>
      <c r="Y392" s="16"/>
      <c r="Z392" s="16"/>
      <c r="AA392" s="16"/>
      <c r="AB392" s="16"/>
      <c r="AC392" s="16"/>
      <c r="AD392" s="16"/>
      <c r="AE392" s="16"/>
      <c r="AT392" s="277" t="s">
        <v>190</v>
      </c>
      <c r="AU392" s="277" t="s">
        <v>87</v>
      </c>
      <c r="AV392" s="16" t="s">
        <v>186</v>
      </c>
      <c r="AW392" s="16" t="s">
        <v>37</v>
      </c>
      <c r="AX392" s="16" t="s">
        <v>85</v>
      </c>
      <c r="AY392" s="277" t="s">
        <v>179</v>
      </c>
    </row>
    <row r="393" s="2" customFormat="1" ht="16.5" customHeight="1">
      <c r="A393" s="41"/>
      <c r="B393" s="42"/>
      <c r="C393" s="216" t="s">
        <v>571</v>
      </c>
      <c r="D393" s="216" t="s">
        <v>181</v>
      </c>
      <c r="E393" s="217" t="s">
        <v>572</v>
      </c>
      <c r="F393" s="218" t="s">
        <v>573</v>
      </c>
      <c r="G393" s="219" t="s">
        <v>251</v>
      </c>
      <c r="H393" s="220">
        <v>360</v>
      </c>
      <c r="I393" s="221"/>
      <c r="J393" s="222">
        <f>ROUND(I393*H393,2)</f>
        <v>0</v>
      </c>
      <c r="K393" s="218" t="s">
        <v>185</v>
      </c>
      <c r="L393" s="47"/>
      <c r="M393" s="223" t="s">
        <v>19</v>
      </c>
      <c r="N393" s="224" t="s">
        <v>48</v>
      </c>
      <c r="O393" s="87"/>
      <c r="P393" s="225">
        <f>O393*H393</f>
        <v>0</v>
      </c>
      <c r="Q393" s="225">
        <v>0.0019</v>
      </c>
      <c r="R393" s="225">
        <f>Q393*H393</f>
        <v>0.68400000000000005</v>
      </c>
      <c r="S393" s="225">
        <v>0</v>
      </c>
      <c r="T393" s="226">
        <f>S393*H393</f>
        <v>0</v>
      </c>
      <c r="U393" s="41"/>
      <c r="V393" s="41"/>
      <c r="W393" s="41"/>
      <c r="X393" s="41"/>
      <c r="Y393" s="41"/>
      <c r="Z393" s="41"/>
      <c r="AA393" s="41"/>
      <c r="AB393" s="41"/>
      <c r="AC393" s="41"/>
      <c r="AD393" s="41"/>
      <c r="AE393" s="41"/>
      <c r="AR393" s="227" t="s">
        <v>560</v>
      </c>
      <c r="AT393" s="227" t="s">
        <v>181</v>
      </c>
      <c r="AU393" s="227" t="s">
        <v>87</v>
      </c>
      <c r="AY393" s="20" t="s">
        <v>179</v>
      </c>
      <c r="BE393" s="228">
        <f>IF(N393="základní",J393,0)</f>
        <v>0</v>
      </c>
      <c r="BF393" s="228">
        <f>IF(N393="snížená",J393,0)</f>
        <v>0</v>
      </c>
      <c r="BG393" s="228">
        <f>IF(N393="zákl. přenesená",J393,0)</f>
        <v>0</v>
      </c>
      <c r="BH393" s="228">
        <f>IF(N393="sníž. přenesená",J393,0)</f>
        <v>0</v>
      </c>
      <c r="BI393" s="228">
        <f>IF(N393="nulová",J393,0)</f>
        <v>0</v>
      </c>
      <c r="BJ393" s="20" t="s">
        <v>85</v>
      </c>
      <c r="BK393" s="228">
        <f>ROUND(I393*H393,2)</f>
        <v>0</v>
      </c>
      <c r="BL393" s="20" t="s">
        <v>560</v>
      </c>
      <c r="BM393" s="227" t="s">
        <v>574</v>
      </c>
    </row>
    <row r="394" s="2" customFormat="1">
      <c r="A394" s="41"/>
      <c r="B394" s="42"/>
      <c r="C394" s="43"/>
      <c r="D394" s="229" t="s">
        <v>188</v>
      </c>
      <c r="E394" s="43"/>
      <c r="F394" s="230" t="s">
        <v>575</v>
      </c>
      <c r="G394" s="43"/>
      <c r="H394" s="43"/>
      <c r="I394" s="231"/>
      <c r="J394" s="43"/>
      <c r="K394" s="43"/>
      <c r="L394" s="47"/>
      <c r="M394" s="232"/>
      <c r="N394" s="233"/>
      <c r="O394" s="87"/>
      <c r="P394" s="87"/>
      <c r="Q394" s="87"/>
      <c r="R394" s="87"/>
      <c r="S394" s="87"/>
      <c r="T394" s="88"/>
      <c r="U394" s="41"/>
      <c r="V394" s="41"/>
      <c r="W394" s="41"/>
      <c r="X394" s="41"/>
      <c r="Y394" s="41"/>
      <c r="Z394" s="41"/>
      <c r="AA394" s="41"/>
      <c r="AB394" s="41"/>
      <c r="AC394" s="41"/>
      <c r="AD394" s="41"/>
      <c r="AE394" s="41"/>
      <c r="AT394" s="20" t="s">
        <v>188</v>
      </c>
      <c r="AU394" s="20" t="s">
        <v>87</v>
      </c>
    </row>
    <row r="395" s="14" customFormat="1">
      <c r="A395" s="14"/>
      <c r="B395" s="245"/>
      <c r="C395" s="246"/>
      <c r="D395" s="236" t="s">
        <v>190</v>
      </c>
      <c r="E395" s="246"/>
      <c r="F395" s="248" t="s">
        <v>576</v>
      </c>
      <c r="G395" s="246"/>
      <c r="H395" s="249">
        <v>360</v>
      </c>
      <c r="I395" s="250"/>
      <c r="J395" s="246"/>
      <c r="K395" s="246"/>
      <c r="L395" s="251"/>
      <c r="M395" s="252"/>
      <c r="N395" s="253"/>
      <c r="O395" s="253"/>
      <c r="P395" s="253"/>
      <c r="Q395" s="253"/>
      <c r="R395" s="253"/>
      <c r="S395" s="253"/>
      <c r="T395" s="254"/>
      <c r="U395" s="14"/>
      <c r="V395" s="14"/>
      <c r="W395" s="14"/>
      <c r="X395" s="14"/>
      <c r="Y395" s="14"/>
      <c r="Z395" s="14"/>
      <c r="AA395" s="14"/>
      <c r="AB395" s="14"/>
      <c r="AC395" s="14"/>
      <c r="AD395" s="14"/>
      <c r="AE395" s="14"/>
      <c r="AT395" s="255" t="s">
        <v>190</v>
      </c>
      <c r="AU395" s="255" t="s">
        <v>87</v>
      </c>
      <c r="AV395" s="14" t="s">
        <v>87</v>
      </c>
      <c r="AW395" s="14" t="s">
        <v>4</v>
      </c>
      <c r="AX395" s="14" t="s">
        <v>85</v>
      </c>
      <c r="AY395" s="255" t="s">
        <v>179</v>
      </c>
    </row>
    <row r="396" s="2" customFormat="1" ht="24.15" customHeight="1">
      <c r="A396" s="41"/>
      <c r="B396" s="42"/>
      <c r="C396" s="216" t="s">
        <v>577</v>
      </c>
      <c r="D396" s="216" t="s">
        <v>181</v>
      </c>
      <c r="E396" s="217" t="s">
        <v>578</v>
      </c>
      <c r="F396" s="218" t="s">
        <v>579</v>
      </c>
      <c r="G396" s="219" t="s">
        <v>251</v>
      </c>
      <c r="H396" s="220">
        <v>180</v>
      </c>
      <c r="I396" s="221"/>
      <c r="J396" s="222">
        <f>ROUND(I396*H396,2)</f>
        <v>0</v>
      </c>
      <c r="K396" s="218" t="s">
        <v>185</v>
      </c>
      <c r="L396" s="47"/>
      <c r="M396" s="223" t="s">
        <v>19</v>
      </c>
      <c r="N396" s="224" t="s">
        <v>48</v>
      </c>
      <c r="O396" s="87"/>
      <c r="P396" s="225">
        <f>O396*H396</f>
        <v>0</v>
      </c>
      <c r="Q396" s="225">
        <v>0.20015</v>
      </c>
      <c r="R396" s="225">
        <f>Q396*H396</f>
        <v>36.027000000000001</v>
      </c>
      <c r="S396" s="225">
        <v>0</v>
      </c>
      <c r="T396" s="226">
        <f>S396*H396</f>
        <v>0</v>
      </c>
      <c r="U396" s="41"/>
      <c r="V396" s="41"/>
      <c r="W396" s="41"/>
      <c r="X396" s="41"/>
      <c r="Y396" s="41"/>
      <c r="Z396" s="41"/>
      <c r="AA396" s="41"/>
      <c r="AB396" s="41"/>
      <c r="AC396" s="41"/>
      <c r="AD396" s="41"/>
      <c r="AE396" s="41"/>
      <c r="AR396" s="227" t="s">
        <v>560</v>
      </c>
      <c r="AT396" s="227" t="s">
        <v>181</v>
      </c>
      <c r="AU396" s="227" t="s">
        <v>87</v>
      </c>
      <c r="AY396" s="20" t="s">
        <v>179</v>
      </c>
      <c r="BE396" s="228">
        <f>IF(N396="základní",J396,0)</f>
        <v>0</v>
      </c>
      <c r="BF396" s="228">
        <f>IF(N396="snížená",J396,0)</f>
        <v>0</v>
      </c>
      <c r="BG396" s="228">
        <f>IF(N396="zákl. přenesená",J396,0)</f>
        <v>0</v>
      </c>
      <c r="BH396" s="228">
        <f>IF(N396="sníž. přenesená",J396,0)</f>
        <v>0</v>
      </c>
      <c r="BI396" s="228">
        <f>IF(N396="nulová",J396,0)</f>
        <v>0</v>
      </c>
      <c r="BJ396" s="20" t="s">
        <v>85</v>
      </c>
      <c r="BK396" s="228">
        <f>ROUND(I396*H396,2)</f>
        <v>0</v>
      </c>
      <c r="BL396" s="20" t="s">
        <v>560</v>
      </c>
      <c r="BM396" s="227" t="s">
        <v>580</v>
      </c>
    </row>
    <row r="397" s="2" customFormat="1">
      <c r="A397" s="41"/>
      <c r="B397" s="42"/>
      <c r="C397" s="43"/>
      <c r="D397" s="229" t="s">
        <v>188</v>
      </c>
      <c r="E397" s="43"/>
      <c r="F397" s="230" t="s">
        <v>581</v>
      </c>
      <c r="G397" s="43"/>
      <c r="H397" s="43"/>
      <c r="I397" s="231"/>
      <c r="J397" s="43"/>
      <c r="K397" s="43"/>
      <c r="L397" s="47"/>
      <c r="M397" s="232"/>
      <c r="N397" s="233"/>
      <c r="O397" s="87"/>
      <c r="P397" s="87"/>
      <c r="Q397" s="87"/>
      <c r="R397" s="87"/>
      <c r="S397" s="87"/>
      <c r="T397" s="88"/>
      <c r="U397" s="41"/>
      <c r="V397" s="41"/>
      <c r="W397" s="41"/>
      <c r="X397" s="41"/>
      <c r="Y397" s="41"/>
      <c r="Z397" s="41"/>
      <c r="AA397" s="41"/>
      <c r="AB397" s="41"/>
      <c r="AC397" s="41"/>
      <c r="AD397" s="41"/>
      <c r="AE397" s="41"/>
      <c r="AT397" s="20" t="s">
        <v>188</v>
      </c>
      <c r="AU397" s="20" t="s">
        <v>87</v>
      </c>
    </row>
    <row r="398" s="2" customFormat="1" ht="33" customHeight="1">
      <c r="A398" s="41"/>
      <c r="B398" s="42"/>
      <c r="C398" s="216" t="s">
        <v>560</v>
      </c>
      <c r="D398" s="216" t="s">
        <v>181</v>
      </c>
      <c r="E398" s="217" t="s">
        <v>582</v>
      </c>
      <c r="F398" s="218" t="s">
        <v>583</v>
      </c>
      <c r="G398" s="219" t="s">
        <v>251</v>
      </c>
      <c r="H398" s="220">
        <v>180</v>
      </c>
      <c r="I398" s="221"/>
      <c r="J398" s="222">
        <f>ROUND(I398*H398,2)</f>
        <v>0</v>
      </c>
      <c r="K398" s="218" t="s">
        <v>185</v>
      </c>
      <c r="L398" s="47"/>
      <c r="M398" s="223" t="s">
        <v>19</v>
      </c>
      <c r="N398" s="224" t="s">
        <v>48</v>
      </c>
      <c r="O398" s="87"/>
      <c r="P398" s="225">
        <f>O398*H398</f>
        <v>0</v>
      </c>
      <c r="Q398" s="225">
        <v>0</v>
      </c>
      <c r="R398" s="225">
        <f>Q398*H398</f>
        <v>0</v>
      </c>
      <c r="S398" s="225">
        <v>0</v>
      </c>
      <c r="T398" s="226">
        <f>S398*H398</f>
        <v>0</v>
      </c>
      <c r="U398" s="41"/>
      <c r="V398" s="41"/>
      <c r="W398" s="41"/>
      <c r="X398" s="41"/>
      <c r="Y398" s="41"/>
      <c r="Z398" s="41"/>
      <c r="AA398" s="41"/>
      <c r="AB398" s="41"/>
      <c r="AC398" s="41"/>
      <c r="AD398" s="41"/>
      <c r="AE398" s="41"/>
      <c r="AR398" s="227" t="s">
        <v>560</v>
      </c>
      <c r="AT398" s="227" t="s">
        <v>181</v>
      </c>
      <c r="AU398" s="227" t="s">
        <v>87</v>
      </c>
      <c r="AY398" s="20" t="s">
        <v>179</v>
      </c>
      <c r="BE398" s="228">
        <f>IF(N398="základní",J398,0)</f>
        <v>0</v>
      </c>
      <c r="BF398" s="228">
        <f>IF(N398="snížená",J398,0)</f>
        <v>0</v>
      </c>
      <c r="BG398" s="228">
        <f>IF(N398="zákl. přenesená",J398,0)</f>
        <v>0</v>
      </c>
      <c r="BH398" s="228">
        <f>IF(N398="sníž. přenesená",J398,0)</f>
        <v>0</v>
      </c>
      <c r="BI398" s="228">
        <f>IF(N398="nulová",J398,0)</f>
        <v>0</v>
      </c>
      <c r="BJ398" s="20" t="s">
        <v>85</v>
      </c>
      <c r="BK398" s="228">
        <f>ROUND(I398*H398,2)</f>
        <v>0</v>
      </c>
      <c r="BL398" s="20" t="s">
        <v>560</v>
      </c>
      <c r="BM398" s="227" t="s">
        <v>584</v>
      </c>
    </row>
    <row r="399" s="2" customFormat="1">
      <c r="A399" s="41"/>
      <c r="B399" s="42"/>
      <c r="C399" s="43"/>
      <c r="D399" s="229" t="s">
        <v>188</v>
      </c>
      <c r="E399" s="43"/>
      <c r="F399" s="230" t="s">
        <v>585</v>
      </c>
      <c r="G399" s="43"/>
      <c r="H399" s="43"/>
      <c r="I399" s="231"/>
      <c r="J399" s="43"/>
      <c r="K399" s="43"/>
      <c r="L399" s="47"/>
      <c r="M399" s="232"/>
      <c r="N399" s="233"/>
      <c r="O399" s="87"/>
      <c r="P399" s="87"/>
      <c r="Q399" s="87"/>
      <c r="R399" s="87"/>
      <c r="S399" s="87"/>
      <c r="T399" s="88"/>
      <c r="U399" s="41"/>
      <c r="V399" s="41"/>
      <c r="W399" s="41"/>
      <c r="X399" s="41"/>
      <c r="Y399" s="41"/>
      <c r="Z399" s="41"/>
      <c r="AA399" s="41"/>
      <c r="AB399" s="41"/>
      <c r="AC399" s="41"/>
      <c r="AD399" s="41"/>
      <c r="AE399" s="41"/>
      <c r="AT399" s="20" t="s">
        <v>188</v>
      </c>
      <c r="AU399" s="20" t="s">
        <v>87</v>
      </c>
    </row>
    <row r="400" s="2" customFormat="1" ht="21.75" customHeight="1">
      <c r="A400" s="41"/>
      <c r="B400" s="42"/>
      <c r="C400" s="216" t="s">
        <v>586</v>
      </c>
      <c r="D400" s="216" t="s">
        <v>181</v>
      </c>
      <c r="E400" s="217" t="s">
        <v>587</v>
      </c>
      <c r="F400" s="218" t="s">
        <v>588</v>
      </c>
      <c r="G400" s="219" t="s">
        <v>251</v>
      </c>
      <c r="H400" s="220">
        <v>540</v>
      </c>
      <c r="I400" s="221"/>
      <c r="J400" s="222">
        <f>ROUND(I400*H400,2)</f>
        <v>0</v>
      </c>
      <c r="K400" s="218" t="s">
        <v>185</v>
      </c>
      <c r="L400" s="47"/>
      <c r="M400" s="223" t="s">
        <v>19</v>
      </c>
      <c r="N400" s="224" t="s">
        <v>48</v>
      </c>
      <c r="O400" s="87"/>
      <c r="P400" s="225">
        <f>O400*H400</f>
        <v>0</v>
      </c>
      <c r="Q400" s="225">
        <v>0</v>
      </c>
      <c r="R400" s="225">
        <f>Q400*H400</f>
        <v>0</v>
      </c>
      <c r="S400" s="225">
        <v>0</v>
      </c>
      <c r="T400" s="226">
        <f>S400*H400</f>
        <v>0</v>
      </c>
      <c r="U400" s="41"/>
      <c r="V400" s="41"/>
      <c r="W400" s="41"/>
      <c r="X400" s="41"/>
      <c r="Y400" s="41"/>
      <c r="Z400" s="41"/>
      <c r="AA400" s="41"/>
      <c r="AB400" s="41"/>
      <c r="AC400" s="41"/>
      <c r="AD400" s="41"/>
      <c r="AE400" s="41"/>
      <c r="AR400" s="227" t="s">
        <v>560</v>
      </c>
      <c r="AT400" s="227" t="s">
        <v>181</v>
      </c>
      <c r="AU400" s="227" t="s">
        <v>87</v>
      </c>
      <c r="AY400" s="20" t="s">
        <v>179</v>
      </c>
      <c r="BE400" s="228">
        <f>IF(N400="základní",J400,0)</f>
        <v>0</v>
      </c>
      <c r="BF400" s="228">
        <f>IF(N400="snížená",J400,0)</f>
        <v>0</v>
      </c>
      <c r="BG400" s="228">
        <f>IF(N400="zákl. přenesená",J400,0)</f>
        <v>0</v>
      </c>
      <c r="BH400" s="228">
        <f>IF(N400="sníž. přenesená",J400,0)</f>
        <v>0</v>
      </c>
      <c r="BI400" s="228">
        <f>IF(N400="nulová",J400,0)</f>
        <v>0</v>
      </c>
      <c r="BJ400" s="20" t="s">
        <v>85</v>
      </c>
      <c r="BK400" s="228">
        <f>ROUND(I400*H400,2)</f>
        <v>0</v>
      </c>
      <c r="BL400" s="20" t="s">
        <v>560</v>
      </c>
      <c r="BM400" s="227" t="s">
        <v>589</v>
      </c>
    </row>
    <row r="401" s="2" customFormat="1">
      <c r="A401" s="41"/>
      <c r="B401" s="42"/>
      <c r="C401" s="43"/>
      <c r="D401" s="229" t="s">
        <v>188</v>
      </c>
      <c r="E401" s="43"/>
      <c r="F401" s="230" t="s">
        <v>590</v>
      </c>
      <c r="G401" s="43"/>
      <c r="H401" s="43"/>
      <c r="I401" s="231"/>
      <c r="J401" s="43"/>
      <c r="K401" s="43"/>
      <c r="L401" s="47"/>
      <c r="M401" s="232"/>
      <c r="N401" s="233"/>
      <c r="O401" s="87"/>
      <c r="P401" s="87"/>
      <c r="Q401" s="87"/>
      <c r="R401" s="87"/>
      <c r="S401" s="87"/>
      <c r="T401" s="88"/>
      <c r="U401" s="41"/>
      <c r="V401" s="41"/>
      <c r="W401" s="41"/>
      <c r="X401" s="41"/>
      <c r="Y401" s="41"/>
      <c r="Z401" s="41"/>
      <c r="AA401" s="41"/>
      <c r="AB401" s="41"/>
      <c r="AC401" s="41"/>
      <c r="AD401" s="41"/>
      <c r="AE401" s="41"/>
      <c r="AT401" s="20" t="s">
        <v>188</v>
      </c>
      <c r="AU401" s="20" t="s">
        <v>87</v>
      </c>
    </row>
    <row r="402" s="2" customFormat="1" ht="16.5" customHeight="1">
      <c r="A402" s="41"/>
      <c r="B402" s="42"/>
      <c r="C402" s="279" t="s">
        <v>591</v>
      </c>
      <c r="D402" s="279" t="s">
        <v>553</v>
      </c>
      <c r="E402" s="280" t="s">
        <v>592</v>
      </c>
      <c r="F402" s="281" t="s">
        <v>593</v>
      </c>
      <c r="G402" s="282" t="s">
        <v>251</v>
      </c>
      <c r="H402" s="283">
        <v>378</v>
      </c>
      <c r="I402" s="284"/>
      <c r="J402" s="285">
        <f>ROUND(I402*H402,2)</f>
        <v>0</v>
      </c>
      <c r="K402" s="281" t="s">
        <v>185</v>
      </c>
      <c r="L402" s="286"/>
      <c r="M402" s="287" t="s">
        <v>19</v>
      </c>
      <c r="N402" s="288" t="s">
        <v>48</v>
      </c>
      <c r="O402" s="87"/>
      <c r="P402" s="225">
        <f>O402*H402</f>
        <v>0</v>
      </c>
      <c r="Q402" s="225">
        <v>0.00068999999999999997</v>
      </c>
      <c r="R402" s="225">
        <f>Q402*H402</f>
        <v>0.26082</v>
      </c>
      <c r="S402" s="225">
        <v>0</v>
      </c>
      <c r="T402" s="226">
        <f>S402*H402</f>
        <v>0</v>
      </c>
      <c r="U402" s="41"/>
      <c r="V402" s="41"/>
      <c r="W402" s="41"/>
      <c r="X402" s="41"/>
      <c r="Y402" s="41"/>
      <c r="Z402" s="41"/>
      <c r="AA402" s="41"/>
      <c r="AB402" s="41"/>
      <c r="AC402" s="41"/>
      <c r="AD402" s="41"/>
      <c r="AE402" s="41"/>
      <c r="AR402" s="227" t="s">
        <v>594</v>
      </c>
      <c r="AT402" s="227" t="s">
        <v>553</v>
      </c>
      <c r="AU402" s="227" t="s">
        <v>87</v>
      </c>
      <c r="AY402" s="20" t="s">
        <v>179</v>
      </c>
      <c r="BE402" s="228">
        <f>IF(N402="základní",J402,0)</f>
        <v>0</v>
      </c>
      <c r="BF402" s="228">
        <f>IF(N402="snížená",J402,0)</f>
        <v>0</v>
      </c>
      <c r="BG402" s="228">
        <f>IF(N402="zákl. přenesená",J402,0)</f>
        <v>0</v>
      </c>
      <c r="BH402" s="228">
        <f>IF(N402="sníž. přenesená",J402,0)</f>
        <v>0</v>
      </c>
      <c r="BI402" s="228">
        <f>IF(N402="nulová",J402,0)</f>
        <v>0</v>
      </c>
      <c r="BJ402" s="20" t="s">
        <v>85</v>
      </c>
      <c r="BK402" s="228">
        <f>ROUND(I402*H402,2)</f>
        <v>0</v>
      </c>
      <c r="BL402" s="20" t="s">
        <v>594</v>
      </c>
      <c r="BM402" s="227" t="s">
        <v>595</v>
      </c>
    </row>
    <row r="403" s="14" customFormat="1">
      <c r="A403" s="14"/>
      <c r="B403" s="245"/>
      <c r="C403" s="246"/>
      <c r="D403" s="236" t="s">
        <v>190</v>
      </c>
      <c r="E403" s="246"/>
      <c r="F403" s="248" t="s">
        <v>596</v>
      </c>
      <c r="G403" s="246"/>
      <c r="H403" s="249">
        <v>378</v>
      </c>
      <c r="I403" s="250"/>
      <c r="J403" s="246"/>
      <c r="K403" s="246"/>
      <c r="L403" s="251"/>
      <c r="M403" s="252"/>
      <c r="N403" s="253"/>
      <c r="O403" s="253"/>
      <c r="P403" s="253"/>
      <c r="Q403" s="253"/>
      <c r="R403" s="253"/>
      <c r="S403" s="253"/>
      <c r="T403" s="254"/>
      <c r="U403" s="14"/>
      <c r="V403" s="14"/>
      <c r="W403" s="14"/>
      <c r="X403" s="14"/>
      <c r="Y403" s="14"/>
      <c r="Z403" s="14"/>
      <c r="AA403" s="14"/>
      <c r="AB403" s="14"/>
      <c r="AC403" s="14"/>
      <c r="AD403" s="14"/>
      <c r="AE403" s="14"/>
      <c r="AT403" s="255" t="s">
        <v>190</v>
      </c>
      <c r="AU403" s="255" t="s">
        <v>87</v>
      </c>
      <c r="AV403" s="14" t="s">
        <v>87</v>
      </c>
      <c r="AW403" s="14" t="s">
        <v>4</v>
      </c>
      <c r="AX403" s="14" t="s">
        <v>85</v>
      </c>
      <c r="AY403" s="255" t="s">
        <v>179</v>
      </c>
    </row>
    <row r="404" s="2" customFormat="1" ht="16.5" customHeight="1">
      <c r="A404" s="41"/>
      <c r="B404" s="42"/>
      <c r="C404" s="279" t="s">
        <v>597</v>
      </c>
      <c r="D404" s="279" t="s">
        <v>553</v>
      </c>
      <c r="E404" s="280" t="s">
        <v>598</v>
      </c>
      <c r="F404" s="281" t="s">
        <v>599</v>
      </c>
      <c r="G404" s="282" t="s">
        <v>273</v>
      </c>
      <c r="H404" s="283">
        <v>4</v>
      </c>
      <c r="I404" s="284"/>
      <c r="J404" s="285">
        <f>ROUND(I404*H404,2)</f>
        <v>0</v>
      </c>
      <c r="K404" s="281" t="s">
        <v>274</v>
      </c>
      <c r="L404" s="286"/>
      <c r="M404" s="287" t="s">
        <v>19</v>
      </c>
      <c r="N404" s="288" t="s">
        <v>48</v>
      </c>
      <c r="O404" s="87"/>
      <c r="P404" s="225">
        <f>O404*H404</f>
        <v>0</v>
      </c>
      <c r="Q404" s="225">
        <v>0</v>
      </c>
      <c r="R404" s="225">
        <f>Q404*H404</f>
        <v>0</v>
      </c>
      <c r="S404" s="225">
        <v>0</v>
      </c>
      <c r="T404" s="226">
        <f>S404*H404</f>
        <v>0</v>
      </c>
      <c r="U404" s="41"/>
      <c r="V404" s="41"/>
      <c r="W404" s="41"/>
      <c r="X404" s="41"/>
      <c r="Y404" s="41"/>
      <c r="Z404" s="41"/>
      <c r="AA404" s="41"/>
      <c r="AB404" s="41"/>
      <c r="AC404" s="41"/>
      <c r="AD404" s="41"/>
      <c r="AE404" s="41"/>
      <c r="AR404" s="227" t="s">
        <v>594</v>
      </c>
      <c r="AT404" s="227" t="s">
        <v>553</v>
      </c>
      <c r="AU404" s="227" t="s">
        <v>87</v>
      </c>
      <c r="AY404" s="20" t="s">
        <v>179</v>
      </c>
      <c r="BE404" s="228">
        <f>IF(N404="základní",J404,0)</f>
        <v>0</v>
      </c>
      <c r="BF404" s="228">
        <f>IF(N404="snížená",J404,0)</f>
        <v>0</v>
      </c>
      <c r="BG404" s="228">
        <f>IF(N404="zákl. přenesená",J404,0)</f>
        <v>0</v>
      </c>
      <c r="BH404" s="228">
        <f>IF(N404="sníž. přenesená",J404,0)</f>
        <v>0</v>
      </c>
      <c r="BI404" s="228">
        <f>IF(N404="nulová",J404,0)</f>
        <v>0</v>
      </c>
      <c r="BJ404" s="20" t="s">
        <v>85</v>
      </c>
      <c r="BK404" s="228">
        <f>ROUND(I404*H404,2)</f>
        <v>0</v>
      </c>
      <c r="BL404" s="20" t="s">
        <v>594</v>
      </c>
      <c r="BM404" s="227" t="s">
        <v>600</v>
      </c>
    </row>
    <row r="405" s="2" customFormat="1" ht="16.5" customHeight="1">
      <c r="A405" s="41"/>
      <c r="B405" s="42"/>
      <c r="C405" s="279" t="s">
        <v>601</v>
      </c>
      <c r="D405" s="279" t="s">
        <v>553</v>
      </c>
      <c r="E405" s="280" t="s">
        <v>602</v>
      </c>
      <c r="F405" s="281" t="s">
        <v>603</v>
      </c>
      <c r="G405" s="282" t="s">
        <v>251</v>
      </c>
      <c r="H405" s="283">
        <v>189</v>
      </c>
      <c r="I405" s="284"/>
      <c r="J405" s="285">
        <f>ROUND(I405*H405,2)</f>
        <v>0</v>
      </c>
      <c r="K405" s="281" t="s">
        <v>185</v>
      </c>
      <c r="L405" s="286"/>
      <c r="M405" s="287" t="s">
        <v>19</v>
      </c>
      <c r="N405" s="288" t="s">
        <v>48</v>
      </c>
      <c r="O405" s="87"/>
      <c r="P405" s="225">
        <f>O405*H405</f>
        <v>0</v>
      </c>
      <c r="Q405" s="225">
        <v>0.00077999999999999999</v>
      </c>
      <c r="R405" s="225">
        <f>Q405*H405</f>
        <v>0.14742</v>
      </c>
      <c r="S405" s="225">
        <v>0</v>
      </c>
      <c r="T405" s="226">
        <f>S405*H405</f>
        <v>0</v>
      </c>
      <c r="U405" s="41"/>
      <c r="V405" s="41"/>
      <c r="W405" s="41"/>
      <c r="X405" s="41"/>
      <c r="Y405" s="41"/>
      <c r="Z405" s="41"/>
      <c r="AA405" s="41"/>
      <c r="AB405" s="41"/>
      <c r="AC405" s="41"/>
      <c r="AD405" s="41"/>
      <c r="AE405" s="41"/>
      <c r="AR405" s="227" t="s">
        <v>594</v>
      </c>
      <c r="AT405" s="227" t="s">
        <v>553</v>
      </c>
      <c r="AU405" s="227" t="s">
        <v>87</v>
      </c>
      <c r="AY405" s="20" t="s">
        <v>179</v>
      </c>
      <c r="BE405" s="228">
        <f>IF(N405="základní",J405,0)</f>
        <v>0</v>
      </c>
      <c r="BF405" s="228">
        <f>IF(N405="snížená",J405,0)</f>
        <v>0</v>
      </c>
      <c r="BG405" s="228">
        <f>IF(N405="zákl. přenesená",J405,0)</f>
        <v>0</v>
      </c>
      <c r="BH405" s="228">
        <f>IF(N405="sníž. přenesená",J405,0)</f>
        <v>0</v>
      </c>
      <c r="BI405" s="228">
        <f>IF(N405="nulová",J405,0)</f>
        <v>0</v>
      </c>
      <c r="BJ405" s="20" t="s">
        <v>85</v>
      </c>
      <c r="BK405" s="228">
        <f>ROUND(I405*H405,2)</f>
        <v>0</v>
      </c>
      <c r="BL405" s="20" t="s">
        <v>594</v>
      </c>
      <c r="BM405" s="227" t="s">
        <v>604</v>
      </c>
    </row>
    <row r="406" s="14" customFormat="1">
      <c r="A406" s="14"/>
      <c r="B406" s="245"/>
      <c r="C406" s="246"/>
      <c r="D406" s="236" t="s">
        <v>190</v>
      </c>
      <c r="E406" s="246"/>
      <c r="F406" s="248" t="s">
        <v>605</v>
      </c>
      <c r="G406" s="246"/>
      <c r="H406" s="249">
        <v>189</v>
      </c>
      <c r="I406" s="250"/>
      <c r="J406" s="246"/>
      <c r="K406" s="246"/>
      <c r="L406" s="251"/>
      <c r="M406" s="252"/>
      <c r="N406" s="253"/>
      <c r="O406" s="253"/>
      <c r="P406" s="253"/>
      <c r="Q406" s="253"/>
      <c r="R406" s="253"/>
      <c r="S406" s="253"/>
      <c r="T406" s="254"/>
      <c r="U406" s="14"/>
      <c r="V406" s="14"/>
      <c r="W406" s="14"/>
      <c r="X406" s="14"/>
      <c r="Y406" s="14"/>
      <c r="Z406" s="14"/>
      <c r="AA406" s="14"/>
      <c r="AB406" s="14"/>
      <c r="AC406" s="14"/>
      <c r="AD406" s="14"/>
      <c r="AE406" s="14"/>
      <c r="AT406" s="255" t="s">
        <v>190</v>
      </c>
      <c r="AU406" s="255" t="s">
        <v>87</v>
      </c>
      <c r="AV406" s="14" t="s">
        <v>87</v>
      </c>
      <c r="AW406" s="14" t="s">
        <v>4</v>
      </c>
      <c r="AX406" s="14" t="s">
        <v>85</v>
      </c>
      <c r="AY406" s="255" t="s">
        <v>179</v>
      </c>
    </row>
    <row r="407" s="2" customFormat="1" ht="37.8" customHeight="1">
      <c r="A407" s="41"/>
      <c r="B407" s="42"/>
      <c r="C407" s="216" t="s">
        <v>606</v>
      </c>
      <c r="D407" s="216" t="s">
        <v>181</v>
      </c>
      <c r="E407" s="217" t="s">
        <v>421</v>
      </c>
      <c r="F407" s="218" t="s">
        <v>422</v>
      </c>
      <c r="G407" s="219" t="s">
        <v>371</v>
      </c>
      <c r="H407" s="220">
        <v>18</v>
      </c>
      <c r="I407" s="221"/>
      <c r="J407" s="222">
        <f>ROUND(I407*H407,2)</f>
        <v>0</v>
      </c>
      <c r="K407" s="218" t="s">
        <v>185</v>
      </c>
      <c r="L407" s="47"/>
      <c r="M407" s="223" t="s">
        <v>19</v>
      </c>
      <c r="N407" s="224" t="s">
        <v>48</v>
      </c>
      <c r="O407" s="87"/>
      <c r="P407" s="225">
        <f>O407*H407</f>
        <v>0</v>
      </c>
      <c r="Q407" s="225">
        <v>0</v>
      </c>
      <c r="R407" s="225">
        <f>Q407*H407</f>
        <v>0</v>
      </c>
      <c r="S407" s="225">
        <v>0</v>
      </c>
      <c r="T407" s="226">
        <f>S407*H407</f>
        <v>0</v>
      </c>
      <c r="U407" s="41"/>
      <c r="V407" s="41"/>
      <c r="W407" s="41"/>
      <c r="X407" s="41"/>
      <c r="Y407" s="41"/>
      <c r="Z407" s="41"/>
      <c r="AA407" s="41"/>
      <c r="AB407" s="41"/>
      <c r="AC407" s="41"/>
      <c r="AD407" s="41"/>
      <c r="AE407" s="41"/>
      <c r="AR407" s="227" t="s">
        <v>186</v>
      </c>
      <c r="AT407" s="227" t="s">
        <v>181</v>
      </c>
      <c r="AU407" s="227" t="s">
        <v>87</v>
      </c>
      <c r="AY407" s="20" t="s">
        <v>179</v>
      </c>
      <c r="BE407" s="228">
        <f>IF(N407="základní",J407,0)</f>
        <v>0</v>
      </c>
      <c r="BF407" s="228">
        <f>IF(N407="snížená",J407,0)</f>
        <v>0</v>
      </c>
      <c r="BG407" s="228">
        <f>IF(N407="zákl. přenesená",J407,0)</f>
        <v>0</v>
      </c>
      <c r="BH407" s="228">
        <f>IF(N407="sníž. přenesená",J407,0)</f>
        <v>0</v>
      </c>
      <c r="BI407" s="228">
        <f>IF(N407="nulová",J407,0)</f>
        <v>0</v>
      </c>
      <c r="BJ407" s="20" t="s">
        <v>85</v>
      </c>
      <c r="BK407" s="228">
        <f>ROUND(I407*H407,2)</f>
        <v>0</v>
      </c>
      <c r="BL407" s="20" t="s">
        <v>186</v>
      </c>
      <c r="BM407" s="227" t="s">
        <v>607</v>
      </c>
    </row>
    <row r="408" s="2" customFormat="1">
      <c r="A408" s="41"/>
      <c r="B408" s="42"/>
      <c r="C408" s="43"/>
      <c r="D408" s="229" t="s">
        <v>188</v>
      </c>
      <c r="E408" s="43"/>
      <c r="F408" s="230" t="s">
        <v>424</v>
      </c>
      <c r="G408" s="43"/>
      <c r="H408" s="43"/>
      <c r="I408" s="231"/>
      <c r="J408" s="43"/>
      <c r="K408" s="43"/>
      <c r="L408" s="47"/>
      <c r="M408" s="232"/>
      <c r="N408" s="233"/>
      <c r="O408" s="87"/>
      <c r="P408" s="87"/>
      <c r="Q408" s="87"/>
      <c r="R408" s="87"/>
      <c r="S408" s="87"/>
      <c r="T408" s="88"/>
      <c r="U408" s="41"/>
      <c r="V408" s="41"/>
      <c r="W408" s="41"/>
      <c r="X408" s="41"/>
      <c r="Y408" s="41"/>
      <c r="Z408" s="41"/>
      <c r="AA408" s="41"/>
      <c r="AB408" s="41"/>
      <c r="AC408" s="41"/>
      <c r="AD408" s="41"/>
      <c r="AE408" s="41"/>
      <c r="AT408" s="20" t="s">
        <v>188</v>
      </c>
      <c r="AU408" s="20" t="s">
        <v>87</v>
      </c>
    </row>
    <row r="409" s="13" customFormat="1">
      <c r="A409" s="13"/>
      <c r="B409" s="234"/>
      <c r="C409" s="235"/>
      <c r="D409" s="236" t="s">
        <v>190</v>
      </c>
      <c r="E409" s="237" t="s">
        <v>19</v>
      </c>
      <c r="F409" s="238" t="s">
        <v>425</v>
      </c>
      <c r="G409" s="235"/>
      <c r="H409" s="237" t="s">
        <v>19</v>
      </c>
      <c r="I409" s="239"/>
      <c r="J409" s="235"/>
      <c r="K409" s="235"/>
      <c r="L409" s="240"/>
      <c r="M409" s="241"/>
      <c r="N409" s="242"/>
      <c r="O409" s="242"/>
      <c r="P409" s="242"/>
      <c r="Q409" s="242"/>
      <c r="R409" s="242"/>
      <c r="S409" s="242"/>
      <c r="T409" s="243"/>
      <c r="U409" s="13"/>
      <c r="V409" s="13"/>
      <c r="W409" s="13"/>
      <c r="X409" s="13"/>
      <c r="Y409" s="13"/>
      <c r="Z409" s="13"/>
      <c r="AA409" s="13"/>
      <c r="AB409" s="13"/>
      <c r="AC409" s="13"/>
      <c r="AD409" s="13"/>
      <c r="AE409" s="13"/>
      <c r="AT409" s="244" t="s">
        <v>190</v>
      </c>
      <c r="AU409" s="244" t="s">
        <v>87</v>
      </c>
      <c r="AV409" s="13" t="s">
        <v>85</v>
      </c>
      <c r="AW409" s="13" t="s">
        <v>37</v>
      </c>
      <c r="AX409" s="13" t="s">
        <v>77</v>
      </c>
      <c r="AY409" s="244" t="s">
        <v>179</v>
      </c>
    </row>
    <row r="410" s="13" customFormat="1">
      <c r="A410" s="13"/>
      <c r="B410" s="234"/>
      <c r="C410" s="235"/>
      <c r="D410" s="236" t="s">
        <v>190</v>
      </c>
      <c r="E410" s="237" t="s">
        <v>19</v>
      </c>
      <c r="F410" s="238" t="s">
        <v>608</v>
      </c>
      <c r="G410" s="235"/>
      <c r="H410" s="237" t="s">
        <v>19</v>
      </c>
      <c r="I410" s="239"/>
      <c r="J410" s="235"/>
      <c r="K410" s="235"/>
      <c r="L410" s="240"/>
      <c r="M410" s="241"/>
      <c r="N410" s="242"/>
      <c r="O410" s="242"/>
      <c r="P410" s="242"/>
      <c r="Q410" s="242"/>
      <c r="R410" s="242"/>
      <c r="S410" s="242"/>
      <c r="T410" s="243"/>
      <c r="U410" s="13"/>
      <c r="V410" s="13"/>
      <c r="W410" s="13"/>
      <c r="X410" s="13"/>
      <c r="Y410" s="13"/>
      <c r="Z410" s="13"/>
      <c r="AA410" s="13"/>
      <c r="AB410" s="13"/>
      <c r="AC410" s="13"/>
      <c r="AD410" s="13"/>
      <c r="AE410" s="13"/>
      <c r="AT410" s="244" t="s">
        <v>190</v>
      </c>
      <c r="AU410" s="244" t="s">
        <v>87</v>
      </c>
      <c r="AV410" s="13" t="s">
        <v>85</v>
      </c>
      <c r="AW410" s="13" t="s">
        <v>37</v>
      </c>
      <c r="AX410" s="13" t="s">
        <v>77</v>
      </c>
      <c r="AY410" s="244" t="s">
        <v>179</v>
      </c>
    </row>
    <row r="411" s="14" customFormat="1">
      <c r="A411" s="14"/>
      <c r="B411" s="245"/>
      <c r="C411" s="246"/>
      <c r="D411" s="236" t="s">
        <v>190</v>
      </c>
      <c r="E411" s="247" t="s">
        <v>19</v>
      </c>
      <c r="F411" s="248" t="s">
        <v>609</v>
      </c>
      <c r="G411" s="246"/>
      <c r="H411" s="249">
        <v>18</v>
      </c>
      <c r="I411" s="250"/>
      <c r="J411" s="246"/>
      <c r="K411" s="246"/>
      <c r="L411" s="251"/>
      <c r="M411" s="252"/>
      <c r="N411" s="253"/>
      <c r="O411" s="253"/>
      <c r="P411" s="253"/>
      <c r="Q411" s="253"/>
      <c r="R411" s="253"/>
      <c r="S411" s="253"/>
      <c r="T411" s="254"/>
      <c r="U411" s="14"/>
      <c r="V411" s="14"/>
      <c r="W411" s="14"/>
      <c r="X411" s="14"/>
      <c r="Y411" s="14"/>
      <c r="Z411" s="14"/>
      <c r="AA411" s="14"/>
      <c r="AB411" s="14"/>
      <c r="AC411" s="14"/>
      <c r="AD411" s="14"/>
      <c r="AE411" s="14"/>
      <c r="AT411" s="255" t="s">
        <v>190</v>
      </c>
      <c r="AU411" s="255" t="s">
        <v>87</v>
      </c>
      <c r="AV411" s="14" t="s">
        <v>87</v>
      </c>
      <c r="AW411" s="14" t="s">
        <v>37</v>
      </c>
      <c r="AX411" s="14" t="s">
        <v>77</v>
      </c>
      <c r="AY411" s="255" t="s">
        <v>179</v>
      </c>
    </row>
    <row r="412" s="16" customFormat="1">
      <c r="A412" s="16"/>
      <c r="B412" s="267"/>
      <c r="C412" s="268"/>
      <c r="D412" s="236" t="s">
        <v>190</v>
      </c>
      <c r="E412" s="269" t="s">
        <v>19</v>
      </c>
      <c r="F412" s="270" t="s">
        <v>195</v>
      </c>
      <c r="G412" s="268"/>
      <c r="H412" s="271">
        <v>18</v>
      </c>
      <c r="I412" s="272"/>
      <c r="J412" s="268"/>
      <c r="K412" s="268"/>
      <c r="L412" s="273"/>
      <c r="M412" s="274"/>
      <c r="N412" s="275"/>
      <c r="O412" s="275"/>
      <c r="P412" s="275"/>
      <c r="Q412" s="275"/>
      <c r="R412" s="275"/>
      <c r="S412" s="275"/>
      <c r="T412" s="276"/>
      <c r="U412" s="16"/>
      <c r="V412" s="16"/>
      <c r="W412" s="16"/>
      <c r="X412" s="16"/>
      <c r="Y412" s="16"/>
      <c r="Z412" s="16"/>
      <c r="AA412" s="16"/>
      <c r="AB412" s="16"/>
      <c r="AC412" s="16"/>
      <c r="AD412" s="16"/>
      <c r="AE412" s="16"/>
      <c r="AT412" s="277" t="s">
        <v>190</v>
      </c>
      <c r="AU412" s="277" t="s">
        <v>87</v>
      </c>
      <c r="AV412" s="16" t="s">
        <v>186</v>
      </c>
      <c r="AW412" s="16" t="s">
        <v>37</v>
      </c>
      <c r="AX412" s="16" t="s">
        <v>85</v>
      </c>
      <c r="AY412" s="277" t="s">
        <v>179</v>
      </c>
    </row>
    <row r="413" s="2" customFormat="1" ht="24.15" customHeight="1">
      <c r="A413" s="41"/>
      <c r="B413" s="42"/>
      <c r="C413" s="216" t="s">
        <v>610</v>
      </c>
      <c r="D413" s="216" t="s">
        <v>181</v>
      </c>
      <c r="E413" s="217" t="s">
        <v>428</v>
      </c>
      <c r="F413" s="218" t="s">
        <v>429</v>
      </c>
      <c r="G413" s="219" t="s">
        <v>333</v>
      </c>
      <c r="H413" s="220">
        <v>36</v>
      </c>
      <c r="I413" s="221"/>
      <c r="J413" s="222">
        <f>ROUND(I413*H413,2)</f>
        <v>0</v>
      </c>
      <c r="K413" s="218" t="s">
        <v>185</v>
      </c>
      <c r="L413" s="47"/>
      <c r="M413" s="223" t="s">
        <v>19</v>
      </c>
      <c r="N413" s="224" t="s">
        <v>48</v>
      </c>
      <c r="O413" s="87"/>
      <c r="P413" s="225">
        <f>O413*H413</f>
        <v>0</v>
      </c>
      <c r="Q413" s="225">
        <v>0</v>
      </c>
      <c r="R413" s="225">
        <f>Q413*H413</f>
        <v>0</v>
      </c>
      <c r="S413" s="225">
        <v>0</v>
      </c>
      <c r="T413" s="226">
        <f>S413*H413</f>
        <v>0</v>
      </c>
      <c r="U413" s="41"/>
      <c r="V413" s="41"/>
      <c r="W413" s="41"/>
      <c r="X413" s="41"/>
      <c r="Y413" s="41"/>
      <c r="Z413" s="41"/>
      <c r="AA413" s="41"/>
      <c r="AB413" s="41"/>
      <c r="AC413" s="41"/>
      <c r="AD413" s="41"/>
      <c r="AE413" s="41"/>
      <c r="AR413" s="227" t="s">
        <v>186</v>
      </c>
      <c r="AT413" s="227" t="s">
        <v>181</v>
      </c>
      <c r="AU413" s="227" t="s">
        <v>87</v>
      </c>
      <c r="AY413" s="20" t="s">
        <v>179</v>
      </c>
      <c r="BE413" s="228">
        <f>IF(N413="základní",J413,0)</f>
        <v>0</v>
      </c>
      <c r="BF413" s="228">
        <f>IF(N413="snížená",J413,0)</f>
        <v>0</v>
      </c>
      <c r="BG413" s="228">
        <f>IF(N413="zákl. přenesená",J413,0)</f>
        <v>0</v>
      </c>
      <c r="BH413" s="228">
        <f>IF(N413="sníž. přenesená",J413,0)</f>
        <v>0</v>
      </c>
      <c r="BI413" s="228">
        <f>IF(N413="nulová",J413,0)</f>
        <v>0</v>
      </c>
      <c r="BJ413" s="20" t="s">
        <v>85</v>
      </c>
      <c r="BK413" s="228">
        <f>ROUND(I413*H413,2)</f>
        <v>0</v>
      </c>
      <c r="BL413" s="20" t="s">
        <v>186</v>
      </c>
      <c r="BM413" s="227" t="s">
        <v>611</v>
      </c>
    </row>
    <row r="414" s="2" customFormat="1">
      <c r="A414" s="41"/>
      <c r="B414" s="42"/>
      <c r="C414" s="43"/>
      <c r="D414" s="229" t="s">
        <v>188</v>
      </c>
      <c r="E414" s="43"/>
      <c r="F414" s="230" t="s">
        <v>431</v>
      </c>
      <c r="G414" s="43"/>
      <c r="H414" s="43"/>
      <c r="I414" s="231"/>
      <c r="J414" s="43"/>
      <c r="K414" s="43"/>
      <c r="L414" s="47"/>
      <c r="M414" s="232"/>
      <c r="N414" s="233"/>
      <c r="O414" s="87"/>
      <c r="P414" s="87"/>
      <c r="Q414" s="87"/>
      <c r="R414" s="87"/>
      <c r="S414" s="87"/>
      <c r="T414" s="88"/>
      <c r="U414" s="41"/>
      <c r="V414" s="41"/>
      <c r="W414" s="41"/>
      <c r="X414" s="41"/>
      <c r="Y414" s="41"/>
      <c r="Z414" s="41"/>
      <c r="AA414" s="41"/>
      <c r="AB414" s="41"/>
      <c r="AC414" s="41"/>
      <c r="AD414" s="41"/>
      <c r="AE414" s="41"/>
      <c r="AT414" s="20" t="s">
        <v>188</v>
      </c>
      <c r="AU414" s="20" t="s">
        <v>87</v>
      </c>
    </row>
    <row r="415" s="14" customFormat="1">
      <c r="A415" s="14"/>
      <c r="B415" s="245"/>
      <c r="C415" s="246"/>
      <c r="D415" s="236" t="s">
        <v>190</v>
      </c>
      <c r="E415" s="246"/>
      <c r="F415" s="248" t="s">
        <v>612</v>
      </c>
      <c r="G415" s="246"/>
      <c r="H415" s="249">
        <v>36</v>
      </c>
      <c r="I415" s="250"/>
      <c r="J415" s="246"/>
      <c r="K415" s="246"/>
      <c r="L415" s="251"/>
      <c r="M415" s="252"/>
      <c r="N415" s="253"/>
      <c r="O415" s="253"/>
      <c r="P415" s="253"/>
      <c r="Q415" s="253"/>
      <c r="R415" s="253"/>
      <c r="S415" s="253"/>
      <c r="T415" s="254"/>
      <c r="U415" s="14"/>
      <c r="V415" s="14"/>
      <c r="W415" s="14"/>
      <c r="X415" s="14"/>
      <c r="Y415" s="14"/>
      <c r="Z415" s="14"/>
      <c r="AA415" s="14"/>
      <c r="AB415" s="14"/>
      <c r="AC415" s="14"/>
      <c r="AD415" s="14"/>
      <c r="AE415" s="14"/>
      <c r="AT415" s="255" t="s">
        <v>190</v>
      </c>
      <c r="AU415" s="255" t="s">
        <v>87</v>
      </c>
      <c r="AV415" s="14" t="s">
        <v>87</v>
      </c>
      <c r="AW415" s="14" t="s">
        <v>4</v>
      </c>
      <c r="AX415" s="14" t="s">
        <v>85</v>
      </c>
      <c r="AY415" s="255" t="s">
        <v>179</v>
      </c>
    </row>
    <row r="416" s="2" customFormat="1" ht="16.5" customHeight="1">
      <c r="A416" s="41"/>
      <c r="B416" s="42"/>
      <c r="C416" s="216" t="s">
        <v>613</v>
      </c>
      <c r="D416" s="216" t="s">
        <v>181</v>
      </c>
      <c r="E416" s="217" t="s">
        <v>614</v>
      </c>
      <c r="F416" s="218" t="s">
        <v>615</v>
      </c>
      <c r="G416" s="219" t="s">
        <v>333</v>
      </c>
      <c r="H416" s="220">
        <v>37.119</v>
      </c>
      <c r="I416" s="221"/>
      <c r="J416" s="222">
        <f>ROUND(I416*H416,2)</f>
        <v>0</v>
      </c>
      <c r="K416" s="218" t="s">
        <v>185</v>
      </c>
      <c r="L416" s="47"/>
      <c r="M416" s="223" t="s">
        <v>19</v>
      </c>
      <c r="N416" s="224" t="s">
        <v>48</v>
      </c>
      <c r="O416" s="87"/>
      <c r="P416" s="225">
        <f>O416*H416</f>
        <v>0</v>
      </c>
      <c r="Q416" s="225">
        <v>0</v>
      </c>
      <c r="R416" s="225">
        <f>Q416*H416</f>
        <v>0</v>
      </c>
      <c r="S416" s="225">
        <v>0</v>
      </c>
      <c r="T416" s="226">
        <f>S416*H416</f>
        <v>0</v>
      </c>
      <c r="U416" s="41"/>
      <c r="V416" s="41"/>
      <c r="W416" s="41"/>
      <c r="X416" s="41"/>
      <c r="Y416" s="41"/>
      <c r="Z416" s="41"/>
      <c r="AA416" s="41"/>
      <c r="AB416" s="41"/>
      <c r="AC416" s="41"/>
      <c r="AD416" s="41"/>
      <c r="AE416" s="41"/>
      <c r="AR416" s="227" t="s">
        <v>560</v>
      </c>
      <c r="AT416" s="227" t="s">
        <v>181</v>
      </c>
      <c r="AU416" s="227" t="s">
        <v>87</v>
      </c>
      <c r="AY416" s="20" t="s">
        <v>179</v>
      </c>
      <c r="BE416" s="228">
        <f>IF(N416="základní",J416,0)</f>
        <v>0</v>
      </c>
      <c r="BF416" s="228">
        <f>IF(N416="snížená",J416,0)</f>
        <v>0</v>
      </c>
      <c r="BG416" s="228">
        <f>IF(N416="zákl. přenesená",J416,0)</f>
        <v>0</v>
      </c>
      <c r="BH416" s="228">
        <f>IF(N416="sníž. přenesená",J416,0)</f>
        <v>0</v>
      </c>
      <c r="BI416" s="228">
        <f>IF(N416="nulová",J416,0)</f>
        <v>0</v>
      </c>
      <c r="BJ416" s="20" t="s">
        <v>85</v>
      </c>
      <c r="BK416" s="228">
        <f>ROUND(I416*H416,2)</f>
        <v>0</v>
      </c>
      <c r="BL416" s="20" t="s">
        <v>560</v>
      </c>
      <c r="BM416" s="227" t="s">
        <v>616</v>
      </c>
    </row>
    <row r="417" s="2" customFormat="1">
      <c r="A417" s="41"/>
      <c r="B417" s="42"/>
      <c r="C417" s="43"/>
      <c r="D417" s="229" t="s">
        <v>188</v>
      </c>
      <c r="E417" s="43"/>
      <c r="F417" s="230" t="s">
        <v>617</v>
      </c>
      <c r="G417" s="43"/>
      <c r="H417" s="43"/>
      <c r="I417" s="231"/>
      <c r="J417" s="43"/>
      <c r="K417" s="43"/>
      <c r="L417" s="47"/>
      <c r="M417" s="232"/>
      <c r="N417" s="233"/>
      <c r="O417" s="87"/>
      <c r="P417" s="87"/>
      <c r="Q417" s="87"/>
      <c r="R417" s="87"/>
      <c r="S417" s="87"/>
      <c r="T417" s="88"/>
      <c r="U417" s="41"/>
      <c r="V417" s="41"/>
      <c r="W417" s="41"/>
      <c r="X417" s="41"/>
      <c r="Y417" s="41"/>
      <c r="Z417" s="41"/>
      <c r="AA417" s="41"/>
      <c r="AB417" s="41"/>
      <c r="AC417" s="41"/>
      <c r="AD417" s="41"/>
      <c r="AE417" s="41"/>
      <c r="AT417" s="20" t="s">
        <v>188</v>
      </c>
      <c r="AU417" s="20" t="s">
        <v>87</v>
      </c>
    </row>
    <row r="418" s="12" customFormat="1" ht="25.92" customHeight="1">
      <c r="A418" s="12"/>
      <c r="B418" s="200"/>
      <c r="C418" s="201"/>
      <c r="D418" s="202" t="s">
        <v>76</v>
      </c>
      <c r="E418" s="203" t="s">
        <v>618</v>
      </c>
      <c r="F418" s="203" t="s">
        <v>619</v>
      </c>
      <c r="G418" s="201"/>
      <c r="H418" s="201"/>
      <c r="I418" s="204"/>
      <c r="J418" s="205">
        <f>BK418</f>
        <v>0</v>
      </c>
      <c r="K418" s="201"/>
      <c r="L418" s="206"/>
      <c r="M418" s="207"/>
      <c r="N418" s="208"/>
      <c r="O418" s="208"/>
      <c r="P418" s="209">
        <f>P419</f>
        <v>0</v>
      </c>
      <c r="Q418" s="208"/>
      <c r="R418" s="209">
        <f>R419</f>
        <v>0</v>
      </c>
      <c r="S418" s="208"/>
      <c r="T418" s="210">
        <f>T419</f>
        <v>0</v>
      </c>
      <c r="U418" s="12"/>
      <c r="V418" s="12"/>
      <c r="W418" s="12"/>
      <c r="X418" s="12"/>
      <c r="Y418" s="12"/>
      <c r="Z418" s="12"/>
      <c r="AA418" s="12"/>
      <c r="AB418" s="12"/>
      <c r="AC418" s="12"/>
      <c r="AD418" s="12"/>
      <c r="AE418" s="12"/>
      <c r="AR418" s="211" t="s">
        <v>186</v>
      </c>
      <c r="AT418" s="212" t="s">
        <v>76</v>
      </c>
      <c r="AU418" s="212" t="s">
        <v>77</v>
      </c>
      <c r="AY418" s="211" t="s">
        <v>179</v>
      </c>
      <c r="BK418" s="213">
        <f>BK419</f>
        <v>0</v>
      </c>
    </row>
    <row r="419" s="2" customFormat="1" ht="37.8" customHeight="1">
      <c r="A419" s="41"/>
      <c r="B419" s="42"/>
      <c r="C419" s="216" t="s">
        <v>620</v>
      </c>
      <c r="D419" s="216" t="s">
        <v>181</v>
      </c>
      <c r="E419" s="217" t="s">
        <v>621</v>
      </c>
      <c r="F419" s="218" t="s">
        <v>622</v>
      </c>
      <c r="G419" s="219" t="s">
        <v>464</v>
      </c>
      <c r="H419" s="220">
        <v>1</v>
      </c>
      <c r="I419" s="221"/>
      <c r="J419" s="222">
        <f>ROUND(I419*H419,2)</f>
        <v>0</v>
      </c>
      <c r="K419" s="218" t="s">
        <v>274</v>
      </c>
      <c r="L419" s="47"/>
      <c r="M419" s="289" t="s">
        <v>19</v>
      </c>
      <c r="N419" s="290" t="s">
        <v>48</v>
      </c>
      <c r="O419" s="291"/>
      <c r="P419" s="292">
        <f>O419*H419</f>
        <v>0</v>
      </c>
      <c r="Q419" s="292">
        <v>0</v>
      </c>
      <c r="R419" s="292">
        <f>Q419*H419</f>
        <v>0</v>
      </c>
      <c r="S419" s="292">
        <v>0</v>
      </c>
      <c r="T419" s="293">
        <f>S419*H419</f>
        <v>0</v>
      </c>
      <c r="U419" s="41"/>
      <c r="V419" s="41"/>
      <c r="W419" s="41"/>
      <c r="X419" s="41"/>
      <c r="Y419" s="41"/>
      <c r="Z419" s="41"/>
      <c r="AA419" s="41"/>
      <c r="AB419" s="41"/>
      <c r="AC419" s="41"/>
      <c r="AD419" s="41"/>
      <c r="AE419" s="41"/>
      <c r="AR419" s="227" t="s">
        <v>623</v>
      </c>
      <c r="AT419" s="227" t="s">
        <v>181</v>
      </c>
      <c r="AU419" s="227" t="s">
        <v>85</v>
      </c>
      <c r="AY419" s="20" t="s">
        <v>179</v>
      </c>
      <c r="BE419" s="228">
        <f>IF(N419="základní",J419,0)</f>
        <v>0</v>
      </c>
      <c r="BF419" s="228">
        <f>IF(N419="snížená",J419,0)</f>
        <v>0</v>
      </c>
      <c r="BG419" s="228">
        <f>IF(N419="zákl. přenesená",J419,0)</f>
        <v>0</v>
      </c>
      <c r="BH419" s="228">
        <f>IF(N419="sníž. přenesená",J419,0)</f>
        <v>0</v>
      </c>
      <c r="BI419" s="228">
        <f>IF(N419="nulová",J419,0)</f>
        <v>0</v>
      </c>
      <c r="BJ419" s="20" t="s">
        <v>85</v>
      </c>
      <c r="BK419" s="228">
        <f>ROUND(I419*H419,2)</f>
        <v>0</v>
      </c>
      <c r="BL419" s="20" t="s">
        <v>623</v>
      </c>
      <c r="BM419" s="227" t="s">
        <v>624</v>
      </c>
    </row>
    <row r="420" s="2" customFormat="1" ht="6.96" customHeight="1">
      <c r="A420" s="41"/>
      <c r="B420" s="62"/>
      <c r="C420" s="63"/>
      <c r="D420" s="63"/>
      <c r="E420" s="63"/>
      <c r="F420" s="63"/>
      <c r="G420" s="63"/>
      <c r="H420" s="63"/>
      <c r="I420" s="63"/>
      <c r="J420" s="63"/>
      <c r="K420" s="63"/>
      <c r="L420" s="47"/>
      <c r="M420" s="41"/>
      <c r="O420" s="41"/>
      <c r="P420" s="41"/>
      <c r="Q420" s="41"/>
      <c r="R420" s="41"/>
      <c r="S420" s="41"/>
      <c r="T420" s="41"/>
      <c r="U420" s="41"/>
      <c r="V420" s="41"/>
      <c r="W420" s="41"/>
      <c r="X420" s="41"/>
      <c r="Y420" s="41"/>
      <c r="Z420" s="41"/>
      <c r="AA420" s="41"/>
      <c r="AB420" s="41"/>
      <c r="AC420" s="41"/>
      <c r="AD420" s="41"/>
      <c r="AE420" s="41"/>
    </row>
  </sheetData>
  <sheetProtection sheet="1" autoFilter="0" formatColumns="0" formatRows="0" objects="1" scenarios="1" spinCount="100000" saltValue="tOkm+ni8SUnkDbWYVqACGV9HjyJTvqzmEQjn4Roy7+WY9ML6Rp2yP/zrxHdR56hp18y5XIzo7cho/MtbTkOwYQ==" hashValue="oE5IhrC1z71BCIo8pV7gepQlz4YNS5IA7ZGZiFQlRoM+cQ+Ax9IvmTTKUGxXqN4EV3q+GV1/wQwZMq4mS2HrGw==" algorithmName="SHA-512" password="CC35"/>
  <autoFilter ref="C86:K419"/>
  <mergeCells count="9">
    <mergeCell ref="E7:H7"/>
    <mergeCell ref="E9:H9"/>
    <mergeCell ref="E18:H18"/>
    <mergeCell ref="E27:H27"/>
    <mergeCell ref="E48:H48"/>
    <mergeCell ref="E50:H50"/>
    <mergeCell ref="E77:H77"/>
    <mergeCell ref="E79:H79"/>
    <mergeCell ref="L2:V2"/>
  </mergeCells>
  <hyperlinks>
    <hyperlink ref="F91" r:id="rId1" display="https://podminky.urs.cz/item/CS_URS_2025_02/113106121"/>
    <hyperlink ref="F97" r:id="rId2" display="https://podminky.urs.cz/item/CS_URS_2025_02/113106123"/>
    <hyperlink ref="F105" r:id="rId3" display="https://podminky.urs.cz/item/CS_URS_2025_02/113106151"/>
    <hyperlink ref="F111" r:id="rId4" display="https://podminky.urs.cz/item/CS_URS_2025_02/113106161"/>
    <hyperlink ref="F117" r:id="rId5" display="https://podminky.urs.cz/item/CS_URS_2025_02/979071121"/>
    <hyperlink ref="F122" r:id="rId6" display="https://podminky.urs.cz/item/CS_URS_2025_02/113107221"/>
    <hyperlink ref="F129" r:id="rId7" display="https://podminky.urs.cz/item/CS_URS_2025_02/113107331"/>
    <hyperlink ref="F134" r:id="rId8" display="https://podminky.urs.cz/item/CS_URS_2025_02/113107343"/>
    <hyperlink ref="F140" r:id="rId9" display="https://podminky.urs.cz/item/CS_URS_2025_02/113107162"/>
    <hyperlink ref="F147" r:id="rId10" display="https://podminky.urs.cz/item/CS_URS_2025_02/113202111"/>
    <hyperlink ref="F152" r:id="rId11" display="https://podminky.urs.cz/item/CS_URS_2025_02/113203111"/>
    <hyperlink ref="F160" r:id="rId12" display="https://podminky.urs.cz/item/CS_URS_2025_02/979071112"/>
    <hyperlink ref="F208" r:id="rId13" display="https://podminky.urs.cz/item/CS_URS_2025_02/997221858"/>
    <hyperlink ref="F250" r:id="rId14" display="https://podminky.urs.cz/item/CS_URS_2025_02/121151113"/>
    <hyperlink ref="F256" r:id="rId15" display="https://podminky.urs.cz/item/CS_URS_2025_02/122251101"/>
    <hyperlink ref="F265" r:id="rId16" display="https://podminky.urs.cz/item/CS_URS_2025_02/162351103"/>
    <hyperlink ref="F273" r:id="rId17" display="https://podminky.urs.cz/item/CS_URS_2025_02/171251201"/>
    <hyperlink ref="F279" r:id="rId18" display="https://podminky.urs.cz/item/CS_URS_2025_02/167151101"/>
    <hyperlink ref="F285" r:id="rId19" display="https://podminky.urs.cz/item/CS_URS_2025_02/171111103"/>
    <hyperlink ref="F292" r:id="rId20" display="https://podminky.urs.cz/item/CS_URS_2025_02/162751117"/>
    <hyperlink ref="F299" r:id="rId21" display="https://podminky.urs.cz/item/CS_URS_2025_02/171201231"/>
    <hyperlink ref="F303" r:id="rId22" display="https://podminky.urs.cz/item/CS_URS_2025_02/961044111"/>
    <hyperlink ref="F308" r:id="rId23" display="https://podminky.urs.cz/item/CS_URS_2025_02/962022491"/>
    <hyperlink ref="F313" r:id="rId24" display="https://podminky.urs.cz/item/CS_URS_2025_02/966001211"/>
    <hyperlink ref="F320" r:id="rId25" display="https://podminky.urs.cz/item/CS_URS_2025_02/966001311"/>
    <hyperlink ref="F331" r:id="rId26" display="https://podminky.urs.cz/item/CS_URS_2025_02/966071711"/>
    <hyperlink ref="F336" r:id="rId27" display="https://podminky.urs.cz/item/CS_URS_2025_02/966072811"/>
    <hyperlink ref="F341" r:id="rId28" display="https://podminky.urs.cz/item/CS_URS_2025_02/966073810"/>
    <hyperlink ref="F343" r:id="rId29" display="https://podminky.urs.cz/item/CS_URS_2025_02/966073811"/>
    <hyperlink ref="F346" r:id="rId30" display="https://podminky.urs.cz/item/CS_URS_2025_02/997221561"/>
    <hyperlink ref="F350" r:id="rId31" display="https://podminky.urs.cz/item/CS_URS_2025_02/997221551"/>
    <hyperlink ref="F352" r:id="rId32" display="https://podminky.urs.cz/item/CS_URS_2025_02/997221559"/>
    <hyperlink ref="F355" r:id="rId33" display="https://podminky.urs.cz/item/CS_URS_2025_02/997221561"/>
    <hyperlink ref="F357" r:id="rId34" display="https://podminky.urs.cz/item/CS_URS_2025_02/997221569"/>
    <hyperlink ref="F360" r:id="rId35" display="https://podminky.urs.cz/item/CS_URS_2025_02/997013847"/>
    <hyperlink ref="F364" r:id="rId36" display="https://podminky.urs.cz/item/CS_URS_2025_02/997221861"/>
    <hyperlink ref="F368" r:id="rId37" display="https://podminky.urs.cz/item/CS_URS_2025_02/997221873"/>
    <hyperlink ref="F372" r:id="rId38" display="https://podminky.urs.cz/item/CS_URS_2025_02/997221875"/>
    <hyperlink ref="F376" r:id="rId39" display="https://podminky.urs.cz/item/CS_URS_2025_02/997013635"/>
    <hyperlink ref="F381" r:id="rId40" display="https://podminky.urs.cz/item/CS_URS_2025_02/998231311"/>
    <hyperlink ref="F385" r:id="rId41" display="https://podminky.urs.cz/item/CS_URS_2025_02/460161292"/>
    <hyperlink ref="F390" r:id="rId42" display="https://podminky.urs.cz/item/CS_URS_2025_02/460241111"/>
    <hyperlink ref="F394" r:id="rId43" display="https://podminky.urs.cz/item/CS_URS_2025_02/460242221"/>
    <hyperlink ref="F397" r:id="rId44" display="https://podminky.urs.cz/item/CS_URS_2025_02/460661512"/>
    <hyperlink ref="F399" r:id="rId45" display="https://podminky.urs.cz/item/CS_URS_2025_02/460431282"/>
    <hyperlink ref="F401" r:id="rId46" display="https://podminky.urs.cz/item/CS_URS_2025_02/460791214"/>
    <hyperlink ref="F408" r:id="rId47" display="https://podminky.urs.cz/item/CS_URS_2025_02/162751117"/>
    <hyperlink ref="F414" r:id="rId48" display="https://podminky.urs.cz/item/CS_URS_2025_02/171201231"/>
    <hyperlink ref="F417" r:id="rId49" display="https://podminky.urs.cz/item/CS_URS_2025_02/469981111"/>
  </hyperlinks>
  <pageMargins left="0.39375" right="0.39375" top="0.39375" bottom="0.39375" header="0" footer="0"/>
  <pageSetup paperSize="9" orientation="landscape" blackAndWhite="1" fitToHeight="100"/>
  <headerFooter>
    <oddFooter>&amp;CStrana &amp;P z &amp;N</oddFooter>
  </headerFooter>
  <drawing r:id="rId50"/>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90</v>
      </c>
      <c r="AZ2" s="141" t="s">
        <v>625</v>
      </c>
      <c r="BA2" s="141" t="s">
        <v>19</v>
      </c>
      <c r="BB2" s="141" t="s">
        <v>19</v>
      </c>
      <c r="BC2" s="141" t="s">
        <v>626</v>
      </c>
      <c r="BD2" s="141" t="s">
        <v>87</v>
      </c>
    </row>
    <row r="3" s="1" customFormat="1" ht="6.96" customHeight="1">
      <c r="B3" s="142"/>
      <c r="C3" s="143"/>
      <c r="D3" s="143"/>
      <c r="E3" s="143"/>
      <c r="F3" s="143"/>
      <c r="G3" s="143"/>
      <c r="H3" s="143"/>
      <c r="I3" s="143"/>
      <c r="J3" s="143"/>
      <c r="K3" s="143"/>
      <c r="L3" s="23"/>
      <c r="AT3" s="20" t="s">
        <v>87</v>
      </c>
      <c r="AZ3" s="141" t="s">
        <v>627</v>
      </c>
      <c r="BA3" s="141" t="s">
        <v>19</v>
      </c>
      <c r="BB3" s="141" t="s">
        <v>19</v>
      </c>
      <c r="BC3" s="141" t="s">
        <v>140</v>
      </c>
      <c r="BD3" s="141" t="s">
        <v>87</v>
      </c>
    </row>
    <row r="4" s="1" customFormat="1" ht="24.96" customHeight="1">
      <c r="B4" s="23"/>
      <c r="D4" s="144" t="s">
        <v>132</v>
      </c>
      <c r="L4" s="23"/>
      <c r="M4" s="145" t="s">
        <v>10</v>
      </c>
      <c r="AT4" s="20" t="s">
        <v>4</v>
      </c>
      <c r="AZ4" s="141" t="s">
        <v>628</v>
      </c>
      <c r="BA4" s="141" t="s">
        <v>19</v>
      </c>
      <c r="BB4" s="141" t="s">
        <v>19</v>
      </c>
      <c r="BC4" s="141" t="s">
        <v>629</v>
      </c>
      <c r="BD4" s="141" t="s">
        <v>87</v>
      </c>
    </row>
    <row r="5" s="1" customFormat="1" ht="6.96" customHeight="1">
      <c r="B5" s="23"/>
      <c r="L5" s="23"/>
      <c r="AZ5" s="141" t="s">
        <v>630</v>
      </c>
      <c r="BA5" s="141" t="s">
        <v>19</v>
      </c>
      <c r="BB5" s="141" t="s">
        <v>19</v>
      </c>
      <c r="BC5" s="141" t="s">
        <v>427</v>
      </c>
      <c r="BD5" s="141" t="s">
        <v>87</v>
      </c>
    </row>
    <row r="6" s="1" customFormat="1" ht="12" customHeight="1">
      <c r="B6" s="23"/>
      <c r="D6" s="146" t="s">
        <v>16</v>
      </c>
      <c r="L6" s="23"/>
      <c r="AZ6" s="141" t="s">
        <v>631</v>
      </c>
      <c r="BA6" s="141" t="s">
        <v>19</v>
      </c>
      <c r="BB6" s="141" t="s">
        <v>19</v>
      </c>
      <c r="BC6" s="141" t="s">
        <v>632</v>
      </c>
      <c r="BD6" s="141" t="s">
        <v>87</v>
      </c>
    </row>
    <row r="7" s="1" customFormat="1" ht="16.5" customHeight="1">
      <c r="B7" s="23"/>
      <c r="E7" s="147" t="str">
        <f>'Rekapitulace stavby'!K6</f>
        <v>Revitalizace parku Marie Restituty II. etapa - část B</v>
      </c>
      <c r="F7" s="146"/>
      <c r="G7" s="146"/>
      <c r="H7" s="146"/>
      <c r="L7" s="23"/>
      <c r="AZ7" s="141" t="s">
        <v>142</v>
      </c>
      <c r="BA7" s="141" t="s">
        <v>19</v>
      </c>
      <c r="BB7" s="141" t="s">
        <v>19</v>
      </c>
      <c r="BC7" s="141" t="s">
        <v>143</v>
      </c>
      <c r="BD7" s="141" t="s">
        <v>87</v>
      </c>
    </row>
    <row r="8" s="2" customFormat="1" ht="12" customHeight="1">
      <c r="A8" s="41"/>
      <c r="B8" s="47"/>
      <c r="C8" s="41"/>
      <c r="D8" s="146" t="s">
        <v>141</v>
      </c>
      <c r="E8" s="41"/>
      <c r="F8" s="41"/>
      <c r="G8" s="41"/>
      <c r="H8" s="41"/>
      <c r="I8" s="41"/>
      <c r="J8" s="41"/>
      <c r="K8" s="41"/>
      <c r="L8" s="148"/>
      <c r="S8" s="41"/>
      <c r="T8" s="41"/>
      <c r="U8" s="41"/>
      <c r="V8" s="41"/>
      <c r="W8" s="41"/>
      <c r="X8" s="41"/>
      <c r="Y8" s="41"/>
      <c r="Z8" s="41"/>
      <c r="AA8" s="41"/>
      <c r="AB8" s="41"/>
      <c r="AC8" s="41"/>
      <c r="AD8" s="41"/>
      <c r="AE8" s="41"/>
      <c r="AZ8" s="141" t="s">
        <v>633</v>
      </c>
      <c r="BA8" s="141" t="s">
        <v>19</v>
      </c>
      <c r="BB8" s="141" t="s">
        <v>19</v>
      </c>
      <c r="BC8" s="141" t="s">
        <v>634</v>
      </c>
      <c r="BD8" s="141" t="s">
        <v>87</v>
      </c>
    </row>
    <row r="9" s="2" customFormat="1" ht="16.5" customHeight="1">
      <c r="A9" s="41"/>
      <c r="B9" s="47"/>
      <c r="C9" s="41"/>
      <c r="D9" s="41"/>
      <c r="E9" s="149" t="s">
        <v>635</v>
      </c>
      <c r="F9" s="41"/>
      <c r="G9" s="41"/>
      <c r="H9" s="41"/>
      <c r="I9" s="41"/>
      <c r="J9" s="41"/>
      <c r="K9" s="41"/>
      <c r="L9" s="148"/>
      <c r="S9" s="41"/>
      <c r="T9" s="41"/>
      <c r="U9" s="41"/>
      <c r="V9" s="41"/>
      <c r="W9" s="41"/>
      <c r="X9" s="41"/>
      <c r="Y9" s="41"/>
      <c r="Z9" s="41"/>
      <c r="AA9" s="41"/>
      <c r="AB9" s="41"/>
      <c r="AC9" s="41"/>
      <c r="AD9" s="41"/>
      <c r="AE9" s="41"/>
      <c r="AZ9" s="141" t="s">
        <v>636</v>
      </c>
      <c r="BA9" s="141" t="s">
        <v>19</v>
      </c>
      <c r="BB9" s="141" t="s">
        <v>19</v>
      </c>
      <c r="BC9" s="141" t="s">
        <v>637</v>
      </c>
      <c r="BD9" s="141" t="s">
        <v>87</v>
      </c>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c r="AZ10" s="141" t="s">
        <v>638</v>
      </c>
      <c r="BA10" s="141" t="s">
        <v>19</v>
      </c>
      <c r="BB10" s="141" t="s">
        <v>19</v>
      </c>
      <c r="BC10" s="141" t="s">
        <v>639</v>
      </c>
      <c r="BD10" s="141" t="s">
        <v>87</v>
      </c>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c r="AZ11" s="141" t="s">
        <v>640</v>
      </c>
      <c r="BA11" s="141" t="s">
        <v>19</v>
      </c>
      <c r="BB11" s="141" t="s">
        <v>19</v>
      </c>
      <c r="BC11" s="141" t="s">
        <v>641</v>
      </c>
      <c r="BD11" s="141" t="s">
        <v>87</v>
      </c>
    </row>
    <row r="12" s="2" customFormat="1" ht="12" customHeight="1">
      <c r="A12" s="41"/>
      <c r="B12" s="47"/>
      <c r="C12" s="41"/>
      <c r="D12" s="146" t="s">
        <v>21</v>
      </c>
      <c r="E12" s="41"/>
      <c r="F12" s="136" t="s">
        <v>22</v>
      </c>
      <c r="G12" s="41"/>
      <c r="H12" s="41"/>
      <c r="I12" s="146" t="s">
        <v>23</v>
      </c>
      <c r="J12" s="150" t="str">
        <f>'Rekapitulace stavby'!AN8</f>
        <v>19. 11. 2025</v>
      </c>
      <c r="K12" s="41"/>
      <c r="L12" s="148"/>
      <c r="S12" s="41"/>
      <c r="T12" s="41"/>
      <c r="U12" s="41"/>
      <c r="V12" s="41"/>
      <c r="W12" s="41"/>
      <c r="X12" s="41"/>
      <c r="Y12" s="41"/>
      <c r="Z12" s="41"/>
      <c r="AA12" s="41"/>
      <c r="AB12" s="41"/>
      <c r="AC12" s="41"/>
      <c r="AD12" s="41"/>
      <c r="AE12" s="41"/>
      <c r="AZ12" s="141" t="s">
        <v>642</v>
      </c>
      <c r="BA12" s="141" t="s">
        <v>19</v>
      </c>
      <c r="BB12" s="141" t="s">
        <v>19</v>
      </c>
      <c r="BC12" s="141" t="s">
        <v>643</v>
      </c>
      <c r="BD12" s="141" t="s">
        <v>87</v>
      </c>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27</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28</v>
      </c>
      <c r="F15" s="41"/>
      <c r="G15" s="41"/>
      <c r="H15" s="41"/>
      <c r="I15" s="146" t="s">
        <v>29</v>
      </c>
      <c r="J15" s="136" t="s">
        <v>30</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31</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29</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33</v>
      </c>
      <c r="E20" s="41"/>
      <c r="F20" s="41"/>
      <c r="G20" s="41"/>
      <c r="H20" s="41"/>
      <c r="I20" s="146" t="s">
        <v>26</v>
      </c>
      <c r="J20" s="136" t="s">
        <v>34</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35</v>
      </c>
      <c r="F21" s="41"/>
      <c r="G21" s="41"/>
      <c r="H21" s="41"/>
      <c r="I21" s="146" t="s">
        <v>29</v>
      </c>
      <c r="J21" s="136" t="s">
        <v>36</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38</v>
      </c>
      <c r="E23" s="41"/>
      <c r="F23" s="41"/>
      <c r="G23" s="41"/>
      <c r="H23" s="41"/>
      <c r="I23" s="146" t="s">
        <v>26</v>
      </c>
      <c r="J23" s="136" t="s">
        <v>39</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40</v>
      </c>
      <c r="F24" s="41"/>
      <c r="G24" s="41"/>
      <c r="H24" s="41"/>
      <c r="I24" s="146" t="s">
        <v>29</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41</v>
      </c>
      <c r="E26" s="41"/>
      <c r="F26" s="41"/>
      <c r="G26" s="41"/>
      <c r="H26" s="41"/>
      <c r="I26" s="41"/>
      <c r="J26" s="41"/>
      <c r="K26" s="41"/>
      <c r="L26" s="148"/>
      <c r="S26" s="41"/>
      <c r="T26" s="41"/>
      <c r="U26" s="41"/>
      <c r="V26" s="41"/>
      <c r="W26" s="41"/>
      <c r="X26" s="41"/>
      <c r="Y26" s="41"/>
      <c r="Z26" s="41"/>
      <c r="AA26" s="41"/>
      <c r="AB26" s="41"/>
      <c r="AC26" s="41"/>
      <c r="AD26" s="41"/>
      <c r="AE26" s="41"/>
    </row>
    <row r="27" s="8" customFormat="1" ht="179.25" customHeight="1">
      <c r="A27" s="151"/>
      <c r="B27" s="152"/>
      <c r="C27" s="151"/>
      <c r="D27" s="151"/>
      <c r="E27" s="153" t="s">
        <v>151</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43</v>
      </c>
      <c r="E30" s="41"/>
      <c r="F30" s="41"/>
      <c r="G30" s="41"/>
      <c r="H30" s="41"/>
      <c r="I30" s="41"/>
      <c r="J30" s="157">
        <f>ROUND(J87,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45</v>
      </c>
      <c r="G32" s="41"/>
      <c r="H32" s="41"/>
      <c r="I32" s="158" t="s">
        <v>44</v>
      </c>
      <c r="J32" s="158" t="s">
        <v>46</v>
      </c>
      <c r="K32" s="41"/>
      <c r="L32" s="148"/>
      <c r="S32" s="41"/>
      <c r="T32" s="41"/>
      <c r="U32" s="41"/>
      <c r="V32" s="41"/>
      <c r="W32" s="41"/>
      <c r="X32" s="41"/>
      <c r="Y32" s="41"/>
      <c r="Z32" s="41"/>
      <c r="AA32" s="41"/>
      <c r="AB32" s="41"/>
      <c r="AC32" s="41"/>
      <c r="AD32" s="41"/>
      <c r="AE32" s="41"/>
    </row>
    <row r="33" s="2" customFormat="1" ht="14.4" customHeight="1">
      <c r="A33" s="41"/>
      <c r="B33" s="47"/>
      <c r="C33" s="41"/>
      <c r="D33" s="159" t="s">
        <v>47</v>
      </c>
      <c r="E33" s="146" t="s">
        <v>48</v>
      </c>
      <c r="F33" s="160">
        <f>ROUND((SUM(BE87:BE304)),  2)</f>
        <v>0</v>
      </c>
      <c r="G33" s="41"/>
      <c r="H33" s="41"/>
      <c r="I33" s="161">
        <v>0.20999999999999999</v>
      </c>
      <c r="J33" s="160">
        <f>ROUND(((SUM(BE87:BE304))*I33),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49</v>
      </c>
      <c r="F34" s="160">
        <f>ROUND((SUM(BF87:BF304)),  2)</f>
        <v>0</v>
      </c>
      <c r="G34" s="41"/>
      <c r="H34" s="41"/>
      <c r="I34" s="161">
        <v>0.12</v>
      </c>
      <c r="J34" s="160">
        <f>ROUND(((SUM(BF87:BF304))*I34),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50</v>
      </c>
      <c r="F35" s="160">
        <f>ROUND((SUM(BG87:BG304)),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51</v>
      </c>
      <c r="F36" s="160">
        <f>ROUND((SUM(BH87:BH304)),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52</v>
      </c>
      <c r="F37" s="160">
        <f>ROUND((SUM(BI87:BI304)),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53</v>
      </c>
      <c r="E39" s="164"/>
      <c r="F39" s="164"/>
      <c r="G39" s="165" t="s">
        <v>54</v>
      </c>
      <c r="H39" s="166" t="s">
        <v>55</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152</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Revitalizace parku Marie Restituty II. etapa - část B</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141</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SO 102 - Zpevněné plochy, komunikace</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Brno-Husovice, park Marie Restituty</v>
      </c>
      <c r="G52" s="43"/>
      <c r="H52" s="43"/>
      <c r="I52" s="35" t="s">
        <v>23</v>
      </c>
      <c r="J52" s="75" t="str">
        <f>IF(J12="","",J12)</f>
        <v>19. 11. 2025</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ÚMČ Brno - sever</v>
      </c>
      <c r="G54" s="43"/>
      <c r="H54" s="43"/>
      <c r="I54" s="35" t="s">
        <v>33</v>
      </c>
      <c r="J54" s="39" t="str">
        <f>E21</f>
        <v>Eva Wagnerová</v>
      </c>
      <c r="K54" s="43"/>
      <c r="L54" s="148"/>
      <c r="S54" s="41"/>
      <c r="T54" s="41"/>
      <c r="U54" s="41"/>
      <c r="V54" s="41"/>
      <c r="W54" s="41"/>
      <c r="X54" s="41"/>
      <c r="Y54" s="41"/>
      <c r="Z54" s="41"/>
      <c r="AA54" s="41"/>
      <c r="AB54" s="41"/>
      <c r="AC54" s="41"/>
      <c r="AD54" s="41"/>
      <c r="AE54" s="41"/>
    </row>
    <row r="55" s="2" customFormat="1" ht="25.65" customHeight="1">
      <c r="A55" s="41"/>
      <c r="B55" s="42"/>
      <c r="C55" s="35" t="s">
        <v>31</v>
      </c>
      <c r="D55" s="43"/>
      <c r="E55" s="43"/>
      <c r="F55" s="30" t="str">
        <f>IF(E18="","",E18)</f>
        <v>Vyplň údaj</v>
      </c>
      <c r="G55" s="43"/>
      <c r="H55" s="43"/>
      <c r="I55" s="35" t="s">
        <v>38</v>
      </c>
      <c r="J55" s="39" t="str">
        <f>E24</f>
        <v>Ing. Vojtěch Biolek, Ph.D.</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153</v>
      </c>
      <c r="D57" s="175"/>
      <c r="E57" s="175"/>
      <c r="F57" s="175"/>
      <c r="G57" s="175"/>
      <c r="H57" s="175"/>
      <c r="I57" s="175"/>
      <c r="J57" s="176" t="s">
        <v>154</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75</v>
      </c>
      <c r="D59" s="43"/>
      <c r="E59" s="43"/>
      <c r="F59" s="43"/>
      <c r="G59" s="43"/>
      <c r="H59" s="43"/>
      <c r="I59" s="43"/>
      <c r="J59" s="105">
        <f>J87</f>
        <v>0</v>
      </c>
      <c r="K59" s="43"/>
      <c r="L59" s="148"/>
      <c r="S59" s="41"/>
      <c r="T59" s="41"/>
      <c r="U59" s="41"/>
      <c r="V59" s="41"/>
      <c r="W59" s="41"/>
      <c r="X59" s="41"/>
      <c r="Y59" s="41"/>
      <c r="Z59" s="41"/>
      <c r="AA59" s="41"/>
      <c r="AB59" s="41"/>
      <c r="AC59" s="41"/>
      <c r="AD59" s="41"/>
      <c r="AE59" s="41"/>
      <c r="AU59" s="20" t="s">
        <v>155</v>
      </c>
    </row>
    <row r="60" s="9" customFormat="1" ht="24.96" customHeight="1">
      <c r="A60" s="9"/>
      <c r="B60" s="178"/>
      <c r="C60" s="179"/>
      <c r="D60" s="180" t="s">
        <v>156</v>
      </c>
      <c r="E60" s="181"/>
      <c r="F60" s="181"/>
      <c r="G60" s="181"/>
      <c r="H60" s="181"/>
      <c r="I60" s="181"/>
      <c r="J60" s="182">
        <f>J88</f>
        <v>0</v>
      </c>
      <c r="K60" s="179"/>
      <c r="L60" s="183"/>
      <c r="S60" s="9"/>
      <c r="T60" s="9"/>
      <c r="U60" s="9"/>
      <c r="V60" s="9"/>
      <c r="W60" s="9"/>
      <c r="X60" s="9"/>
      <c r="Y60" s="9"/>
      <c r="Z60" s="9"/>
      <c r="AA60" s="9"/>
      <c r="AB60" s="9"/>
      <c r="AC60" s="9"/>
      <c r="AD60" s="9"/>
      <c r="AE60" s="9"/>
    </row>
    <row r="61" s="10" customFormat="1" ht="19.92" customHeight="1">
      <c r="A61" s="10"/>
      <c r="B61" s="184"/>
      <c r="C61" s="128"/>
      <c r="D61" s="185" t="s">
        <v>157</v>
      </c>
      <c r="E61" s="186"/>
      <c r="F61" s="186"/>
      <c r="G61" s="186"/>
      <c r="H61" s="186"/>
      <c r="I61" s="186"/>
      <c r="J61" s="187">
        <f>J89</f>
        <v>0</v>
      </c>
      <c r="K61" s="128"/>
      <c r="L61" s="188"/>
      <c r="S61" s="10"/>
      <c r="T61" s="10"/>
      <c r="U61" s="10"/>
      <c r="V61" s="10"/>
      <c r="W61" s="10"/>
      <c r="X61" s="10"/>
      <c r="Y61" s="10"/>
      <c r="Z61" s="10"/>
      <c r="AA61" s="10"/>
      <c r="AB61" s="10"/>
      <c r="AC61" s="10"/>
      <c r="AD61" s="10"/>
      <c r="AE61" s="10"/>
    </row>
    <row r="62" s="10" customFormat="1" ht="19.92" customHeight="1">
      <c r="A62" s="10"/>
      <c r="B62" s="184"/>
      <c r="C62" s="128"/>
      <c r="D62" s="185" t="s">
        <v>644</v>
      </c>
      <c r="E62" s="186"/>
      <c r="F62" s="186"/>
      <c r="G62" s="186"/>
      <c r="H62" s="186"/>
      <c r="I62" s="186"/>
      <c r="J62" s="187">
        <f>J177</f>
        <v>0</v>
      </c>
      <c r="K62" s="128"/>
      <c r="L62" s="188"/>
      <c r="S62" s="10"/>
      <c r="T62" s="10"/>
      <c r="U62" s="10"/>
      <c r="V62" s="10"/>
      <c r="W62" s="10"/>
      <c r="X62" s="10"/>
      <c r="Y62" s="10"/>
      <c r="Z62" s="10"/>
      <c r="AA62" s="10"/>
      <c r="AB62" s="10"/>
      <c r="AC62" s="10"/>
      <c r="AD62" s="10"/>
      <c r="AE62" s="10"/>
    </row>
    <row r="63" s="10" customFormat="1" ht="19.92" customHeight="1">
      <c r="A63" s="10"/>
      <c r="B63" s="184"/>
      <c r="C63" s="128"/>
      <c r="D63" s="185" t="s">
        <v>645</v>
      </c>
      <c r="E63" s="186"/>
      <c r="F63" s="186"/>
      <c r="G63" s="186"/>
      <c r="H63" s="186"/>
      <c r="I63" s="186"/>
      <c r="J63" s="187">
        <f>J232</f>
        <v>0</v>
      </c>
      <c r="K63" s="128"/>
      <c r="L63" s="188"/>
      <c r="S63" s="10"/>
      <c r="T63" s="10"/>
      <c r="U63" s="10"/>
      <c r="V63" s="10"/>
      <c r="W63" s="10"/>
      <c r="X63" s="10"/>
      <c r="Y63" s="10"/>
      <c r="Z63" s="10"/>
      <c r="AA63" s="10"/>
      <c r="AB63" s="10"/>
      <c r="AC63" s="10"/>
      <c r="AD63" s="10"/>
      <c r="AE63" s="10"/>
    </row>
    <row r="64" s="10" customFormat="1" ht="19.92" customHeight="1">
      <c r="A64" s="10"/>
      <c r="B64" s="184"/>
      <c r="C64" s="128"/>
      <c r="D64" s="185" t="s">
        <v>158</v>
      </c>
      <c r="E64" s="186"/>
      <c r="F64" s="186"/>
      <c r="G64" s="186"/>
      <c r="H64" s="186"/>
      <c r="I64" s="186"/>
      <c r="J64" s="187">
        <f>J267</f>
        <v>0</v>
      </c>
      <c r="K64" s="128"/>
      <c r="L64" s="188"/>
      <c r="S64" s="10"/>
      <c r="T64" s="10"/>
      <c r="U64" s="10"/>
      <c r="V64" s="10"/>
      <c r="W64" s="10"/>
      <c r="X64" s="10"/>
      <c r="Y64" s="10"/>
      <c r="Z64" s="10"/>
      <c r="AA64" s="10"/>
      <c r="AB64" s="10"/>
      <c r="AC64" s="10"/>
      <c r="AD64" s="10"/>
      <c r="AE64" s="10"/>
    </row>
    <row r="65" s="10" customFormat="1" ht="19.92" customHeight="1">
      <c r="A65" s="10"/>
      <c r="B65" s="184"/>
      <c r="C65" s="128"/>
      <c r="D65" s="185" t="s">
        <v>160</v>
      </c>
      <c r="E65" s="186"/>
      <c r="F65" s="186"/>
      <c r="G65" s="186"/>
      <c r="H65" s="186"/>
      <c r="I65" s="186"/>
      <c r="J65" s="187">
        <f>J288</f>
        <v>0</v>
      </c>
      <c r="K65" s="128"/>
      <c r="L65" s="188"/>
      <c r="S65" s="10"/>
      <c r="T65" s="10"/>
      <c r="U65" s="10"/>
      <c r="V65" s="10"/>
      <c r="W65" s="10"/>
      <c r="X65" s="10"/>
      <c r="Y65" s="10"/>
      <c r="Z65" s="10"/>
      <c r="AA65" s="10"/>
      <c r="AB65" s="10"/>
      <c r="AC65" s="10"/>
      <c r="AD65" s="10"/>
      <c r="AE65" s="10"/>
    </row>
    <row r="66" s="9" customFormat="1" ht="24.96" customHeight="1">
      <c r="A66" s="9"/>
      <c r="B66" s="178"/>
      <c r="C66" s="179"/>
      <c r="D66" s="180" t="s">
        <v>646</v>
      </c>
      <c r="E66" s="181"/>
      <c r="F66" s="181"/>
      <c r="G66" s="181"/>
      <c r="H66" s="181"/>
      <c r="I66" s="181"/>
      <c r="J66" s="182">
        <f>J295</f>
        <v>0</v>
      </c>
      <c r="K66" s="179"/>
      <c r="L66" s="183"/>
      <c r="S66" s="9"/>
      <c r="T66" s="9"/>
      <c r="U66" s="9"/>
      <c r="V66" s="9"/>
      <c r="W66" s="9"/>
      <c r="X66" s="9"/>
      <c r="Y66" s="9"/>
      <c r="Z66" s="9"/>
      <c r="AA66" s="9"/>
      <c r="AB66" s="9"/>
      <c r="AC66" s="9"/>
      <c r="AD66" s="9"/>
      <c r="AE66" s="9"/>
    </row>
    <row r="67" s="10" customFormat="1" ht="19.92" customHeight="1">
      <c r="A67" s="10"/>
      <c r="B67" s="184"/>
      <c r="C67" s="128"/>
      <c r="D67" s="185" t="s">
        <v>647</v>
      </c>
      <c r="E67" s="186"/>
      <c r="F67" s="186"/>
      <c r="G67" s="186"/>
      <c r="H67" s="186"/>
      <c r="I67" s="186"/>
      <c r="J67" s="187">
        <f>J296</f>
        <v>0</v>
      </c>
      <c r="K67" s="128"/>
      <c r="L67" s="188"/>
      <c r="S67" s="10"/>
      <c r="T67" s="10"/>
      <c r="U67" s="10"/>
      <c r="V67" s="10"/>
      <c r="W67" s="10"/>
      <c r="X67" s="10"/>
      <c r="Y67" s="10"/>
      <c r="Z67" s="10"/>
      <c r="AA67" s="10"/>
      <c r="AB67" s="10"/>
      <c r="AC67" s="10"/>
      <c r="AD67" s="10"/>
      <c r="AE67" s="10"/>
    </row>
    <row r="68" s="2" customFormat="1" ht="21.84" customHeight="1">
      <c r="A68" s="41"/>
      <c r="B68" s="42"/>
      <c r="C68" s="43"/>
      <c r="D68" s="43"/>
      <c r="E68" s="43"/>
      <c r="F68" s="43"/>
      <c r="G68" s="43"/>
      <c r="H68" s="43"/>
      <c r="I68" s="43"/>
      <c r="J68" s="43"/>
      <c r="K68" s="43"/>
      <c r="L68" s="148"/>
      <c r="S68" s="41"/>
      <c r="T68" s="41"/>
      <c r="U68" s="41"/>
      <c r="V68" s="41"/>
      <c r="W68" s="41"/>
      <c r="X68" s="41"/>
      <c r="Y68" s="41"/>
      <c r="Z68" s="41"/>
      <c r="AA68" s="41"/>
      <c r="AB68" s="41"/>
      <c r="AC68" s="41"/>
      <c r="AD68" s="41"/>
      <c r="AE68" s="41"/>
    </row>
    <row r="69" s="2" customFormat="1" ht="6.96" customHeight="1">
      <c r="A69" s="41"/>
      <c r="B69" s="62"/>
      <c r="C69" s="63"/>
      <c r="D69" s="63"/>
      <c r="E69" s="63"/>
      <c r="F69" s="63"/>
      <c r="G69" s="63"/>
      <c r="H69" s="63"/>
      <c r="I69" s="63"/>
      <c r="J69" s="63"/>
      <c r="K69" s="63"/>
      <c r="L69" s="148"/>
      <c r="S69" s="41"/>
      <c r="T69" s="41"/>
      <c r="U69" s="41"/>
      <c r="V69" s="41"/>
      <c r="W69" s="41"/>
      <c r="X69" s="41"/>
      <c r="Y69" s="41"/>
      <c r="Z69" s="41"/>
      <c r="AA69" s="41"/>
      <c r="AB69" s="41"/>
      <c r="AC69" s="41"/>
      <c r="AD69" s="41"/>
      <c r="AE69" s="41"/>
    </row>
    <row r="73" s="2" customFormat="1" ht="6.96" customHeight="1">
      <c r="A73" s="41"/>
      <c r="B73" s="64"/>
      <c r="C73" s="65"/>
      <c r="D73" s="65"/>
      <c r="E73" s="65"/>
      <c r="F73" s="65"/>
      <c r="G73" s="65"/>
      <c r="H73" s="65"/>
      <c r="I73" s="65"/>
      <c r="J73" s="65"/>
      <c r="K73" s="65"/>
      <c r="L73" s="148"/>
      <c r="S73" s="41"/>
      <c r="T73" s="41"/>
      <c r="U73" s="41"/>
      <c r="V73" s="41"/>
      <c r="W73" s="41"/>
      <c r="X73" s="41"/>
      <c r="Y73" s="41"/>
      <c r="Z73" s="41"/>
      <c r="AA73" s="41"/>
      <c r="AB73" s="41"/>
      <c r="AC73" s="41"/>
      <c r="AD73" s="41"/>
      <c r="AE73" s="41"/>
    </row>
    <row r="74" s="2" customFormat="1" ht="24.96" customHeight="1">
      <c r="A74" s="41"/>
      <c r="B74" s="42"/>
      <c r="C74" s="26" t="s">
        <v>164</v>
      </c>
      <c r="D74" s="43"/>
      <c r="E74" s="43"/>
      <c r="F74" s="43"/>
      <c r="G74" s="43"/>
      <c r="H74" s="43"/>
      <c r="I74" s="43"/>
      <c r="J74" s="43"/>
      <c r="K74" s="43"/>
      <c r="L74" s="148"/>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12" customHeight="1">
      <c r="A76" s="41"/>
      <c r="B76" s="42"/>
      <c r="C76" s="35" t="s">
        <v>16</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6.5" customHeight="1">
      <c r="A77" s="41"/>
      <c r="B77" s="42"/>
      <c r="C77" s="43"/>
      <c r="D77" s="43"/>
      <c r="E77" s="173" t="str">
        <f>E7</f>
        <v>Revitalizace parku Marie Restituty II. etapa - část B</v>
      </c>
      <c r="F77" s="35"/>
      <c r="G77" s="35"/>
      <c r="H77" s="35"/>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141</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6.5" customHeight="1">
      <c r="A79" s="41"/>
      <c r="B79" s="42"/>
      <c r="C79" s="43"/>
      <c r="D79" s="43"/>
      <c r="E79" s="72" t="str">
        <f>E9</f>
        <v>SO 102 - Zpevněné plochy, komunikace</v>
      </c>
      <c r="F79" s="43"/>
      <c r="G79" s="43"/>
      <c r="H79" s="43"/>
      <c r="I79" s="43"/>
      <c r="J79" s="43"/>
      <c r="K79" s="43"/>
      <c r="L79" s="148"/>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F12</f>
        <v>Brno-Husovice, park Marie Restituty</v>
      </c>
      <c r="G81" s="43"/>
      <c r="H81" s="43"/>
      <c r="I81" s="35" t="s">
        <v>23</v>
      </c>
      <c r="J81" s="75" t="str">
        <f>IF(J12="","",J12)</f>
        <v>19. 11. 2025</v>
      </c>
      <c r="K81" s="43"/>
      <c r="L81" s="148"/>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5.15" customHeight="1">
      <c r="A83" s="41"/>
      <c r="B83" s="42"/>
      <c r="C83" s="35" t="s">
        <v>25</v>
      </c>
      <c r="D83" s="43"/>
      <c r="E83" s="43"/>
      <c r="F83" s="30" t="str">
        <f>E15</f>
        <v>ÚMČ Brno - sever</v>
      </c>
      <c r="G83" s="43"/>
      <c r="H83" s="43"/>
      <c r="I83" s="35" t="s">
        <v>33</v>
      </c>
      <c r="J83" s="39" t="str">
        <f>E21</f>
        <v>Eva Wagnerová</v>
      </c>
      <c r="K83" s="43"/>
      <c r="L83" s="148"/>
      <c r="S83" s="41"/>
      <c r="T83" s="41"/>
      <c r="U83" s="41"/>
      <c r="V83" s="41"/>
      <c r="W83" s="41"/>
      <c r="X83" s="41"/>
      <c r="Y83" s="41"/>
      <c r="Z83" s="41"/>
      <c r="AA83" s="41"/>
      <c r="AB83" s="41"/>
      <c r="AC83" s="41"/>
      <c r="AD83" s="41"/>
      <c r="AE83" s="41"/>
    </row>
    <row r="84" s="2" customFormat="1" ht="25.65" customHeight="1">
      <c r="A84" s="41"/>
      <c r="B84" s="42"/>
      <c r="C84" s="35" t="s">
        <v>31</v>
      </c>
      <c r="D84" s="43"/>
      <c r="E84" s="43"/>
      <c r="F84" s="30" t="str">
        <f>IF(E18="","",E18)</f>
        <v>Vyplň údaj</v>
      </c>
      <c r="G84" s="43"/>
      <c r="H84" s="43"/>
      <c r="I84" s="35" t="s">
        <v>38</v>
      </c>
      <c r="J84" s="39" t="str">
        <f>E24</f>
        <v>Ing. Vojtěch Biolek, Ph.D.</v>
      </c>
      <c r="K84" s="43"/>
      <c r="L84" s="148"/>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11" customFormat="1" ht="29.28" customHeight="1">
      <c r="A86" s="189"/>
      <c r="B86" s="190"/>
      <c r="C86" s="191" t="s">
        <v>165</v>
      </c>
      <c r="D86" s="192" t="s">
        <v>62</v>
      </c>
      <c r="E86" s="192" t="s">
        <v>58</v>
      </c>
      <c r="F86" s="192" t="s">
        <v>59</v>
      </c>
      <c r="G86" s="192" t="s">
        <v>166</v>
      </c>
      <c r="H86" s="192" t="s">
        <v>167</v>
      </c>
      <c r="I86" s="192" t="s">
        <v>168</v>
      </c>
      <c r="J86" s="192" t="s">
        <v>154</v>
      </c>
      <c r="K86" s="193" t="s">
        <v>169</v>
      </c>
      <c r="L86" s="194"/>
      <c r="M86" s="95" t="s">
        <v>19</v>
      </c>
      <c r="N86" s="96" t="s">
        <v>47</v>
      </c>
      <c r="O86" s="96" t="s">
        <v>170</v>
      </c>
      <c r="P86" s="96" t="s">
        <v>171</v>
      </c>
      <c r="Q86" s="96" t="s">
        <v>172</v>
      </c>
      <c r="R86" s="96" t="s">
        <v>173</v>
      </c>
      <c r="S86" s="96" t="s">
        <v>174</v>
      </c>
      <c r="T86" s="97" t="s">
        <v>175</v>
      </c>
      <c r="U86" s="189"/>
      <c r="V86" s="189"/>
      <c r="W86" s="189"/>
      <c r="X86" s="189"/>
      <c r="Y86" s="189"/>
      <c r="Z86" s="189"/>
      <c r="AA86" s="189"/>
      <c r="AB86" s="189"/>
      <c r="AC86" s="189"/>
      <c r="AD86" s="189"/>
      <c r="AE86" s="189"/>
    </row>
    <row r="87" s="2" customFormat="1" ht="22.8" customHeight="1">
      <c r="A87" s="41"/>
      <c r="B87" s="42"/>
      <c r="C87" s="102" t="s">
        <v>176</v>
      </c>
      <c r="D87" s="43"/>
      <c r="E87" s="43"/>
      <c r="F87" s="43"/>
      <c r="G87" s="43"/>
      <c r="H87" s="43"/>
      <c r="I87" s="43"/>
      <c r="J87" s="195">
        <f>BK87</f>
        <v>0</v>
      </c>
      <c r="K87" s="43"/>
      <c r="L87" s="47"/>
      <c r="M87" s="98"/>
      <c r="N87" s="196"/>
      <c r="O87" s="99"/>
      <c r="P87" s="197">
        <f>P88+P295</f>
        <v>0</v>
      </c>
      <c r="Q87" s="99"/>
      <c r="R87" s="197">
        <f>R88+R295</f>
        <v>1285.94301808</v>
      </c>
      <c r="S87" s="99"/>
      <c r="T87" s="198">
        <f>T88+T295</f>
        <v>0</v>
      </c>
      <c r="U87" s="41"/>
      <c r="V87" s="41"/>
      <c r="W87" s="41"/>
      <c r="X87" s="41"/>
      <c r="Y87" s="41"/>
      <c r="Z87" s="41"/>
      <c r="AA87" s="41"/>
      <c r="AB87" s="41"/>
      <c r="AC87" s="41"/>
      <c r="AD87" s="41"/>
      <c r="AE87" s="41"/>
      <c r="AT87" s="20" t="s">
        <v>76</v>
      </c>
      <c r="AU87" s="20" t="s">
        <v>155</v>
      </c>
      <c r="BK87" s="199">
        <f>BK88+BK295</f>
        <v>0</v>
      </c>
    </row>
    <row r="88" s="12" customFormat="1" ht="25.92" customHeight="1">
      <c r="A88" s="12"/>
      <c r="B88" s="200"/>
      <c r="C88" s="201"/>
      <c r="D88" s="202" t="s">
        <v>76</v>
      </c>
      <c r="E88" s="203" t="s">
        <v>177</v>
      </c>
      <c r="F88" s="203" t="s">
        <v>178</v>
      </c>
      <c r="G88" s="201"/>
      <c r="H88" s="201"/>
      <c r="I88" s="204"/>
      <c r="J88" s="205">
        <f>BK88</f>
        <v>0</v>
      </c>
      <c r="K88" s="201"/>
      <c r="L88" s="206"/>
      <c r="M88" s="207"/>
      <c r="N88" s="208"/>
      <c r="O88" s="208"/>
      <c r="P88" s="209">
        <f>P89+P177+P232+P267+P288</f>
        <v>0</v>
      </c>
      <c r="Q88" s="208"/>
      <c r="R88" s="209">
        <f>R89+R177+R232+R267+R288</f>
        <v>1285.94301808</v>
      </c>
      <c r="S88" s="208"/>
      <c r="T88" s="210">
        <f>T89+T177+T232+T267+T288</f>
        <v>0</v>
      </c>
      <c r="U88" s="12"/>
      <c r="V88" s="12"/>
      <c r="W88" s="12"/>
      <c r="X88" s="12"/>
      <c r="Y88" s="12"/>
      <c r="Z88" s="12"/>
      <c r="AA88" s="12"/>
      <c r="AB88" s="12"/>
      <c r="AC88" s="12"/>
      <c r="AD88" s="12"/>
      <c r="AE88" s="12"/>
      <c r="AR88" s="211" t="s">
        <v>85</v>
      </c>
      <c r="AT88" s="212" t="s">
        <v>76</v>
      </c>
      <c r="AU88" s="212" t="s">
        <v>77</v>
      </c>
      <c r="AY88" s="211" t="s">
        <v>179</v>
      </c>
      <c r="BK88" s="213">
        <f>BK89+BK177+BK232+BK267+BK288</f>
        <v>0</v>
      </c>
    </row>
    <row r="89" s="12" customFormat="1" ht="22.8" customHeight="1">
      <c r="A89" s="12"/>
      <c r="B89" s="200"/>
      <c r="C89" s="201"/>
      <c r="D89" s="202" t="s">
        <v>76</v>
      </c>
      <c r="E89" s="214" t="s">
        <v>85</v>
      </c>
      <c r="F89" s="214" t="s">
        <v>180</v>
      </c>
      <c r="G89" s="201"/>
      <c r="H89" s="201"/>
      <c r="I89" s="204"/>
      <c r="J89" s="215">
        <f>BK89</f>
        <v>0</v>
      </c>
      <c r="K89" s="201"/>
      <c r="L89" s="206"/>
      <c r="M89" s="207"/>
      <c r="N89" s="208"/>
      <c r="O89" s="208"/>
      <c r="P89" s="209">
        <f>SUM(P90:P176)</f>
        <v>0</v>
      </c>
      <c r="Q89" s="208"/>
      <c r="R89" s="209">
        <f>SUM(R90:R176)</f>
        <v>101.12400000000001</v>
      </c>
      <c r="S89" s="208"/>
      <c r="T89" s="210">
        <f>SUM(T90:T176)</f>
        <v>0</v>
      </c>
      <c r="U89" s="12"/>
      <c r="V89" s="12"/>
      <c r="W89" s="12"/>
      <c r="X89" s="12"/>
      <c r="Y89" s="12"/>
      <c r="Z89" s="12"/>
      <c r="AA89" s="12"/>
      <c r="AB89" s="12"/>
      <c r="AC89" s="12"/>
      <c r="AD89" s="12"/>
      <c r="AE89" s="12"/>
      <c r="AR89" s="211" t="s">
        <v>85</v>
      </c>
      <c r="AT89" s="212" t="s">
        <v>76</v>
      </c>
      <c r="AU89" s="212" t="s">
        <v>85</v>
      </c>
      <c r="AY89" s="211" t="s">
        <v>179</v>
      </c>
      <c r="BK89" s="213">
        <f>SUM(BK90:BK176)</f>
        <v>0</v>
      </c>
    </row>
    <row r="90" s="2" customFormat="1" ht="21.75" customHeight="1">
      <c r="A90" s="41"/>
      <c r="B90" s="42"/>
      <c r="C90" s="216" t="s">
        <v>85</v>
      </c>
      <c r="D90" s="216" t="s">
        <v>181</v>
      </c>
      <c r="E90" s="217" t="s">
        <v>648</v>
      </c>
      <c r="F90" s="218" t="s">
        <v>649</v>
      </c>
      <c r="G90" s="219" t="s">
        <v>371</v>
      </c>
      <c r="H90" s="220">
        <v>260.24799999999999</v>
      </c>
      <c r="I90" s="221"/>
      <c r="J90" s="222">
        <f>ROUND(I90*H90,2)</f>
        <v>0</v>
      </c>
      <c r="K90" s="218" t="s">
        <v>185</v>
      </c>
      <c r="L90" s="47"/>
      <c r="M90" s="223" t="s">
        <v>19</v>
      </c>
      <c r="N90" s="224" t="s">
        <v>48</v>
      </c>
      <c r="O90" s="87"/>
      <c r="P90" s="225">
        <f>O90*H90</f>
        <v>0</v>
      </c>
      <c r="Q90" s="225">
        <v>0</v>
      </c>
      <c r="R90" s="225">
        <f>Q90*H90</f>
        <v>0</v>
      </c>
      <c r="S90" s="225">
        <v>0</v>
      </c>
      <c r="T90" s="226">
        <f>S90*H90</f>
        <v>0</v>
      </c>
      <c r="U90" s="41"/>
      <c r="V90" s="41"/>
      <c r="W90" s="41"/>
      <c r="X90" s="41"/>
      <c r="Y90" s="41"/>
      <c r="Z90" s="41"/>
      <c r="AA90" s="41"/>
      <c r="AB90" s="41"/>
      <c r="AC90" s="41"/>
      <c r="AD90" s="41"/>
      <c r="AE90" s="41"/>
      <c r="AR90" s="227" t="s">
        <v>186</v>
      </c>
      <c r="AT90" s="227" t="s">
        <v>181</v>
      </c>
      <c r="AU90" s="227" t="s">
        <v>87</v>
      </c>
      <c r="AY90" s="20" t="s">
        <v>179</v>
      </c>
      <c r="BE90" s="228">
        <f>IF(N90="základní",J90,0)</f>
        <v>0</v>
      </c>
      <c r="BF90" s="228">
        <f>IF(N90="snížená",J90,0)</f>
        <v>0</v>
      </c>
      <c r="BG90" s="228">
        <f>IF(N90="zákl. přenesená",J90,0)</f>
        <v>0</v>
      </c>
      <c r="BH90" s="228">
        <f>IF(N90="sníž. přenesená",J90,0)</f>
        <v>0</v>
      </c>
      <c r="BI90" s="228">
        <f>IF(N90="nulová",J90,0)</f>
        <v>0</v>
      </c>
      <c r="BJ90" s="20" t="s">
        <v>85</v>
      </c>
      <c r="BK90" s="228">
        <f>ROUND(I90*H90,2)</f>
        <v>0</v>
      </c>
      <c r="BL90" s="20" t="s">
        <v>186</v>
      </c>
      <c r="BM90" s="227" t="s">
        <v>650</v>
      </c>
    </row>
    <row r="91" s="2" customFormat="1">
      <c r="A91" s="41"/>
      <c r="B91" s="42"/>
      <c r="C91" s="43"/>
      <c r="D91" s="229" t="s">
        <v>188</v>
      </c>
      <c r="E91" s="43"/>
      <c r="F91" s="230" t="s">
        <v>651</v>
      </c>
      <c r="G91" s="43"/>
      <c r="H91" s="43"/>
      <c r="I91" s="231"/>
      <c r="J91" s="43"/>
      <c r="K91" s="43"/>
      <c r="L91" s="47"/>
      <c r="M91" s="232"/>
      <c r="N91" s="233"/>
      <c r="O91" s="87"/>
      <c r="P91" s="87"/>
      <c r="Q91" s="87"/>
      <c r="R91" s="87"/>
      <c r="S91" s="87"/>
      <c r="T91" s="88"/>
      <c r="U91" s="41"/>
      <c r="V91" s="41"/>
      <c r="W91" s="41"/>
      <c r="X91" s="41"/>
      <c r="Y91" s="41"/>
      <c r="Z91" s="41"/>
      <c r="AA91" s="41"/>
      <c r="AB91" s="41"/>
      <c r="AC91" s="41"/>
      <c r="AD91" s="41"/>
      <c r="AE91" s="41"/>
      <c r="AT91" s="20" t="s">
        <v>188</v>
      </c>
      <c r="AU91" s="20" t="s">
        <v>87</v>
      </c>
    </row>
    <row r="92" s="2" customFormat="1">
      <c r="A92" s="41"/>
      <c r="B92" s="42"/>
      <c r="C92" s="43"/>
      <c r="D92" s="236" t="s">
        <v>276</v>
      </c>
      <c r="E92" s="43"/>
      <c r="F92" s="278" t="s">
        <v>652</v>
      </c>
      <c r="G92" s="43"/>
      <c r="H92" s="43"/>
      <c r="I92" s="231"/>
      <c r="J92" s="43"/>
      <c r="K92" s="43"/>
      <c r="L92" s="47"/>
      <c r="M92" s="232"/>
      <c r="N92" s="233"/>
      <c r="O92" s="87"/>
      <c r="P92" s="87"/>
      <c r="Q92" s="87"/>
      <c r="R92" s="87"/>
      <c r="S92" s="87"/>
      <c r="T92" s="88"/>
      <c r="U92" s="41"/>
      <c r="V92" s="41"/>
      <c r="W92" s="41"/>
      <c r="X92" s="41"/>
      <c r="Y92" s="41"/>
      <c r="Z92" s="41"/>
      <c r="AA92" s="41"/>
      <c r="AB92" s="41"/>
      <c r="AC92" s="41"/>
      <c r="AD92" s="41"/>
      <c r="AE92" s="41"/>
      <c r="AT92" s="20" t="s">
        <v>276</v>
      </c>
      <c r="AU92" s="20" t="s">
        <v>87</v>
      </c>
    </row>
    <row r="93" s="13" customFormat="1">
      <c r="A93" s="13"/>
      <c r="B93" s="234"/>
      <c r="C93" s="235"/>
      <c r="D93" s="236" t="s">
        <v>190</v>
      </c>
      <c r="E93" s="237" t="s">
        <v>19</v>
      </c>
      <c r="F93" s="238" t="s">
        <v>653</v>
      </c>
      <c r="G93" s="235"/>
      <c r="H93" s="237" t="s">
        <v>19</v>
      </c>
      <c r="I93" s="239"/>
      <c r="J93" s="235"/>
      <c r="K93" s="235"/>
      <c r="L93" s="240"/>
      <c r="M93" s="241"/>
      <c r="N93" s="242"/>
      <c r="O93" s="242"/>
      <c r="P93" s="242"/>
      <c r="Q93" s="242"/>
      <c r="R93" s="242"/>
      <c r="S93" s="242"/>
      <c r="T93" s="243"/>
      <c r="U93" s="13"/>
      <c r="V93" s="13"/>
      <c r="W93" s="13"/>
      <c r="X93" s="13"/>
      <c r="Y93" s="13"/>
      <c r="Z93" s="13"/>
      <c r="AA93" s="13"/>
      <c r="AB93" s="13"/>
      <c r="AC93" s="13"/>
      <c r="AD93" s="13"/>
      <c r="AE93" s="13"/>
      <c r="AT93" s="244" t="s">
        <v>190</v>
      </c>
      <c r="AU93" s="244" t="s">
        <v>87</v>
      </c>
      <c r="AV93" s="13" t="s">
        <v>85</v>
      </c>
      <c r="AW93" s="13" t="s">
        <v>37</v>
      </c>
      <c r="AX93" s="13" t="s">
        <v>77</v>
      </c>
      <c r="AY93" s="244" t="s">
        <v>179</v>
      </c>
    </row>
    <row r="94" s="13" customFormat="1">
      <c r="A94" s="13"/>
      <c r="B94" s="234"/>
      <c r="C94" s="235"/>
      <c r="D94" s="236" t="s">
        <v>190</v>
      </c>
      <c r="E94" s="237" t="s">
        <v>19</v>
      </c>
      <c r="F94" s="238" t="s">
        <v>654</v>
      </c>
      <c r="G94" s="235"/>
      <c r="H94" s="237" t="s">
        <v>19</v>
      </c>
      <c r="I94" s="239"/>
      <c r="J94" s="235"/>
      <c r="K94" s="235"/>
      <c r="L94" s="240"/>
      <c r="M94" s="241"/>
      <c r="N94" s="242"/>
      <c r="O94" s="242"/>
      <c r="P94" s="242"/>
      <c r="Q94" s="242"/>
      <c r="R94" s="242"/>
      <c r="S94" s="242"/>
      <c r="T94" s="243"/>
      <c r="U94" s="13"/>
      <c r="V94" s="13"/>
      <c r="W94" s="13"/>
      <c r="X94" s="13"/>
      <c r="Y94" s="13"/>
      <c r="Z94" s="13"/>
      <c r="AA94" s="13"/>
      <c r="AB94" s="13"/>
      <c r="AC94" s="13"/>
      <c r="AD94" s="13"/>
      <c r="AE94" s="13"/>
      <c r="AT94" s="244" t="s">
        <v>190</v>
      </c>
      <c r="AU94" s="244" t="s">
        <v>87</v>
      </c>
      <c r="AV94" s="13" t="s">
        <v>85</v>
      </c>
      <c r="AW94" s="13" t="s">
        <v>37</v>
      </c>
      <c r="AX94" s="13" t="s">
        <v>77</v>
      </c>
      <c r="AY94" s="244" t="s">
        <v>179</v>
      </c>
    </row>
    <row r="95" s="13" customFormat="1">
      <c r="A95" s="13"/>
      <c r="B95" s="234"/>
      <c r="C95" s="235"/>
      <c r="D95" s="236" t="s">
        <v>190</v>
      </c>
      <c r="E95" s="237" t="s">
        <v>19</v>
      </c>
      <c r="F95" s="238" t="s">
        <v>655</v>
      </c>
      <c r="G95" s="235"/>
      <c r="H95" s="237" t="s">
        <v>19</v>
      </c>
      <c r="I95" s="239"/>
      <c r="J95" s="235"/>
      <c r="K95" s="235"/>
      <c r="L95" s="240"/>
      <c r="M95" s="241"/>
      <c r="N95" s="242"/>
      <c r="O95" s="242"/>
      <c r="P95" s="242"/>
      <c r="Q95" s="242"/>
      <c r="R95" s="242"/>
      <c r="S95" s="242"/>
      <c r="T95" s="243"/>
      <c r="U95" s="13"/>
      <c r="V95" s="13"/>
      <c r="W95" s="13"/>
      <c r="X95" s="13"/>
      <c r="Y95" s="13"/>
      <c r="Z95" s="13"/>
      <c r="AA95" s="13"/>
      <c r="AB95" s="13"/>
      <c r="AC95" s="13"/>
      <c r="AD95" s="13"/>
      <c r="AE95" s="13"/>
      <c r="AT95" s="244" t="s">
        <v>190</v>
      </c>
      <c r="AU95" s="244" t="s">
        <v>87</v>
      </c>
      <c r="AV95" s="13" t="s">
        <v>85</v>
      </c>
      <c r="AW95" s="13" t="s">
        <v>37</v>
      </c>
      <c r="AX95" s="13" t="s">
        <v>77</v>
      </c>
      <c r="AY95" s="244" t="s">
        <v>179</v>
      </c>
    </row>
    <row r="96" s="14" customFormat="1">
      <c r="A96" s="14"/>
      <c r="B96" s="245"/>
      <c r="C96" s="246"/>
      <c r="D96" s="236" t="s">
        <v>190</v>
      </c>
      <c r="E96" s="247" t="s">
        <v>19</v>
      </c>
      <c r="F96" s="248" t="s">
        <v>656</v>
      </c>
      <c r="G96" s="246"/>
      <c r="H96" s="249">
        <v>8.8399999999999999</v>
      </c>
      <c r="I96" s="250"/>
      <c r="J96" s="246"/>
      <c r="K96" s="246"/>
      <c r="L96" s="251"/>
      <c r="M96" s="252"/>
      <c r="N96" s="253"/>
      <c r="O96" s="253"/>
      <c r="P96" s="253"/>
      <c r="Q96" s="253"/>
      <c r="R96" s="253"/>
      <c r="S96" s="253"/>
      <c r="T96" s="254"/>
      <c r="U96" s="14"/>
      <c r="V96" s="14"/>
      <c r="W96" s="14"/>
      <c r="X96" s="14"/>
      <c r="Y96" s="14"/>
      <c r="Z96" s="14"/>
      <c r="AA96" s="14"/>
      <c r="AB96" s="14"/>
      <c r="AC96" s="14"/>
      <c r="AD96" s="14"/>
      <c r="AE96" s="14"/>
      <c r="AT96" s="255" t="s">
        <v>190</v>
      </c>
      <c r="AU96" s="255" t="s">
        <v>87</v>
      </c>
      <c r="AV96" s="14" t="s">
        <v>87</v>
      </c>
      <c r="AW96" s="14" t="s">
        <v>37</v>
      </c>
      <c r="AX96" s="14" t="s">
        <v>77</v>
      </c>
      <c r="AY96" s="255" t="s">
        <v>179</v>
      </c>
    </row>
    <row r="97" s="13" customFormat="1">
      <c r="A97" s="13"/>
      <c r="B97" s="234"/>
      <c r="C97" s="235"/>
      <c r="D97" s="236" t="s">
        <v>190</v>
      </c>
      <c r="E97" s="237" t="s">
        <v>19</v>
      </c>
      <c r="F97" s="238" t="s">
        <v>657</v>
      </c>
      <c r="G97" s="235"/>
      <c r="H97" s="237" t="s">
        <v>19</v>
      </c>
      <c r="I97" s="239"/>
      <c r="J97" s="235"/>
      <c r="K97" s="235"/>
      <c r="L97" s="240"/>
      <c r="M97" s="241"/>
      <c r="N97" s="242"/>
      <c r="O97" s="242"/>
      <c r="P97" s="242"/>
      <c r="Q97" s="242"/>
      <c r="R97" s="242"/>
      <c r="S97" s="242"/>
      <c r="T97" s="243"/>
      <c r="U97" s="13"/>
      <c r="V97" s="13"/>
      <c r="W97" s="13"/>
      <c r="X97" s="13"/>
      <c r="Y97" s="13"/>
      <c r="Z97" s="13"/>
      <c r="AA97" s="13"/>
      <c r="AB97" s="13"/>
      <c r="AC97" s="13"/>
      <c r="AD97" s="13"/>
      <c r="AE97" s="13"/>
      <c r="AT97" s="244" t="s">
        <v>190</v>
      </c>
      <c r="AU97" s="244" t="s">
        <v>87</v>
      </c>
      <c r="AV97" s="13" t="s">
        <v>85</v>
      </c>
      <c r="AW97" s="13" t="s">
        <v>37</v>
      </c>
      <c r="AX97" s="13" t="s">
        <v>77</v>
      </c>
      <c r="AY97" s="244" t="s">
        <v>179</v>
      </c>
    </row>
    <row r="98" s="14" customFormat="1">
      <c r="A98" s="14"/>
      <c r="B98" s="245"/>
      <c r="C98" s="246"/>
      <c r="D98" s="236" t="s">
        <v>190</v>
      </c>
      <c r="E98" s="247" t="s">
        <v>19</v>
      </c>
      <c r="F98" s="248" t="s">
        <v>658</v>
      </c>
      <c r="G98" s="246"/>
      <c r="H98" s="249">
        <v>61.740000000000002</v>
      </c>
      <c r="I98" s="250"/>
      <c r="J98" s="246"/>
      <c r="K98" s="246"/>
      <c r="L98" s="251"/>
      <c r="M98" s="252"/>
      <c r="N98" s="253"/>
      <c r="O98" s="253"/>
      <c r="P98" s="253"/>
      <c r="Q98" s="253"/>
      <c r="R98" s="253"/>
      <c r="S98" s="253"/>
      <c r="T98" s="254"/>
      <c r="U98" s="14"/>
      <c r="V98" s="14"/>
      <c r="W98" s="14"/>
      <c r="X98" s="14"/>
      <c r="Y98" s="14"/>
      <c r="Z98" s="14"/>
      <c r="AA98" s="14"/>
      <c r="AB98" s="14"/>
      <c r="AC98" s="14"/>
      <c r="AD98" s="14"/>
      <c r="AE98" s="14"/>
      <c r="AT98" s="255" t="s">
        <v>190</v>
      </c>
      <c r="AU98" s="255" t="s">
        <v>87</v>
      </c>
      <c r="AV98" s="14" t="s">
        <v>87</v>
      </c>
      <c r="AW98" s="14" t="s">
        <v>37</v>
      </c>
      <c r="AX98" s="14" t="s">
        <v>77</v>
      </c>
      <c r="AY98" s="255" t="s">
        <v>179</v>
      </c>
    </row>
    <row r="99" s="13" customFormat="1">
      <c r="A99" s="13"/>
      <c r="B99" s="234"/>
      <c r="C99" s="235"/>
      <c r="D99" s="236" t="s">
        <v>190</v>
      </c>
      <c r="E99" s="237" t="s">
        <v>19</v>
      </c>
      <c r="F99" s="238" t="s">
        <v>659</v>
      </c>
      <c r="G99" s="235"/>
      <c r="H99" s="237" t="s">
        <v>19</v>
      </c>
      <c r="I99" s="239"/>
      <c r="J99" s="235"/>
      <c r="K99" s="235"/>
      <c r="L99" s="240"/>
      <c r="M99" s="241"/>
      <c r="N99" s="242"/>
      <c r="O99" s="242"/>
      <c r="P99" s="242"/>
      <c r="Q99" s="242"/>
      <c r="R99" s="242"/>
      <c r="S99" s="242"/>
      <c r="T99" s="243"/>
      <c r="U99" s="13"/>
      <c r="V99" s="13"/>
      <c r="W99" s="13"/>
      <c r="X99" s="13"/>
      <c r="Y99" s="13"/>
      <c r="Z99" s="13"/>
      <c r="AA99" s="13"/>
      <c r="AB99" s="13"/>
      <c r="AC99" s="13"/>
      <c r="AD99" s="13"/>
      <c r="AE99" s="13"/>
      <c r="AT99" s="244" t="s">
        <v>190</v>
      </c>
      <c r="AU99" s="244" t="s">
        <v>87</v>
      </c>
      <c r="AV99" s="13" t="s">
        <v>85</v>
      </c>
      <c r="AW99" s="13" t="s">
        <v>37</v>
      </c>
      <c r="AX99" s="13" t="s">
        <v>77</v>
      </c>
      <c r="AY99" s="244" t="s">
        <v>179</v>
      </c>
    </row>
    <row r="100" s="14" customFormat="1">
      <c r="A100" s="14"/>
      <c r="B100" s="245"/>
      <c r="C100" s="246"/>
      <c r="D100" s="236" t="s">
        <v>190</v>
      </c>
      <c r="E100" s="247" t="s">
        <v>19</v>
      </c>
      <c r="F100" s="248" t="s">
        <v>660</v>
      </c>
      <c r="G100" s="246"/>
      <c r="H100" s="249">
        <v>0.87</v>
      </c>
      <c r="I100" s="250"/>
      <c r="J100" s="246"/>
      <c r="K100" s="246"/>
      <c r="L100" s="251"/>
      <c r="M100" s="252"/>
      <c r="N100" s="253"/>
      <c r="O100" s="253"/>
      <c r="P100" s="253"/>
      <c r="Q100" s="253"/>
      <c r="R100" s="253"/>
      <c r="S100" s="253"/>
      <c r="T100" s="254"/>
      <c r="U100" s="14"/>
      <c r="V100" s="14"/>
      <c r="W100" s="14"/>
      <c r="X100" s="14"/>
      <c r="Y100" s="14"/>
      <c r="Z100" s="14"/>
      <c r="AA100" s="14"/>
      <c r="AB100" s="14"/>
      <c r="AC100" s="14"/>
      <c r="AD100" s="14"/>
      <c r="AE100" s="14"/>
      <c r="AT100" s="255" t="s">
        <v>190</v>
      </c>
      <c r="AU100" s="255" t="s">
        <v>87</v>
      </c>
      <c r="AV100" s="14" t="s">
        <v>87</v>
      </c>
      <c r="AW100" s="14" t="s">
        <v>37</v>
      </c>
      <c r="AX100" s="14" t="s">
        <v>77</v>
      </c>
      <c r="AY100" s="255" t="s">
        <v>179</v>
      </c>
    </row>
    <row r="101" s="13" customFormat="1">
      <c r="A101" s="13"/>
      <c r="B101" s="234"/>
      <c r="C101" s="235"/>
      <c r="D101" s="236" t="s">
        <v>190</v>
      </c>
      <c r="E101" s="237" t="s">
        <v>19</v>
      </c>
      <c r="F101" s="238" t="s">
        <v>661</v>
      </c>
      <c r="G101" s="235"/>
      <c r="H101" s="237" t="s">
        <v>19</v>
      </c>
      <c r="I101" s="239"/>
      <c r="J101" s="235"/>
      <c r="K101" s="235"/>
      <c r="L101" s="240"/>
      <c r="M101" s="241"/>
      <c r="N101" s="242"/>
      <c r="O101" s="242"/>
      <c r="P101" s="242"/>
      <c r="Q101" s="242"/>
      <c r="R101" s="242"/>
      <c r="S101" s="242"/>
      <c r="T101" s="243"/>
      <c r="U101" s="13"/>
      <c r="V101" s="13"/>
      <c r="W101" s="13"/>
      <c r="X101" s="13"/>
      <c r="Y101" s="13"/>
      <c r="Z101" s="13"/>
      <c r="AA101" s="13"/>
      <c r="AB101" s="13"/>
      <c r="AC101" s="13"/>
      <c r="AD101" s="13"/>
      <c r="AE101" s="13"/>
      <c r="AT101" s="244" t="s">
        <v>190</v>
      </c>
      <c r="AU101" s="244" t="s">
        <v>87</v>
      </c>
      <c r="AV101" s="13" t="s">
        <v>85</v>
      </c>
      <c r="AW101" s="13" t="s">
        <v>37</v>
      </c>
      <c r="AX101" s="13" t="s">
        <v>77</v>
      </c>
      <c r="AY101" s="244" t="s">
        <v>179</v>
      </c>
    </row>
    <row r="102" s="14" customFormat="1">
      <c r="A102" s="14"/>
      <c r="B102" s="245"/>
      <c r="C102" s="246"/>
      <c r="D102" s="236" t="s">
        <v>190</v>
      </c>
      <c r="E102" s="247" t="s">
        <v>19</v>
      </c>
      <c r="F102" s="248" t="s">
        <v>662</v>
      </c>
      <c r="G102" s="246"/>
      <c r="H102" s="249">
        <v>1.407</v>
      </c>
      <c r="I102" s="250"/>
      <c r="J102" s="246"/>
      <c r="K102" s="246"/>
      <c r="L102" s="251"/>
      <c r="M102" s="252"/>
      <c r="N102" s="253"/>
      <c r="O102" s="253"/>
      <c r="P102" s="253"/>
      <c r="Q102" s="253"/>
      <c r="R102" s="253"/>
      <c r="S102" s="253"/>
      <c r="T102" s="254"/>
      <c r="U102" s="14"/>
      <c r="V102" s="14"/>
      <c r="W102" s="14"/>
      <c r="X102" s="14"/>
      <c r="Y102" s="14"/>
      <c r="Z102" s="14"/>
      <c r="AA102" s="14"/>
      <c r="AB102" s="14"/>
      <c r="AC102" s="14"/>
      <c r="AD102" s="14"/>
      <c r="AE102" s="14"/>
      <c r="AT102" s="255" t="s">
        <v>190</v>
      </c>
      <c r="AU102" s="255" t="s">
        <v>87</v>
      </c>
      <c r="AV102" s="14" t="s">
        <v>87</v>
      </c>
      <c r="AW102" s="14" t="s">
        <v>37</v>
      </c>
      <c r="AX102" s="14" t="s">
        <v>77</v>
      </c>
      <c r="AY102" s="255" t="s">
        <v>179</v>
      </c>
    </row>
    <row r="103" s="13" customFormat="1">
      <c r="A103" s="13"/>
      <c r="B103" s="234"/>
      <c r="C103" s="235"/>
      <c r="D103" s="236" t="s">
        <v>190</v>
      </c>
      <c r="E103" s="237" t="s">
        <v>19</v>
      </c>
      <c r="F103" s="238" t="s">
        <v>663</v>
      </c>
      <c r="G103" s="235"/>
      <c r="H103" s="237" t="s">
        <v>19</v>
      </c>
      <c r="I103" s="239"/>
      <c r="J103" s="235"/>
      <c r="K103" s="235"/>
      <c r="L103" s="240"/>
      <c r="M103" s="241"/>
      <c r="N103" s="242"/>
      <c r="O103" s="242"/>
      <c r="P103" s="242"/>
      <c r="Q103" s="242"/>
      <c r="R103" s="242"/>
      <c r="S103" s="242"/>
      <c r="T103" s="243"/>
      <c r="U103" s="13"/>
      <c r="V103" s="13"/>
      <c r="W103" s="13"/>
      <c r="X103" s="13"/>
      <c r="Y103" s="13"/>
      <c r="Z103" s="13"/>
      <c r="AA103" s="13"/>
      <c r="AB103" s="13"/>
      <c r="AC103" s="13"/>
      <c r="AD103" s="13"/>
      <c r="AE103" s="13"/>
      <c r="AT103" s="244" t="s">
        <v>190</v>
      </c>
      <c r="AU103" s="244" t="s">
        <v>87</v>
      </c>
      <c r="AV103" s="13" t="s">
        <v>85</v>
      </c>
      <c r="AW103" s="13" t="s">
        <v>37</v>
      </c>
      <c r="AX103" s="13" t="s">
        <v>77</v>
      </c>
      <c r="AY103" s="244" t="s">
        <v>179</v>
      </c>
    </row>
    <row r="104" s="14" customFormat="1">
      <c r="A104" s="14"/>
      <c r="B104" s="245"/>
      <c r="C104" s="246"/>
      <c r="D104" s="236" t="s">
        <v>190</v>
      </c>
      <c r="E104" s="247" t="s">
        <v>19</v>
      </c>
      <c r="F104" s="248" t="s">
        <v>664</v>
      </c>
      <c r="G104" s="246"/>
      <c r="H104" s="249">
        <v>3.6749999999999998</v>
      </c>
      <c r="I104" s="250"/>
      <c r="J104" s="246"/>
      <c r="K104" s="246"/>
      <c r="L104" s="251"/>
      <c r="M104" s="252"/>
      <c r="N104" s="253"/>
      <c r="O104" s="253"/>
      <c r="P104" s="253"/>
      <c r="Q104" s="253"/>
      <c r="R104" s="253"/>
      <c r="S104" s="253"/>
      <c r="T104" s="254"/>
      <c r="U104" s="14"/>
      <c r="V104" s="14"/>
      <c r="W104" s="14"/>
      <c r="X104" s="14"/>
      <c r="Y104" s="14"/>
      <c r="Z104" s="14"/>
      <c r="AA104" s="14"/>
      <c r="AB104" s="14"/>
      <c r="AC104" s="14"/>
      <c r="AD104" s="14"/>
      <c r="AE104" s="14"/>
      <c r="AT104" s="255" t="s">
        <v>190</v>
      </c>
      <c r="AU104" s="255" t="s">
        <v>87</v>
      </c>
      <c r="AV104" s="14" t="s">
        <v>87</v>
      </c>
      <c r="AW104" s="14" t="s">
        <v>37</v>
      </c>
      <c r="AX104" s="14" t="s">
        <v>77</v>
      </c>
      <c r="AY104" s="255" t="s">
        <v>179</v>
      </c>
    </row>
    <row r="105" s="13" customFormat="1">
      <c r="A105" s="13"/>
      <c r="B105" s="234"/>
      <c r="C105" s="235"/>
      <c r="D105" s="236" t="s">
        <v>190</v>
      </c>
      <c r="E105" s="237" t="s">
        <v>19</v>
      </c>
      <c r="F105" s="238" t="s">
        <v>665</v>
      </c>
      <c r="G105" s="235"/>
      <c r="H105" s="237" t="s">
        <v>19</v>
      </c>
      <c r="I105" s="239"/>
      <c r="J105" s="235"/>
      <c r="K105" s="235"/>
      <c r="L105" s="240"/>
      <c r="M105" s="241"/>
      <c r="N105" s="242"/>
      <c r="O105" s="242"/>
      <c r="P105" s="242"/>
      <c r="Q105" s="242"/>
      <c r="R105" s="242"/>
      <c r="S105" s="242"/>
      <c r="T105" s="243"/>
      <c r="U105" s="13"/>
      <c r="V105" s="13"/>
      <c r="W105" s="13"/>
      <c r="X105" s="13"/>
      <c r="Y105" s="13"/>
      <c r="Z105" s="13"/>
      <c r="AA105" s="13"/>
      <c r="AB105" s="13"/>
      <c r="AC105" s="13"/>
      <c r="AD105" s="13"/>
      <c r="AE105" s="13"/>
      <c r="AT105" s="244" t="s">
        <v>190</v>
      </c>
      <c r="AU105" s="244" t="s">
        <v>87</v>
      </c>
      <c r="AV105" s="13" t="s">
        <v>85</v>
      </c>
      <c r="AW105" s="13" t="s">
        <v>37</v>
      </c>
      <c r="AX105" s="13" t="s">
        <v>77</v>
      </c>
      <c r="AY105" s="244" t="s">
        <v>179</v>
      </c>
    </row>
    <row r="106" s="14" customFormat="1">
      <c r="A106" s="14"/>
      <c r="B106" s="245"/>
      <c r="C106" s="246"/>
      <c r="D106" s="236" t="s">
        <v>190</v>
      </c>
      <c r="E106" s="247" t="s">
        <v>19</v>
      </c>
      <c r="F106" s="248" t="s">
        <v>666</v>
      </c>
      <c r="G106" s="246"/>
      <c r="H106" s="249">
        <v>1.7050000000000001</v>
      </c>
      <c r="I106" s="250"/>
      <c r="J106" s="246"/>
      <c r="K106" s="246"/>
      <c r="L106" s="251"/>
      <c r="M106" s="252"/>
      <c r="N106" s="253"/>
      <c r="O106" s="253"/>
      <c r="P106" s="253"/>
      <c r="Q106" s="253"/>
      <c r="R106" s="253"/>
      <c r="S106" s="253"/>
      <c r="T106" s="254"/>
      <c r="U106" s="14"/>
      <c r="V106" s="14"/>
      <c r="W106" s="14"/>
      <c r="X106" s="14"/>
      <c r="Y106" s="14"/>
      <c r="Z106" s="14"/>
      <c r="AA106" s="14"/>
      <c r="AB106" s="14"/>
      <c r="AC106" s="14"/>
      <c r="AD106" s="14"/>
      <c r="AE106" s="14"/>
      <c r="AT106" s="255" t="s">
        <v>190</v>
      </c>
      <c r="AU106" s="255" t="s">
        <v>87</v>
      </c>
      <c r="AV106" s="14" t="s">
        <v>87</v>
      </c>
      <c r="AW106" s="14" t="s">
        <v>37</v>
      </c>
      <c r="AX106" s="14" t="s">
        <v>77</v>
      </c>
      <c r="AY106" s="255" t="s">
        <v>179</v>
      </c>
    </row>
    <row r="107" s="13" customFormat="1">
      <c r="A107" s="13"/>
      <c r="B107" s="234"/>
      <c r="C107" s="235"/>
      <c r="D107" s="236" t="s">
        <v>190</v>
      </c>
      <c r="E107" s="237" t="s">
        <v>19</v>
      </c>
      <c r="F107" s="238" t="s">
        <v>667</v>
      </c>
      <c r="G107" s="235"/>
      <c r="H107" s="237" t="s">
        <v>19</v>
      </c>
      <c r="I107" s="239"/>
      <c r="J107" s="235"/>
      <c r="K107" s="235"/>
      <c r="L107" s="240"/>
      <c r="M107" s="241"/>
      <c r="N107" s="242"/>
      <c r="O107" s="242"/>
      <c r="P107" s="242"/>
      <c r="Q107" s="242"/>
      <c r="R107" s="242"/>
      <c r="S107" s="242"/>
      <c r="T107" s="243"/>
      <c r="U107" s="13"/>
      <c r="V107" s="13"/>
      <c r="W107" s="13"/>
      <c r="X107" s="13"/>
      <c r="Y107" s="13"/>
      <c r="Z107" s="13"/>
      <c r="AA107" s="13"/>
      <c r="AB107" s="13"/>
      <c r="AC107" s="13"/>
      <c r="AD107" s="13"/>
      <c r="AE107" s="13"/>
      <c r="AT107" s="244" t="s">
        <v>190</v>
      </c>
      <c r="AU107" s="244" t="s">
        <v>87</v>
      </c>
      <c r="AV107" s="13" t="s">
        <v>85</v>
      </c>
      <c r="AW107" s="13" t="s">
        <v>37</v>
      </c>
      <c r="AX107" s="13" t="s">
        <v>77</v>
      </c>
      <c r="AY107" s="244" t="s">
        <v>179</v>
      </c>
    </row>
    <row r="108" s="14" customFormat="1">
      <c r="A108" s="14"/>
      <c r="B108" s="245"/>
      <c r="C108" s="246"/>
      <c r="D108" s="236" t="s">
        <v>190</v>
      </c>
      <c r="E108" s="247" t="s">
        <v>19</v>
      </c>
      <c r="F108" s="248" t="s">
        <v>668</v>
      </c>
      <c r="G108" s="246"/>
      <c r="H108" s="249">
        <v>18.972000000000001</v>
      </c>
      <c r="I108" s="250"/>
      <c r="J108" s="246"/>
      <c r="K108" s="246"/>
      <c r="L108" s="251"/>
      <c r="M108" s="252"/>
      <c r="N108" s="253"/>
      <c r="O108" s="253"/>
      <c r="P108" s="253"/>
      <c r="Q108" s="253"/>
      <c r="R108" s="253"/>
      <c r="S108" s="253"/>
      <c r="T108" s="254"/>
      <c r="U108" s="14"/>
      <c r="V108" s="14"/>
      <c r="W108" s="14"/>
      <c r="X108" s="14"/>
      <c r="Y108" s="14"/>
      <c r="Z108" s="14"/>
      <c r="AA108" s="14"/>
      <c r="AB108" s="14"/>
      <c r="AC108" s="14"/>
      <c r="AD108" s="14"/>
      <c r="AE108" s="14"/>
      <c r="AT108" s="255" t="s">
        <v>190</v>
      </c>
      <c r="AU108" s="255" t="s">
        <v>87</v>
      </c>
      <c r="AV108" s="14" t="s">
        <v>87</v>
      </c>
      <c r="AW108" s="14" t="s">
        <v>37</v>
      </c>
      <c r="AX108" s="14" t="s">
        <v>77</v>
      </c>
      <c r="AY108" s="255" t="s">
        <v>179</v>
      </c>
    </row>
    <row r="109" s="13" customFormat="1">
      <c r="A109" s="13"/>
      <c r="B109" s="234"/>
      <c r="C109" s="235"/>
      <c r="D109" s="236" t="s">
        <v>190</v>
      </c>
      <c r="E109" s="237" t="s">
        <v>19</v>
      </c>
      <c r="F109" s="238" t="s">
        <v>669</v>
      </c>
      <c r="G109" s="235"/>
      <c r="H109" s="237" t="s">
        <v>19</v>
      </c>
      <c r="I109" s="239"/>
      <c r="J109" s="235"/>
      <c r="K109" s="235"/>
      <c r="L109" s="240"/>
      <c r="M109" s="241"/>
      <c r="N109" s="242"/>
      <c r="O109" s="242"/>
      <c r="P109" s="242"/>
      <c r="Q109" s="242"/>
      <c r="R109" s="242"/>
      <c r="S109" s="242"/>
      <c r="T109" s="243"/>
      <c r="U109" s="13"/>
      <c r="V109" s="13"/>
      <c r="W109" s="13"/>
      <c r="X109" s="13"/>
      <c r="Y109" s="13"/>
      <c r="Z109" s="13"/>
      <c r="AA109" s="13"/>
      <c r="AB109" s="13"/>
      <c r="AC109" s="13"/>
      <c r="AD109" s="13"/>
      <c r="AE109" s="13"/>
      <c r="AT109" s="244" t="s">
        <v>190</v>
      </c>
      <c r="AU109" s="244" t="s">
        <v>87</v>
      </c>
      <c r="AV109" s="13" t="s">
        <v>85</v>
      </c>
      <c r="AW109" s="13" t="s">
        <v>37</v>
      </c>
      <c r="AX109" s="13" t="s">
        <v>77</v>
      </c>
      <c r="AY109" s="244" t="s">
        <v>179</v>
      </c>
    </row>
    <row r="110" s="14" customFormat="1">
      <c r="A110" s="14"/>
      <c r="B110" s="245"/>
      <c r="C110" s="246"/>
      <c r="D110" s="236" t="s">
        <v>190</v>
      </c>
      <c r="E110" s="247" t="s">
        <v>19</v>
      </c>
      <c r="F110" s="248" t="s">
        <v>670</v>
      </c>
      <c r="G110" s="246"/>
      <c r="H110" s="249">
        <v>45.340000000000003</v>
      </c>
      <c r="I110" s="250"/>
      <c r="J110" s="246"/>
      <c r="K110" s="246"/>
      <c r="L110" s="251"/>
      <c r="M110" s="252"/>
      <c r="N110" s="253"/>
      <c r="O110" s="253"/>
      <c r="P110" s="253"/>
      <c r="Q110" s="253"/>
      <c r="R110" s="253"/>
      <c r="S110" s="253"/>
      <c r="T110" s="254"/>
      <c r="U110" s="14"/>
      <c r="V110" s="14"/>
      <c r="W110" s="14"/>
      <c r="X110" s="14"/>
      <c r="Y110" s="14"/>
      <c r="Z110" s="14"/>
      <c r="AA110" s="14"/>
      <c r="AB110" s="14"/>
      <c r="AC110" s="14"/>
      <c r="AD110" s="14"/>
      <c r="AE110" s="14"/>
      <c r="AT110" s="255" t="s">
        <v>190</v>
      </c>
      <c r="AU110" s="255" t="s">
        <v>87</v>
      </c>
      <c r="AV110" s="14" t="s">
        <v>87</v>
      </c>
      <c r="AW110" s="14" t="s">
        <v>37</v>
      </c>
      <c r="AX110" s="14" t="s">
        <v>77</v>
      </c>
      <c r="AY110" s="255" t="s">
        <v>179</v>
      </c>
    </row>
    <row r="111" s="13" customFormat="1">
      <c r="A111" s="13"/>
      <c r="B111" s="234"/>
      <c r="C111" s="235"/>
      <c r="D111" s="236" t="s">
        <v>190</v>
      </c>
      <c r="E111" s="237" t="s">
        <v>19</v>
      </c>
      <c r="F111" s="238" t="s">
        <v>671</v>
      </c>
      <c r="G111" s="235"/>
      <c r="H111" s="237" t="s">
        <v>19</v>
      </c>
      <c r="I111" s="239"/>
      <c r="J111" s="235"/>
      <c r="K111" s="235"/>
      <c r="L111" s="240"/>
      <c r="M111" s="241"/>
      <c r="N111" s="242"/>
      <c r="O111" s="242"/>
      <c r="P111" s="242"/>
      <c r="Q111" s="242"/>
      <c r="R111" s="242"/>
      <c r="S111" s="242"/>
      <c r="T111" s="243"/>
      <c r="U111" s="13"/>
      <c r="V111" s="13"/>
      <c r="W111" s="13"/>
      <c r="X111" s="13"/>
      <c r="Y111" s="13"/>
      <c r="Z111" s="13"/>
      <c r="AA111" s="13"/>
      <c r="AB111" s="13"/>
      <c r="AC111" s="13"/>
      <c r="AD111" s="13"/>
      <c r="AE111" s="13"/>
      <c r="AT111" s="244" t="s">
        <v>190</v>
      </c>
      <c r="AU111" s="244" t="s">
        <v>87</v>
      </c>
      <c r="AV111" s="13" t="s">
        <v>85</v>
      </c>
      <c r="AW111" s="13" t="s">
        <v>37</v>
      </c>
      <c r="AX111" s="13" t="s">
        <v>77</v>
      </c>
      <c r="AY111" s="244" t="s">
        <v>179</v>
      </c>
    </row>
    <row r="112" s="14" customFormat="1">
      <c r="A112" s="14"/>
      <c r="B112" s="245"/>
      <c r="C112" s="246"/>
      <c r="D112" s="236" t="s">
        <v>190</v>
      </c>
      <c r="E112" s="247" t="s">
        <v>19</v>
      </c>
      <c r="F112" s="248" t="s">
        <v>672</v>
      </c>
      <c r="G112" s="246"/>
      <c r="H112" s="249">
        <v>79.260000000000005</v>
      </c>
      <c r="I112" s="250"/>
      <c r="J112" s="246"/>
      <c r="K112" s="246"/>
      <c r="L112" s="251"/>
      <c r="M112" s="252"/>
      <c r="N112" s="253"/>
      <c r="O112" s="253"/>
      <c r="P112" s="253"/>
      <c r="Q112" s="253"/>
      <c r="R112" s="253"/>
      <c r="S112" s="253"/>
      <c r="T112" s="254"/>
      <c r="U112" s="14"/>
      <c r="V112" s="14"/>
      <c r="W112" s="14"/>
      <c r="X112" s="14"/>
      <c r="Y112" s="14"/>
      <c r="Z112" s="14"/>
      <c r="AA112" s="14"/>
      <c r="AB112" s="14"/>
      <c r="AC112" s="14"/>
      <c r="AD112" s="14"/>
      <c r="AE112" s="14"/>
      <c r="AT112" s="255" t="s">
        <v>190</v>
      </c>
      <c r="AU112" s="255" t="s">
        <v>87</v>
      </c>
      <c r="AV112" s="14" t="s">
        <v>87</v>
      </c>
      <c r="AW112" s="14" t="s">
        <v>37</v>
      </c>
      <c r="AX112" s="14" t="s">
        <v>77</v>
      </c>
      <c r="AY112" s="255" t="s">
        <v>179</v>
      </c>
    </row>
    <row r="113" s="13" customFormat="1">
      <c r="A113" s="13"/>
      <c r="B113" s="234"/>
      <c r="C113" s="235"/>
      <c r="D113" s="236" t="s">
        <v>190</v>
      </c>
      <c r="E113" s="237" t="s">
        <v>19</v>
      </c>
      <c r="F113" s="238" t="s">
        <v>673</v>
      </c>
      <c r="G113" s="235"/>
      <c r="H113" s="237" t="s">
        <v>19</v>
      </c>
      <c r="I113" s="239"/>
      <c r="J113" s="235"/>
      <c r="K113" s="235"/>
      <c r="L113" s="240"/>
      <c r="M113" s="241"/>
      <c r="N113" s="242"/>
      <c r="O113" s="242"/>
      <c r="P113" s="242"/>
      <c r="Q113" s="242"/>
      <c r="R113" s="242"/>
      <c r="S113" s="242"/>
      <c r="T113" s="243"/>
      <c r="U113" s="13"/>
      <c r="V113" s="13"/>
      <c r="W113" s="13"/>
      <c r="X113" s="13"/>
      <c r="Y113" s="13"/>
      <c r="Z113" s="13"/>
      <c r="AA113" s="13"/>
      <c r="AB113" s="13"/>
      <c r="AC113" s="13"/>
      <c r="AD113" s="13"/>
      <c r="AE113" s="13"/>
      <c r="AT113" s="244" t="s">
        <v>190</v>
      </c>
      <c r="AU113" s="244" t="s">
        <v>87</v>
      </c>
      <c r="AV113" s="13" t="s">
        <v>85</v>
      </c>
      <c r="AW113" s="13" t="s">
        <v>37</v>
      </c>
      <c r="AX113" s="13" t="s">
        <v>77</v>
      </c>
      <c r="AY113" s="244" t="s">
        <v>179</v>
      </c>
    </row>
    <row r="114" s="14" customFormat="1">
      <c r="A114" s="14"/>
      <c r="B114" s="245"/>
      <c r="C114" s="246"/>
      <c r="D114" s="236" t="s">
        <v>190</v>
      </c>
      <c r="E114" s="247" t="s">
        <v>19</v>
      </c>
      <c r="F114" s="248" t="s">
        <v>674</v>
      </c>
      <c r="G114" s="246"/>
      <c r="H114" s="249">
        <v>4.7670000000000003</v>
      </c>
      <c r="I114" s="250"/>
      <c r="J114" s="246"/>
      <c r="K114" s="246"/>
      <c r="L114" s="251"/>
      <c r="M114" s="252"/>
      <c r="N114" s="253"/>
      <c r="O114" s="253"/>
      <c r="P114" s="253"/>
      <c r="Q114" s="253"/>
      <c r="R114" s="253"/>
      <c r="S114" s="253"/>
      <c r="T114" s="254"/>
      <c r="U114" s="14"/>
      <c r="V114" s="14"/>
      <c r="W114" s="14"/>
      <c r="X114" s="14"/>
      <c r="Y114" s="14"/>
      <c r="Z114" s="14"/>
      <c r="AA114" s="14"/>
      <c r="AB114" s="14"/>
      <c r="AC114" s="14"/>
      <c r="AD114" s="14"/>
      <c r="AE114" s="14"/>
      <c r="AT114" s="255" t="s">
        <v>190</v>
      </c>
      <c r="AU114" s="255" t="s">
        <v>87</v>
      </c>
      <c r="AV114" s="14" t="s">
        <v>87</v>
      </c>
      <c r="AW114" s="14" t="s">
        <v>37</v>
      </c>
      <c r="AX114" s="14" t="s">
        <v>77</v>
      </c>
      <c r="AY114" s="255" t="s">
        <v>179</v>
      </c>
    </row>
    <row r="115" s="14" customFormat="1">
      <c r="A115" s="14"/>
      <c r="B115" s="245"/>
      <c r="C115" s="246"/>
      <c r="D115" s="236" t="s">
        <v>190</v>
      </c>
      <c r="E115" s="247" t="s">
        <v>19</v>
      </c>
      <c r="F115" s="248" t="s">
        <v>675</v>
      </c>
      <c r="G115" s="246"/>
      <c r="H115" s="249">
        <v>26.818000000000001</v>
      </c>
      <c r="I115" s="250"/>
      <c r="J115" s="246"/>
      <c r="K115" s="246"/>
      <c r="L115" s="251"/>
      <c r="M115" s="252"/>
      <c r="N115" s="253"/>
      <c r="O115" s="253"/>
      <c r="P115" s="253"/>
      <c r="Q115" s="253"/>
      <c r="R115" s="253"/>
      <c r="S115" s="253"/>
      <c r="T115" s="254"/>
      <c r="U115" s="14"/>
      <c r="V115" s="14"/>
      <c r="W115" s="14"/>
      <c r="X115" s="14"/>
      <c r="Y115" s="14"/>
      <c r="Z115" s="14"/>
      <c r="AA115" s="14"/>
      <c r="AB115" s="14"/>
      <c r="AC115" s="14"/>
      <c r="AD115" s="14"/>
      <c r="AE115" s="14"/>
      <c r="AT115" s="255" t="s">
        <v>190</v>
      </c>
      <c r="AU115" s="255" t="s">
        <v>87</v>
      </c>
      <c r="AV115" s="14" t="s">
        <v>87</v>
      </c>
      <c r="AW115" s="14" t="s">
        <v>37</v>
      </c>
      <c r="AX115" s="14" t="s">
        <v>77</v>
      </c>
      <c r="AY115" s="255" t="s">
        <v>179</v>
      </c>
    </row>
    <row r="116" s="14" customFormat="1">
      <c r="A116" s="14"/>
      <c r="B116" s="245"/>
      <c r="C116" s="246"/>
      <c r="D116" s="236" t="s">
        <v>190</v>
      </c>
      <c r="E116" s="247" t="s">
        <v>19</v>
      </c>
      <c r="F116" s="248" t="s">
        <v>676</v>
      </c>
      <c r="G116" s="246"/>
      <c r="H116" s="249">
        <v>6.8540000000000001</v>
      </c>
      <c r="I116" s="250"/>
      <c r="J116" s="246"/>
      <c r="K116" s="246"/>
      <c r="L116" s="251"/>
      <c r="M116" s="252"/>
      <c r="N116" s="253"/>
      <c r="O116" s="253"/>
      <c r="P116" s="253"/>
      <c r="Q116" s="253"/>
      <c r="R116" s="253"/>
      <c r="S116" s="253"/>
      <c r="T116" s="254"/>
      <c r="U116" s="14"/>
      <c r="V116" s="14"/>
      <c r="W116" s="14"/>
      <c r="X116" s="14"/>
      <c r="Y116" s="14"/>
      <c r="Z116" s="14"/>
      <c r="AA116" s="14"/>
      <c r="AB116" s="14"/>
      <c r="AC116" s="14"/>
      <c r="AD116" s="14"/>
      <c r="AE116" s="14"/>
      <c r="AT116" s="255" t="s">
        <v>190</v>
      </c>
      <c r="AU116" s="255" t="s">
        <v>87</v>
      </c>
      <c r="AV116" s="14" t="s">
        <v>87</v>
      </c>
      <c r="AW116" s="14" t="s">
        <v>37</v>
      </c>
      <c r="AX116" s="14" t="s">
        <v>77</v>
      </c>
      <c r="AY116" s="255" t="s">
        <v>179</v>
      </c>
    </row>
    <row r="117" s="15" customFormat="1">
      <c r="A117" s="15"/>
      <c r="B117" s="256"/>
      <c r="C117" s="257"/>
      <c r="D117" s="236" t="s">
        <v>190</v>
      </c>
      <c r="E117" s="258" t="s">
        <v>142</v>
      </c>
      <c r="F117" s="259" t="s">
        <v>193</v>
      </c>
      <c r="G117" s="257"/>
      <c r="H117" s="260">
        <v>260.24799999999999</v>
      </c>
      <c r="I117" s="261"/>
      <c r="J117" s="257"/>
      <c r="K117" s="257"/>
      <c r="L117" s="262"/>
      <c r="M117" s="263"/>
      <c r="N117" s="264"/>
      <c r="O117" s="264"/>
      <c r="P117" s="264"/>
      <c r="Q117" s="264"/>
      <c r="R117" s="264"/>
      <c r="S117" s="264"/>
      <c r="T117" s="265"/>
      <c r="U117" s="15"/>
      <c r="V117" s="15"/>
      <c r="W117" s="15"/>
      <c r="X117" s="15"/>
      <c r="Y117" s="15"/>
      <c r="Z117" s="15"/>
      <c r="AA117" s="15"/>
      <c r="AB117" s="15"/>
      <c r="AC117" s="15"/>
      <c r="AD117" s="15"/>
      <c r="AE117" s="15"/>
      <c r="AT117" s="266" t="s">
        <v>190</v>
      </c>
      <c r="AU117" s="266" t="s">
        <v>87</v>
      </c>
      <c r="AV117" s="15" t="s">
        <v>194</v>
      </c>
      <c r="AW117" s="15" t="s">
        <v>37</v>
      </c>
      <c r="AX117" s="15" t="s">
        <v>77</v>
      </c>
      <c r="AY117" s="266" t="s">
        <v>179</v>
      </c>
    </row>
    <row r="118" s="16" customFormat="1">
      <c r="A118" s="16"/>
      <c r="B118" s="267"/>
      <c r="C118" s="268"/>
      <c r="D118" s="236" t="s">
        <v>190</v>
      </c>
      <c r="E118" s="269" t="s">
        <v>19</v>
      </c>
      <c r="F118" s="270" t="s">
        <v>195</v>
      </c>
      <c r="G118" s="268"/>
      <c r="H118" s="271">
        <v>260.24799999999999</v>
      </c>
      <c r="I118" s="272"/>
      <c r="J118" s="268"/>
      <c r="K118" s="268"/>
      <c r="L118" s="273"/>
      <c r="M118" s="274"/>
      <c r="N118" s="275"/>
      <c r="O118" s="275"/>
      <c r="P118" s="275"/>
      <c r="Q118" s="275"/>
      <c r="R118" s="275"/>
      <c r="S118" s="275"/>
      <c r="T118" s="276"/>
      <c r="U118" s="16"/>
      <c r="V118" s="16"/>
      <c r="W118" s="16"/>
      <c r="X118" s="16"/>
      <c r="Y118" s="16"/>
      <c r="Z118" s="16"/>
      <c r="AA118" s="16"/>
      <c r="AB118" s="16"/>
      <c r="AC118" s="16"/>
      <c r="AD118" s="16"/>
      <c r="AE118" s="16"/>
      <c r="AT118" s="277" t="s">
        <v>190</v>
      </c>
      <c r="AU118" s="277" t="s">
        <v>87</v>
      </c>
      <c r="AV118" s="16" t="s">
        <v>186</v>
      </c>
      <c r="AW118" s="16" t="s">
        <v>37</v>
      </c>
      <c r="AX118" s="16" t="s">
        <v>85</v>
      </c>
      <c r="AY118" s="277" t="s">
        <v>179</v>
      </c>
    </row>
    <row r="119" s="2" customFormat="1" ht="24.15" customHeight="1">
      <c r="A119" s="41"/>
      <c r="B119" s="42"/>
      <c r="C119" s="216" t="s">
        <v>87</v>
      </c>
      <c r="D119" s="216" t="s">
        <v>181</v>
      </c>
      <c r="E119" s="217" t="s">
        <v>677</v>
      </c>
      <c r="F119" s="218" t="s">
        <v>678</v>
      </c>
      <c r="G119" s="219" t="s">
        <v>371</v>
      </c>
      <c r="H119" s="220">
        <v>4.4930000000000003</v>
      </c>
      <c r="I119" s="221"/>
      <c r="J119" s="222">
        <f>ROUND(I119*H119,2)</f>
        <v>0</v>
      </c>
      <c r="K119" s="218" t="s">
        <v>185</v>
      </c>
      <c r="L119" s="47"/>
      <c r="M119" s="223" t="s">
        <v>19</v>
      </c>
      <c r="N119" s="224" t="s">
        <v>48</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186</v>
      </c>
      <c r="AT119" s="227" t="s">
        <v>181</v>
      </c>
      <c r="AU119" s="227" t="s">
        <v>87</v>
      </c>
      <c r="AY119" s="20" t="s">
        <v>179</v>
      </c>
      <c r="BE119" s="228">
        <f>IF(N119="základní",J119,0)</f>
        <v>0</v>
      </c>
      <c r="BF119" s="228">
        <f>IF(N119="snížená",J119,0)</f>
        <v>0</v>
      </c>
      <c r="BG119" s="228">
        <f>IF(N119="zákl. přenesená",J119,0)</f>
        <v>0</v>
      </c>
      <c r="BH119" s="228">
        <f>IF(N119="sníž. přenesená",J119,0)</f>
        <v>0</v>
      </c>
      <c r="BI119" s="228">
        <f>IF(N119="nulová",J119,0)</f>
        <v>0</v>
      </c>
      <c r="BJ119" s="20" t="s">
        <v>85</v>
      </c>
      <c r="BK119" s="228">
        <f>ROUND(I119*H119,2)</f>
        <v>0</v>
      </c>
      <c r="BL119" s="20" t="s">
        <v>186</v>
      </c>
      <c r="BM119" s="227" t="s">
        <v>679</v>
      </c>
    </row>
    <row r="120" s="2" customFormat="1">
      <c r="A120" s="41"/>
      <c r="B120" s="42"/>
      <c r="C120" s="43"/>
      <c r="D120" s="229" t="s">
        <v>188</v>
      </c>
      <c r="E120" s="43"/>
      <c r="F120" s="230" t="s">
        <v>680</v>
      </c>
      <c r="G120" s="43"/>
      <c r="H120" s="43"/>
      <c r="I120" s="231"/>
      <c r="J120" s="43"/>
      <c r="K120" s="43"/>
      <c r="L120" s="47"/>
      <c r="M120" s="232"/>
      <c r="N120" s="233"/>
      <c r="O120" s="87"/>
      <c r="P120" s="87"/>
      <c r="Q120" s="87"/>
      <c r="R120" s="87"/>
      <c r="S120" s="87"/>
      <c r="T120" s="88"/>
      <c r="U120" s="41"/>
      <c r="V120" s="41"/>
      <c r="W120" s="41"/>
      <c r="X120" s="41"/>
      <c r="Y120" s="41"/>
      <c r="Z120" s="41"/>
      <c r="AA120" s="41"/>
      <c r="AB120" s="41"/>
      <c r="AC120" s="41"/>
      <c r="AD120" s="41"/>
      <c r="AE120" s="41"/>
      <c r="AT120" s="20" t="s">
        <v>188</v>
      </c>
      <c r="AU120" s="20" t="s">
        <v>87</v>
      </c>
    </row>
    <row r="121" s="13" customFormat="1">
      <c r="A121" s="13"/>
      <c r="B121" s="234"/>
      <c r="C121" s="235"/>
      <c r="D121" s="236" t="s">
        <v>190</v>
      </c>
      <c r="E121" s="237" t="s">
        <v>19</v>
      </c>
      <c r="F121" s="238" t="s">
        <v>653</v>
      </c>
      <c r="G121" s="235"/>
      <c r="H121" s="237" t="s">
        <v>19</v>
      </c>
      <c r="I121" s="239"/>
      <c r="J121" s="235"/>
      <c r="K121" s="235"/>
      <c r="L121" s="240"/>
      <c r="M121" s="241"/>
      <c r="N121" s="242"/>
      <c r="O121" s="242"/>
      <c r="P121" s="242"/>
      <c r="Q121" s="242"/>
      <c r="R121" s="242"/>
      <c r="S121" s="242"/>
      <c r="T121" s="243"/>
      <c r="U121" s="13"/>
      <c r="V121" s="13"/>
      <c r="W121" s="13"/>
      <c r="X121" s="13"/>
      <c r="Y121" s="13"/>
      <c r="Z121" s="13"/>
      <c r="AA121" s="13"/>
      <c r="AB121" s="13"/>
      <c r="AC121" s="13"/>
      <c r="AD121" s="13"/>
      <c r="AE121" s="13"/>
      <c r="AT121" s="244" t="s">
        <v>190</v>
      </c>
      <c r="AU121" s="244" t="s">
        <v>87</v>
      </c>
      <c r="AV121" s="13" t="s">
        <v>85</v>
      </c>
      <c r="AW121" s="13" t="s">
        <v>37</v>
      </c>
      <c r="AX121" s="13" t="s">
        <v>77</v>
      </c>
      <c r="AY121" s="244" t="s">
        <v>179</v>
      </c>
    </row>
    <row r="122" s="14" customFormat="1">
      <c r="A122" s="14"/>
      <c r="B122" s="245"/>
      <c r="C122" s="246"/>
      <c r="D122" s="236" t="s">
        <v>190</v>
      </c>
      <c r="E122" s="247" t="s">
        <v>19</v>
      </c>
      <c r="F122" s="248" t="s">
        <v>681</v>
      </c>
      <c r="G122" s="246"/>
      <c r="H122" s="249">
        <v>4.4930000000000003</v>
      </c>
      <c r="I122" s="250"/>
      <c r="J122" s="246"/>
      <c r="K122" s="246"/>
      <c r="L122" s="251"/>
      <c r="M122" s="252"/>
      <c r="N122" s="253"/>
      <c r="O122" s="253"/>
      <c r="P122" s="253"/>
      <c r="Q122" s="253"/>
      <c r="R122" s="253"/>
      <c r="S122" s="253"/>
      <c r="T122" s="254"/>
      <c r="U122" s="14"/>
      <c r="V122" s="14"/>
      <c r="W122" s="14"/>
      <c r="X122" s="14"/>
      <c r="Y122" s="14"/>
      <c r="Z122" s="14"/>
      <c r="AA122" s="14"/>
      <c r="AB122" s="14"/>
      <c r="AC122" s="14"/>
      <c r="AD122" s="14"/>
      <c r="AE122" s="14"/>
      <c r="AT122" s="255" t="s">
        <v>190</v>
      </c>
      <c r="AU122" s="255" t="s">
        <v>87</v>
      </c>
      <c r="AV122" s="14" t="s">
        <v>87</v>
      </c>
      <c r="AW122" s="14" t="s">
        <v>37</v>
      </c>
      <c r="AX122" s="14" t="s">
        <v>77</v>
      </c>
      <c r="AY122" s="255" t="s">
        <v>179</v>
      </c>
    </row>
    <row r="123" s="15" customFormat="1">
      <c r="A123" s="15"/>
      <c r="B123" s="256"/>
      <c r="C123" s="257"/>
      <c r="D123" s="236" t="s">
        <v>190</v>
      </c>
      <c r="E123" s="258" t="s">
        <v>642</v>
      </c>
      <c r="F123" s="259" t="s">
        <v>193</v>
      </c>
      <c r="G123" s="257"/>
      <c r="H123" s="260">
        <v>4.4930000000000003</v>
      </c>
      <c r="I123" s="261"/>
      <c r="J123" s="257"/>
      <c r="K123" s="257"/>
      <c r="L123" s="262"/>
      <c r="M123" s="263"/>
      <c r="N123" s="264"/>
      <c r="O123" s="264"/>
      <c r="P123" s="264"/>
      <c r="Q123" s="264"/>
      <c r="R123" s="264"/>
      <c r="S123" s="264"/>
      <c r="T123" s="265"/>
      <c r="U123" s="15"/>
      <c r="V123" s="15"/>
      <c r="W123" s="15"/>
      <c r="X123" s="15"/>
      <c r="Y123" s="15"/>
      <c r="Z123" s="15"/>
      <c r="AA123" s="15"/>
      <c r="AB123" s="15"/>
      <c r="AC123" s="15"/>
      <c r="AD123" s="15"/>
      <c r="AE123" s="15"/>
      <c r="AT123" s="266" t="s">
        <v>190</v>
      </c>
      <c r="AU123" s="266" t="s">
        <v>87</v>
      </c>
      <c r="AV123" s="15" t="s">
        <v>194</v>
      </c>
      <c r="AW123" s="15" t="s">
        <v>37</v>
      </c>
      <c r="AX123" s="15" t="s">
        <v>77</v>
      </c>
      <c r="AY123" s="266" t="s">
        <v>179</v>
      </c>
    </row>
    <row r="124" s="16" customFormat="1">
      <c r="A124" s="16"/>
      <c r="B124" s="267"/>
      <c r="C124" s="268"/>
      <c r="D124" s="236" t="s">
        <v>190</v>
      </c>
      <c r="E124" s="269" t="s">
        <v>19</v>
      </c>
      <c r="F124" s="270" t="s">
        <v>195</v>
      </c>
      <c r="G124" s="268"/>
      <c r="H124" s="271">
        <v>4.4930000000000003</v>
      </c>
      <c r="I124" s="272"/>
      <c r="J124" s="268"/>
      <c r="K124" s="268"/>
      <c r="L124" s="273"/>
      <c r="M124" s="274"/>
      <c r="N124" s="275"/>
      <c r="O124" s="275"/>
      <c r="P124" s="275"/>
      <c r="Q124" s="275"/>
      <c r="R124" s="275"/>
      <c r="S124" s="275"/>
      <c r="T124" s="276"/>
      <c r="U124" s="16"/>
      <c r="V124" s="16"/>
      <c r="W124" s="16"/>
      <c r="X124" s="16"/>
      <c r="Y124" s="16"/>
      <c r="Z124" s="16"/>
      <c r="AA124" s="16"/>
      <c r="AB124" s="16"/>
      <c r="AC124" s="16"/>
      <c r="AD124" s="16"/>
      <c r="AE124" s="16"/>
      <c r="AT124" s="277" t="s">
        <v>190</v>
      </c>
      <c r="AU124" s="277" t="s">
        <v>87</v>
      </c>
      <c r="AV124" s="16" t="s">
        <v>186</v>
      </c>
      <c r="AW124" s="16" t="s">
        <v>37</v>
      </c>
      <c r="AX124" s="16" t="s">
        <v>85</v>
      </c>
      <c r="AY124" s="277" t="s">
        <v>179</v>
      </c>
    </row>
    <row r="125" s="2" customFormat="1" ht="37.8" customHeight="1">
      <c r="A125" s="41"/>
      <c r="B125" s="42"/>
      <c r="C125" s="216" t="s">
        <v>194</v>
      </c>
      <c r="D125" s="216" t="s">
        <v>181</v>
      </c>
      <c r="E125" s="217" t="s">
        <v>393</v>
      </c>
      <c r="F125" s="218" t="s">
        <v>394</v>
      </c>
      <c r="G125" s="219" t="s">
        <v>371</v>
      </c>
      <c r="H125" s="220">
        <v>264.74099999999999</v>
      </c>
      <c r="I125" s="221"/>
      <c r="J125" s="222">
        <f>ROUND(I125*H125,2)</f>
        <v>0</v>
      </c>
      <c r="K125" s="218" t="s">
        <v>185</v>
      </c>
      <c r="L125" s="47"/>
      <c r="M125" s="223" t="s">
        <v>19</v>
      </c>
      <c r="N125" s="224" t="s">
        <v>48</v>
      </c>
      <c r="O125" s="87"/>
      <c r="P125" s="225">
        <f>O125*H125</f>
        <v>0</v>
      </c>
      <c r="Q125" s="225">
        <v>0</v>
      </c>
      <c r="R125" s="225">
        <f>Q125*H125</f>
        <v>0</v>
      </c>
      <c r="S125" s="225">
        <v>0</v>
      </c>
      <c r="T125" s="226">
        <f>S125*H125</f>
        <v>0</v>
      </c>
      <c r="U125" s="41"/>
      <c r="V125" s="41"/>
      <c r="W125" s="41"/>
      <c r="X125" s="41"/>
      <c r="Y125" s="41"/>
      <c r="Z125" s="41"/>
      <c r="AA125" s="41"/>
      <c r="AB125" s="41"/>
      <c r="AC125" s="41"/>
      <c r="AD125" s="41"/>
      <c r="AE125" s="41"/>
      <c r="AR125" s="227" t="s">
        <v>186</v>
      </c>
      <c r="AT125" s="227" t="s">
        <v>181</v>
      </c>
      <c r="AU125" s="227" t="s">
        <v>87</v>
      </c>
      <c r="AY125" s="20" t="s">
        <v>179</v>
      </c>
      <c r="BE125" s="228">
        <f>IF(N125="základní",J125,0)</f>
        <v>0</v>
      </c>
      <c r="BF125" s="228">
        <f>IF(N125="snížená",J125,0)</f>
        <v>0</v>
      </c>
      <c r="BG125" s="228">
        <f>IF(N125="zákl. přenesená",J125,0)</f>
        <v>0</v>
      </c>
      <c r="BH125" s="228">
        <f>IF(N125="sníž. přenesená",J125,0)</f>
        <v>0</v>
      </c>
      <c r="BI125" s="228">
        <f>IF(N125="nulová",J125,0)</f>
        <v>0</v>
      </c>
      <c r="BJ125" s="20" t="s">
        <v>85</v>
      </c>
      <c r="BK125" s="228">
        <f>ROUND(I125*H125,2)</f>
        <v>0</v>
      </c>
      <c r="BL125" s="20" t="s">
        <v>186</v>
      </c>
      <c r="BM125" s="227" t="s">
        <v>682</v>
      </c>
    </row>
    <row r="126" s="2" customFormat="1">
      <c r="A126" s="41"/>
      <c r="B126" s="42"/>
      <c r="C126" s="43"/>
      <c r="D126" s="229" t="s">
        <v>188</v>
      </c>
      <c r="E126" s="43"/>
      <c r="F126" s="230" t="s">
        <v>396</v>
      </c>
      <c r="G126" s="43"/>
      <c r="H126" s="43"/>
      <c r="I126" s="231"/>
      <c r="J126" s="43"/>
      <c r="K126" s="43"/>
      <c r="L126" s="47"/>
      <c r="M126" s="232"/>
      <c r="N126" s="233"/>
      <c r="O126" s="87"/>
      <c r="P126" s="87"/>
      <c r="Q126" s="87"/>
      <c r="R126" s="87"/>
      <c r="S126" s="87"/>
      <c r="T126" s="88"/>
      <c r="U126" s="41"/>
      <c r="V126" s="41"/>
      <c r="W126" s="41"/>
      <c r="X126" s="41"/>
      <c r="Y126" s="41"/>
      <c r="Z126" s="41"/>
      <c r="AA126" s="41"/>
      <c r="AB126" s="41"/>
      <c r="AC126" s="41"/>
      <c r="AD126" s="41"/>
      <c r="AE126" s="41"/>
      <c r="AT126" s="20" t="s">
        <v>188</v>
      </c>
      <c r="AU126" s="20" t="s">
        <v>87</v>
      </c>
    </row>
    <row r="127" s="13" customFormat="1">
      <c r="A127" s="13"/>
      <c r="B127" s="234"/>
      <c r="C127" s="235"/>
      <c r="D127" s="236" t="s">
        <v>190</v>
      </c>
      <c r="E127" s="237" t="s">
        <v>19</v>
      </c>
      <c r="F127" s="238" t="s">
        <v>683</v>
      </c>
      <c r="G127" s="235"/>
      <c r="H127" s="237" t="s">
        <v>19</v>
      </c>
      <c r="I127" s="239"/>
      <c r="J127" s="235"/>
      <c r="K127" s="235"/>
      <c r="L127" s="240"/>
      <c r="M127" s="241"/>
      <c r="N127" s="242"/>
      <c r="O127" s="242"/>
      <c r="P127" s="242"/>
      <c r="Q127" s="242"/>
      <c r="R127" s="242"/>
      <c r="S127" s="242"/>
      <c r="T127" s="243"/>
      <c r="U127" s="13"/>
      <c r="V127" s="13"/>
      <c r="W127" s="13"/>
      <c r="X127" s="13"/>
      <c r="Y127" s="13"/>
      <c r="Z127" s="13"/>
      <c r="AA127" s="13"/>
      <c r="AB127" s="13"/>
      <c r="AC127" s="13"/>
      <c r="AD127" s="13"/>
      <c r="AE127" s="13"/>
      <c r="AT127" s="244" t="s">
        <v>190</v>
      </c>
      <c r="AU127" s="244" t="s">
        <v>87</v>
      </c>
      <c r="AV127" s="13" t="s">
        <v>85</v>
      </c>
      <c r="AW127" s="13" t="s">
        <v>37</v>
      </c>
      <c r="AX127" s="13" t="s">
        <v>77</v>
      </c>
      <c r="AY127" s="244" t="s">
        <v>179</v>
      </c>
    </row>
    <row r="128" s="14" customFormat="1">
      <c r="A128" s="14"/>
      <c r="B128" s="245"/>
      <c r="C128" s="246"/>
      <c r="D128" s="236" t="s">
        <v>190</v>
      </c>
      <c r="E128" s="247" t="s">
        <v>19</v>
      </c>
      <c r="F128" s="248" t="s">
        <v>142</v>
      </c>
      <c r="G128" s="246"/>
      <c r="H128" s="249">
        <v>260.24799999999999</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190</v>
      </c>
      <c r="AU128" s="255" t="s">
        <v>87</v>
      </c>
      <c r="AV128" s="14" t="s">
        <v>87</v>
      </c>
      <c r="AW128" s="14" t="s">
        <v>37</v>
      </c>
      <c r="AX128" s="14" t="s">
        <v>77</v>
      </c>
      <c r="AY128" s="255" t="s">
        <v>179</v>
      </c>
    </row>
    <row r="129" s="14" customFormat="1">
      <c r="A129" s="14"/>
      <c r="B129" s="245"/>
      <c r="C129" s="246"/>
      <c r="D129" s="236" t="s">
        <v>190</v>
      </c>
      <c r="E129" s="247" t="s">
        <v>19</v>
      </c>
      <c r="F129" s="248" t="s">
        <v>642</v>
      </c>
      <c r="G129" s="246"/>
      <c r="H129" s="249">
        <v>4.4930000000000003</v>
      </c>
      <c r="I129" s="250"/>
      <c r="J129" s="246"/>
      <c r="K129" s="246"/>
      <c r="L129" s="251"/>
      <c r="M129" s="252"/>
      <c r="N129" s="253"/>
      <c r="O129" s="253"/>
      <c r="P129" s="253"/>
      <c r="Q129" s="253"/>
      <c r="R129" s="253"/>
      <c r="S129" s="253"/>
      <c r="T129" s="254"/>
      <c r="U129" s="14"/>
      <c r="V129" s="14"/>
      <c r="W129" s="14"/>
      <c r="X129" s="14"/>
      <c r="Y129" s="14"/>
      <c r="Z129" s="14"/>
      <c r="AA129" s="14"/>
      <c r="AB129" s="14"/>
      <c r="AC129" s="14"/>
      <c r="AD129" s="14"/>
      <c r="AE129" s="14"/>
      <c r="AT129" s="255" t="s">
        <v>190</v>
      </c>
      <c r="AU129" s="255" t="s">
        <v>87</v>
      </c>
      <c r="AV129" s="14" t="s">
        <v>87</v>
      </c>
      <c r="AW129" s="14" t="s">
        <v>37</v>
      </c>
      <c r="AX129" s="14" t="s">
        <v>77</v>
      </c>
      <c r="AY129" s="255" t="s">
        <v>179</v>
      </c>
    </row>
    <row r="130" s="16" customFormat="1">
      <c r="A130" s="16"/>
      <c r="B130" s="267"/>
      <c r="C130" s="268"/>
      <c r="D130" s="236" t="s">
        <v>190</v>
      </c>
      <c r="E130" s="269" t="s">
        <v>19</v>
      </c>
      <c r="F130" s="270" t="s">
        <v>195</v>
      </c>
      <c r="G130" s="268"/>
      <c r="H130" s="271">
        <v>264.74099999999999</v>
      </c>
      <c r="I130" s="272"/>
      <c r="J130" s="268"/>
      <c r="K130" s="268"/>
      <c r="L130" s="273"/>
      <c r="M130" s="274"/>
      <c r="N130" s="275"/>
      <c r="O130" s="275"/>
      <c r="P130" s="275"/>
      <c r="Q130" s="275"/>
      <c r="R130" s="275"/>
      <c r="S130" s="275"/>
      <c r="T130" s="276"/>
      <c r="U130" s="16"/>
      <c r="V130" s="16"/>
      <c r="W130" s="16"/>
      <c r="X130" s="16"/>
      <c r="Y130" s="16"/>
      <c r="Z130" s="16"/>
      <c r="AA130" s="16"/>
      <c r="AB130" s="16"/>
      <c r="AC130" s="16"/>
      <c r="AD130" s="16"/>
      <c r="AE130" s="16"/>
      <c r="AT130" s="277" t="s">
        <v>190</v>
      </c>
      <c r="AU130" s="277" t="s">
        <v>87</v>
      </c>
      <c r="AV130" s="16" t="s">
        <v>186</v>
      </c>
      <c r="AW130" s="16" t="s">
        <v>37</v>
      </c>
      <c r="AX130" s="16" t="s">
        <v>85</v>
      </c>
      <c r="AY130" s="277" t="s">
        <v>179</v>
      </c>
    </row>
    <row r="131" s="2" customFormat="1" ht="24.15" customHeight="1">
      <c r="A131" s="41"/>
      <c r="B131" s="42"/>
      <c r="C131" s="216" t="s">
        <v>186</v>
      </c>
      <c r="D131" s="216" t="s">
        <v>181</v>
      </c>
      <c r="E131" s="217" t="s">
        <v>401</v>
      </c>
      <c r="F131" s="218" t="s">
        <v>402</v>
      </c>
      <c r="G131" s="219" t="s">
        <v>371</v>
      </c>
      <c r="H131" s="220">
        <v>264.74099999999999</v>
      </c>
      <c r="I131" s="221"/>
      <c r="J131" s="222">
        <f>ROUND(I131*H131,2)</f>
        <v>0</v>
      </c>
      <c r="K131" s="218" t="s">
        <v>185</v>
      </c>
      <c r="L131" s="47"/>
      <c r="M131" s="223" t="s">
        <v>19</v>
      </c>
      <c r="N131" s="224" t="s">
        <v>48</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186</v>
      </c>
      <c r="AT131" s="227" t="s">
        <v>181</v>
      </c>
      <c r="AU131" s="227" t="s">
        <v>87</v>
      </c>
      <c r="AY131" s="20" t="s">
        <v>179</v>
      </c>
      <c r="BE131" s="228">
        <f>IF(N131="základní",J131,0)</f>
        <v>0</v>
      </c>
      <c r="BF131" s="228">
        <f>IF(N131="snížená",J131,0)</f>
        <v>0</v>
      </c>
      <c r="BG131" s="228">
        <f>IF(N131="zákl. přenesená",J131,0)</f>
        <v>0</v>
      </c>
      <c r="BH131" s="228">
        <f>IF(N131="sníž. přenesená",J131,0)</f>
        <v>0</v>
      </c>
      <c r="BI131" s="228">
        <f>IF(N131="nulová",J131,0)</f>
        <v>0</v>
      </c>
      <c r="BJ131" s="20" t="s">
        <v>85</v>
      </c>
      <c r="BK131" s="228">
        <f>ROUND(I131*H131,2)</f>
        <v>0</v>
      </c>
      <c r="BL131" s="20" t="s">
        <v>186</v>
      </c>
      <c r="BM131" s="227" t="s">
        <v>684</v>
      </c>
    </row>
    <row r="132" s="2" customFormat="1">
      <c r="A132" s="41"/>
      <c r="B132" s="42"/>
      <c r="C132" s="43"/>
      <c r="D132" s="229" t="s">
        <v>188</v>
      </c>
      <c r="E132" s="43"/>
      <c r="F132" s="230" t="s">
        <v>404</v>
      </c>
      <c r="G132" s="43"/>
      <c r="H132" s="43"/>
      <c r="I132" s="231"/>
      <c r="J132" s="43"/>
      <c r="K132" s="43"/>
      <c r="L132" s="47"/>
      <c r="M132" s="232"/>
      <c r="N132" s="233"/>
      <c r="O132" s="87"/>
      <c r="P132" s="87"/>
      <c r="Q132" s="87"/>
      <c r="R132" s="87"/>
      <c r="S132" s="87"/>
      <c r="T132" s="88"/>
      <c r="U132" s="41"/>
      <c r="V132" s="41"/>
      <c r="W132" s="41"/>
      <c r="X132" s="41"/>
      <c r="Y132" s="41"/>
      <c r="Z132" s="41"/>
      <c r="AA132" s="41"/>
      <c r="AB132" s="41"/>
      <c r="AC132" s="41"/>
      <c r="AD132" s="41"/>
      <c r="AE132" s="41"/>
      <c r="AT132" s="20" t="s">
        <v>188</v>
      </c>
      <c r="AU132" s="20" t="s">
        <v>87</v>
      </c>
    </row>
    <row r="133" s="13" customFormat="1">
      <c r="A133" s="13"/>
      <c r="B133" s="234"/>
      <c r="C133" s="235"/>
      <c r="D133" s="236" t="s">
        <v>190</v>
      </c>
      <c r="E133" s="237" t="s">
        <v>19</v>
      </c>
      <c r="F133" s="238" t="s">
        <v>685</v>
      </c>
      <c r="G133" s="235"/>
      <c r="H133" s="237" t="s">
        <v>19</v>
      </c>
      <c r="I133" s="239"/>
      <c r="J133" s="235"/>
      <c r="K133" s="235"/>
      <c r="L133" s="240"/>
      <c r="M133" s="241"/>
      <c r="N133" s="242"/>
      <c r="O133" s="242"/>
      <c r="P133" s="242"/>
      <c r="Q133" s="242"/>
      <c r="R133" s="242"/>
      <c r="S133" s="242"/>
      <c r="T133" s="243"/>
      <c r="U133" s="13"/>
      <c r="V133" s="13"/>
      <c r="W133" s="13"/>
      <c r="X133" s="13"/>
      <c r="Y133" s="13"/>
      <c r="Z133" s="13"/>
      <c r="AA133" s="13"/>
      <c r="AB133" s="13"/>
      <c r="AC133" s="13"/>
      <c r="AD133" s="13"/>
      <c r="AE133" s="13"/>
      <c r="AT133" s="244" t="s">
        <v>190</v>
      </c>
      <c r="AU133" s="244" t="s">
        <v>87</v>
      </c>
      <c r="AV133" s="13" t="s">
        <v>85</v>
      </c>
      <c r="AW133" s="13" t="s">
        <v>37</v>
      </c>
      <c r="AX133" s="13" t="s">
        <v>77</v>
      </c>
      <c r="AY133" s="244" t="s">
        <v>179</v>
      </c>
    </row>
    <row r="134" s="14" customFormat="1">
      <c r="A134" s="14"/>
      <c r="B134" s="245"/>
      <c r="C134" s="246"/>
      <c r="D134" s="236" t="s">
        <v>190</v>
      </c>
      <c r="E134" s="247" t="s">
        <v>19</v>
      </c>
      <c r="F134" s="248" t="s">
        <v>142</v>
      </c>
      <c r="G134" s="246"/>
      <c r="H134" s="249">
        <v>260.24799999999999</v>
      </c>
      <c r="I134" s="250"/>
      <c r="J134" s="246"/>
      <c r="K134" s="246"/>
      <c r="L134" s="251"/>
      <c r="M134" s="252"/>
      <c r="N134" s="253"/>
      <c r="O134" s="253"/>
      <c r="P134" s="253"/>
      <c r="Q134" s="253"/>
      <c r="R134" s="253"/>
      <c r="S134" s="253"/>
      <c r="T134" s="254"/>
      <c r="U134" s="14"/>
      <c r="V134" s="14"/>
      <c r="W134" s="14"/>
      <c r="X134" s="14"/>
      <c r="Y134" s="14"/>
      <c r="Z134" s="14"/>
      <c r="AA134" s="14"/>
      <c r="AB134" s="14"/>
      <c r="AC134" s="14"/>
      <c r="AD134" s="14"/>
      <c r="AE134" s="14"/>
      <c r="AT134" s="255" t="s">
        <v>190</v>
      </c>
      <c r="AU134" s="255" t="s">
        <v>87</v>
      </c>
      <c r="AV134" s="14" t="s">
        <v>87</v>
      </c>
      <c r="AW134" s="14" t="s">
        <v>37</v>
      </c>
      <c r="AX134" s="14" t="s">
        <v>77</v>
      </c>
      <c r="AY134" s="255" t="s">
        <v>179</v>
      </c>
    </row>
    <row r="135" s="14" customFormat="1">
      <c r="A135" s="14"/>
      <c r="B135" s="245"/>
      <c r="C135" s="246"/>
      <c r="D135" s="236" t="s">
        <v>190</v>
      </c>
      <c r="E135" s="247" t="s">
        <v>19</v>
      </c>
      <c r="F135" s="248" t="s">
        <v>642</v>
      </c>
      <c r="G135" s="246"/>
      <c r="H135" s="249">
        <v>4.4930000000000003</v>
      </c>
      <c r="I135" s="250"/>
      <c r="J135" s="246"/>
      <c r="K135" s="246"/>
      <c r="L135" s="251"/>
      <c r="M135" s="252"/>
      <c r="N135" s="253"/>
      <c r="O135" s="253"/>
      <c r="P135" s="253"/>
      <c r="Q135" s="253"/>
      <c r="R135" s="253"/>
      <c r="S135" s="253"/>
      <c r="T135" s="254"/>
      <c r="U135" s="14"/>
      <c r="V135" s="14"/>
      <c r="W135" s="14"/>
      <c r="X135" s="14"/>
      <c r="Y135" s="14"/>
      <c r="Z135" s="14"/>
      <c r="AA135" s="14"/>
      <c r="AB135" s="14"/>
      <c r="AC135" s="14"/>
      <c r="AD135" s="14"/>
      <c r="AE135" s="14"/>
      <c r="AT135" s="255" t="s">
        <v>190</v>
      </c>
      <c r="AU135" s="255" t="s">
        <v>87</v>
      </c>
      <c r="AV135" s="14" t="s">
        <v>87</v>
      </c>
      <c r="AW135" s="14" t="s">
        <v>37</v>
      </c>
      <c r="AX135" s="14" t="s">
        <v>77</v>
      </c>
      <c r="AY135" s="255" t="s">
        <v>179</v>
      </c>
    </row>
    <row r="136" s="16" customFormat="1">
      <c r="A136" s="16"/>
      <c r="B136" s="267"/>
      <c r="C136" s="268"/>
      <c r="D136" s="236" t="s">
        <v>190</v>
      </c>
      <c r="E136" s="269" t="s">
        <v>19</v>
      </c>
      <c r="F136" s="270" t="s">
        <v>195</v>
      </c>
      <c r="G136" s="268"/>
      <c r="H136" s="271">
        <v>264.74099999999999</v>
      </c>
      <c r="I136" s="272"/>
      <c r="J136" s="268"/>
      <c r="K136" s="268"/>
      <c r="L136" s="273"/>
      <c r="M136" s="274"/>
      <c r="N136" s="275"/>
      <c r="O136" s="275"/>
      <c r="P136" s="275"/>
      <c r="Q136" s="275"/>
      <c r="R136" s="275"/>
      <c r="S136" s="275"/>
      <c r="T136" s="276"/>
      <c r="U136" s="16"/>
      <c r="V136" s="16"/>
      <c r="W136" s="16"/>
      <c r="X136" s="16"/>
      <c r="Y136" s="16"/>
      <c r="Z136" s="16"/>
      <c r="AA136" s="16"/>
      <c r="AB136" s="16"/>
      <c r="AC136" s="16"/>
      <c r="AD136" s="16"/>
      <c r="AE136" s="16"/>
      <c r="AT136" s="277" t="s">
        <v>190</v>
      </c>
      <c r="AU136" s="277" t="s">
        <v>87</v>
      </c>
      <c r="AV136" s="16" t="s">
        <v>186</v>
      </c>
      <c r="AW136" s="16" t="s">
        <v>37</v>
      </c>
      <c r="AX136" s="16" t="s">
        <v>85</v>
      </c>
      <c r="AY136" s="277" t="s">
        <v>179</v>
      </c>
    </row>
    <row r="137" s="2" customFormat="1" ht="24.15" customHeight="1">
      <c r="A137" s="41"/>
      <c r="B137" s="42"/>
      <c r="C137" s="216" t="s">
        <v>215</v>
      </c>
      <c r="D137" s="216" t="s">
        <v>181</v>
      </c>
      <c r="E137" s="217" t="s">
        <v>686</v>
      </c>
      <c r="F137" s="218" t="s">
        <v>687</v>
      </c>
      <c r="G137" s="219" t="s">
        <v>371</v>
      </c>
      <c r="H137" s="220">
        <v>264.74099999999999</v>
      </c>
      <c r="I137" s="221"/>
      <c r="J137" s="222">
        <f>ROUND(I137*H137,2)</f>
        <v>0</v>
      </c>
      <c r="K137" s="218" t="s">
        <v>185</v>
      </c>
      <c r="L137" s="47"/>
      <c r="M137" s="223" t="s">
        <v>19</v>
      </c>
      <c r="N137" s="224" t="s">
        <v>48</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186</v>
      </c>
      <c r="AT137" s="227" t="s">
        <v>181</v>
      </c>
      <c r="AU137" s="227" t="s">
        <v>87</v>
      </c>
      <c r="AY137" s="20" t="s">
        <v>179</v>
      </c>
      <c r="BE137" s="228">
        <f>IF(N137="základní",J137,0)</f>
        <v>0</v>
      </c>
      <c r="BF137" s="228">
        <f>IF(N137="snížená",J137,0)</f>
        <v>0</v>
      </c>
      <c r="BG137" s="228">
        <f>IF(N137="zákl. přenesená",J137,0)</f>
        <v>0</v>
      </c>
      <c r="BH137" s="228">
        <f>IF(N137="sníž. přenesená",J137,0)</f>
        <v>0</v>
      </c>
      <c r="BI137" s="228">
        <f>IF(N137="nulová",J137,0)</f>
        <v>0</v>
      </c>
      <c r="BJ137" s="20" t="s">
        <v>85</v>
      </c>
      <c r="BK137" s="228">
        <f>ROUND(I137*H137,2)</f>
        <v>0</v>
      </c>
      <c r="BL137" s="20" t="s">
        <v>186</v>
      </c>
      <c r="BM137" s="227" t="s">
        <v>688</v>
      </c>
    </row>
    <row r="138" s="2" customFormat="1">
      <c r="A138" s="41"/>
      <c r="B138" s="42"/>
      <c r="C138" s="43"/>
      <c r="D138" s="229" t="s">
        <v>188</v>
      </c>
      <c r="E138" s="43"/>
      <c r="F138" s="230" t="s">
        <v>689</v>
      </c>
      <c r="G138" s="43"/>
      <c r="H138" s="43"/>
      <c r="I138" s="231"/>
      <c r="J138" s="43"/>
      <c r="K138" s="43"/>
      <c r="L138" s="47"/>
      <c r="M138" s="232"/>
      <c r="N138" s="233"/>
      <c r="O138" s="87"/>
      <c r="P138" s="87"/>
      <c r="Q138" s="87"/>
      <c r="R138" s="87"/>
      <c r="S138" s="87"/>
      <c r="T138" s="88"/>
      <c r="U138" s="41"/>
      <c r="V138" s="41"/>
      <c r="W138" s="41"/>
      <c r="X138" s="41"/>
      <c r="Y138" s="41"/>
      <c r="Z138" s="41"/>
      <c r="AA138" s="41"/>
      <c r="AB138" s="41"/>
      <c r="AC138" s="41"/>
      <c r="AD138" s="41"/>
      <c r="AE138" s="41"/>
      <c r="AT138" s="20" t="s">
        <v>188</v>
      </c>
      <c r="AU138" s="20" t="s">
        <v>87</v>
      </c>
    </row>
    <row r="139" s="13" customFormat="1">
      <c r="A139" s="13"/>
      <c r="B139" s="234"/>
      <c r="C139" s="235"/>
      <c r="D139" s="236" t="s">
        <v>190</v>
      </c>
      <c r="E139" s="237" t="s">
        <v>19</v>
      </c>
      <c r="F139" s="238" t="s">
        <v>690</v>
      </c>
      <c r="G139" s="235"/>
      <c r="H139" s="237" t="s">
        <v>19</v>
      </c>
      <c r="I139" s="239"/>
      <c r="J139" s="235"/>
      <c r="K139" s="235"/>
      <c r="L139" s="240"/>
      <c r="M139" s="241"/>
      <c r="N139" s="242"/>
      <c r="O139" s="242"/>
      <c r="P139" s="242"/>
      <c r="Q139" s="242"/>
      <c r="R139" s="242"/>
      <c r="S139" s="242"/>
      <c r="T139" s="243"/>
      <c r="U139" s="13"/>
      <c r="V139" s="13"/>
      <c r="W139" s="13"/>
      <c r="X139" s="13"/>
      <c r="Y139" s="13"/>
      <c r="Z139" s="13"/>
      <c r="AA139" s="13"/>
      <c r="AB139" s="13"/>
      <c r="AC139" s="13"/>
      <c r="AD139" s="13"/>
      <c r="AE139" s="13"/>
      <c r="AT139" s="244" t="s">
        <v>190</v>
      </c>
      <c r="AU139" s="244" t="s">
        <v>87</v>
      </c>
      <c r="AV139" s="13" t="s">
        <v>85</v>
      </c>
      <c r="AW139" s="13" t="s">
        <v>37</v>
      </c>
      <c r="AX139" s="13" t="s">
        <v>77</v>
      </c>
      <c r="AY139" s="244" t="s">
        <v>179</v>
      </c>
    </row>
    <row r="140" s="14" customFormat="1">
      <c r="A140" s="14"/>
      <c r="B140" s="245"/>
      <c r="C140" s="246"/>
      <c r="D140" s="236" t="s">
        <v>190</v>
      </c>
      <c r="E140" s="247" t="s">
        <v>19</v>
      </c>
      <c r="F140" s="248" t="s">
        <v>142</v>
      </c>
      <c r="G140" s="246"/>
      <c r="H140" s="249">
        <v>260.24799999999999</v>
      </c>
      <c r="I140" s="250"/>
      <c r="J140" s="246"/>
      <c r="K140" s="246"/>
      <c r="L140" s="251"/>
      <c r="M140" s="252"/>
      <c r="N140" s="253"/>
      <c r="O140" s="253"/>
      <c r="P140" s="253"/>
      <c r="Q140" s="253"/>
      <c r="R140" s="253"/>
      <c r="S140" s="253"/>
      <c r="T140" s="254"/>
      <c r="U140" s="14"/>
      <c r="V140" s="14"/>
      <c r="W140" s="14"/>
      <c r="X140" s="14"/>
      <c r="Y140" s="14"/>
      <c r="Z140" s="14"/>
      <c r="AA140" s="14"/>
      <c r="AB140" s="14"/>
      <c r="AC140" s="14"/>
      <c r="AD140" s="14"/>
      <c r="AE140" s="14"/>
      <c r="AT140" s="255" t="s">
        <v>190</v>
      </c>
      <c r="AU140" s="255" t="s">
        <v>87</v>
      </c>
      <c r="AV140" s="14" t="s">
        <v>87</v>
      </c>
      <c r="AW140" s="14" t="s">
        <v>37</v>
      </c>
      <c r="AX140" s="14" t="s">
        <v>77</v>
      </c>
      <c r="AY140" s="255" t="s">
        <v>179</v>
      </c>
    </row>
    <row r="141" s="14" customFormat="1">
      <c r="A141" s="14"/>
      <c r="B141" s="245"/>
      <c r="C141" s="246"/>
      <c r="D141" s="236" t="s">
        <v>190</v>
      </c>
      <c r="E141" s="247" t="s">
        <v>19</v>
      </c>
      <c r="F141" s="248" t="s">
        <v>642</v>
      </c>
      <c r="G141" s="246"/>
      <c r="H141" s="249">
        <v>4.4930000000000003</v>
      </c>
      <c r="I141" s="250"/>
      <c r="J141" s="246"/>
      <c r="K141" s="246"/>
      <c r="L141" s="251"/>
      <c r="M141" s="252"/>
      <c r="N141" s="253"/>
      <c r="O141" s="253"/>
      <c r="P141" s="253"/>
      <c r="Q141" s="253"/>
      <c r="R141" s="253"/>
      <c r="S141" s="253"/>
      <c r="T141" s="254"/>
      <c r="U141" s="14"/>
      <c r="V141" s="14"/>
      <c r="W141" s="14"/>
      <c r="X141" s="14"/>
      <c r="Y141" s="14"/>
      <c r="Z141" s="14"/>
      <c r="AA141" s="14"/>
      <c r="AB141" s="14"/>
      <c r="AC141" s="14"/>
      <c r="AD141" s="14"/>
      <c r="AE141" s="14"/>
      <c r="AT141" s="255" t="s">
        <v>190</v>
      </c>
      <c r="AU141" s="255" t="s">
        <v>87</v>
      </c>
      <c r="AV141" s="14" t="s">
        <v>87</v>
      </c>
      <c r="AW141" s="14" t="s">
        <v>37</v>
      </c>
      <c r="AX141" s="14" t="s">
        <v>77</v>
      </c>
      <c r="AY141" s="255" t="s">
        <v>179</v>
      </c>
    </row>
    <row r="142" s="16" customFormat="1">
      <c r="A142" s="16"/>
      <c r="B142" s="267"/>
      <c r="C142" s="268"/>
      <c r="D142" s="236" t="s">
        <v>190</v>
      </c>
      <c r="E142" s="269" t="s">
        <v>19</v>
      </c>
      <c r="F142" s="270" t="s">
        <v>195</v>
      </c>
      <c r="G142" s="268"/>
      <c r="H142" s="271">
        <v>264.74099999999999</v>
      </c>
      <c r="I142" s="272"/>
      <c r="J142" s="268"/>
      <c r="K142" s="268"/>
      <c r="L142" s="273"/>
      <c r="M142" s="274"/>
      <c r="N142" s="275"/>
      <c r="O142" s="275"/>
      <c r="P142" s="275"/>
      <c r="Q142" s="275"/>
      <c r="R142" s="275"/>
      <c r="S142" s="275"/>
      <c r="T142" s="276"/>
      <c r="U142" s="16"/>
      <c r="V142" s="16"/>
      <c r="W142" s="16"/>
      <c r="X142" s="16"/>
      <c r="Y142" s="16"/>
      <c r="Z142" s="16"/>
      <c r="AA142" s="16"/>
      <c r="AB142" s="16"/>
      <c r="AC142" s="16"/>
      <c r="AD142" s="16"/>
      <c r="AE142" s="16"/>
      <c r="AT142" s="277" t="s">
        <v>190</v>
      </c>
      <c r="AU142" s="277" t="s">
        <v>87</v>
      </c>
      <c r="AV142" s="16" t="s">
        <v>186</v>
      </c>
      <c r="AW142" s="16" t="s">
        <v>37</v>
      </c>
      <c r="AX142" s="16" t="s">
        <v>85</v>
      </c>
      <c r="AY142" s="277" t="s">
        <v>179</v>
      </c>
    </row>
    <row r="143" s="2" customFormat="1" ht="37.8" customHeight="1">
      <c r="A143" s="41"/>
      <c r="B143" s="42"/>
      <c r="C143" s="216" t="s">
        <v>220</v>
      </c>
      <c r="D143" s="216" t="s">
        <v>181</v>
      </c>
      <c r="E143" s="217" t="s">
        <v>421</v>
      </c>
      <c r="F143" s="218" t="s">
        <v>422</v>
      </c>
      <c r="G143" s="219" t="s">
        <v>371</v>
      </c>
      <c r="H143" s="220">
        <v>264.74099999999999</v>
      </c>
      <c r="I143" s="221"/>
      <c r="J143" s="222">
        <f>ROUND(I143*H143,2)</f>
        <v>0</v>
      </c>
      <c r="K143" s="218" t="s">
        <v>185</v>
      </c>
      <c r="L143" s="47"/>
      <c r="M143" s="223" t="s">
        <v>19</v>
      </c>
      <c r="N143" s="224" t="s">
        <v>48</v>
      </c>
      <c r="O143" s="87"/>
      <c r="P143" s="225">
        <f>O143*H143</f>
        <v>0</v>
      </c>
      <c r="Q143" s="225">
        <v>0</v>
      </c>
      <c r="R143" s="225">
        <f>Q143*H143</f>
        <v>0</v>
      </c>
      <c r="S143" s="225">
        <v>0</v>
      </c>
      <c r="T143" s="226">
        <f>S143*H143</f>
        <v>0</v>
      </c>
      <c r="U143" s="41"/>
      <c r="V143" s="41"/>
      <c r="W143" s="41"/>
      <c r="X143" s="41"/>
      <c r="Y143" s="41"/>
      <c r="Z143" s="41"/>
      <c r="AA143" s="41"/>
      <c r="AB143" s="41"/>
      <c r="AC143" s="41"/>
      <c r="AD143" s="41"/>
      <c r="AE143" s="41"/>
      <c r="AR143" s="227" t="s">
        <v>186</v>
      </c>
      <c r="AT143" s="227" t="s">
        <v>181</v>
      </c>
      <c r="AU143" s="227" t="s">
        <v>87</v>
      </c>
      <c r="AY143" s="20" t="s">
        <v>179</v>
      </c>
      <c r="BE143" s="228">
        <f>IF(N143="základní",J143,0)</f>
        <v>0</v>
      </c>
      <c r="BF143" s="228">
        <f>IF(N143="snížená",J143,0)</f>
        <v>0</v>
      </c>
      <c r="BG143" s="228">
        <f>IF(N143="zákl. přenesená",J143,0)</f>
        <v>0</v>
      </c>
      <c r="BH143" s="228">
        <f>IF(N143="sníž. přenesená",J143,0)</f>
        <v>0</v>
      </c>
      <c r="BI143" s="228">
        <f>IF(N143="nulová",J143,0)</f>
        <v>0</v>
      </c>
      <c r="BJ143" s="20" t="s">
        <v>85</v>
      </c>
      <c r="BK143" s="228">
        <f>ROUND(I143*H143,2)</f>
        <v>0</v>
      </c>
      <c r="BL143" s="20" t="s">
        <v>186</v>
      </c>
      <c r="BM143" s="227" t="s">
        <v>691</v>
      </c>
    </row>
    <row r="144" s="2" customFormat="1">
      <c r="A144" s="41"/>
      <c r="B144" s="42"/>
      <c r="C144" s="43"/>
      <c r="D144" s="229" t="s">
        <v>188</v>
      </c>
      <c r="E144" s="43"/>
      <c r="F144" s="230" t="s">
        <v>424</v>
      </c>
      <c r="G144" s="43"/>
      <c r="H144" s="43"/>
      <c r="I144" s="231"/>
      <c r="J144" s="43"/>
      <c r="K144" s="43"/>
      <c r="L144" s="47"/>
      <c r="M144" s="232"/>
      <c r="N144" s="233"/>
      <c r="O144" s="87"/>
      <c r="P144" s="87"/>
      <c r="Q144" s="87"/>
      <c r="R144" s="87"/>
      <c r="S144" s="87"/>
      <c r="T144" s="88"/>
      <c r="U144" s="41"/>
      <c r="V144" s="41"/>
      <c r="W144" s="41"/>
      <c r="X144" s="41"/>
      <c r="Y144" s="41"/>
      <c r="Z144" s="41"/>
      <c r="AA144" s="41"/>
      <c r="AB144" s="41"/>
      <c r="AC144" s="41"/>
      <c r="AD144" s="41"/>
      <c r="AE144" s="41"/>
      <c r="AT144" s="20" t="s">
        <v>188</v>
      </c>
      <c r="AU144" s="20" t="s">
        <v>87</v>
      </c>
    </row>
    <row r="145" s="13" customFormat="1">
      <c r="A145" s="13"/>
      <c r="B145" s="234"/>
      <c r="C145" s="235"/>
      <c r="D145" s="236" t="s">
        <v>190</v>
      </c>
      <c r="E145" s="237" t="s">
        <v>19</v>
      </c>
      <c r="F145" s="238" t="s">
        <v>692</v>
      </c>
      <c r="G145" s="235"/>
      <c r="H145" s="237" t="s">
        <v>19</v>
      </c>
      <c r="I145" s="239"/>
      <c r="J145" s="235"/>
      <c r="K145" s="235"/>
      <c r="L145" s="240"/>
      <c r="M145" s="241"/>
      <c r="N145" s="242"/>
      <c r="O145" s="242"/>
      <c r="P145" s="242"/>
      <c r="Q145" s="242"/>
      <c r="R145" s="242"/>
      <c r="S145" s="242"/>
      <c r="T145" s="243"/>
      <c r="U145" s="13"/>
      <c r="V145" s="13"/>
      <c r="W145" s="13"/>
      <c r="X145" s="13"/>
      <c r="Y145" s="13"/>
      <c r="Z145" s="13"/>
      <c r="AA145" s="13"/>
      <c r="AB145" s="13"/>
      <c r="AC145" s="13"/>
      <c r="AD145" s="13"/>
      <c r="AE145" s="13"/>
      <c r="AT145" s="244" t="s">
        <v>190</v>
      </c>
      <c r="AU145" s="244" t="s">
        <v>87</v>
      </c>
      <c r="AV145" s="13" t="s">
        <v>85</v>
      </c>
      <c r="AW145" s="13" t="s">
        <v>37</v>
      </c>
      <c r="AX145" s="13" t="s">
        <v>77</v>
      </c>
      <c r="AY145" s="244" t="s">
        <v>179</v>
      </c>
    </row>
    <row r="146" s="14" customFormat="1">
      <c r="A146" s="14"/>
      <c r="B146" s="245"/>
      <c r="C146" s="246"/>
      <c r="D146" s="236" t="s">
        <v>190</v>
      </c>
      <c r="E146" s="247" t="s">
        <v>19</v>
      </c>
      <c r="F146" s="248" t="s">
        <v>142</v>
      </c>
      <c r="G146" s="246"/>
      <c r="H146" s="249">
        <v>260.24799999999999</v>
      </c>
      <c r="I146" s="250"/>
      <c r="J146" s="246"/>
      <c r="K146" s="246"/>
      <c r="L146" s="251"/>
      <c r="M146" s="252"/>
      <c r="N146" s="253"/>
      <c r="O146" s="253"/>
      <c r="P146" s="253"/>
      <c r="Q146" s="253"/>
      <c r="R146" s="253"/>
      <c r="S146" s="253"/>
      <c r="T146" s="254"/>
      <c r="U146" s="14"/>
      <c r="V146" s="14"/>
      <c r="W146" s="14"/>
      <c r="X146" s="14"/>
      <c r="Y146" s="14"/>
      <c r="Z146" s="14"/>
      <c r="AA146" s="14"/>
      <c r="AB146" s="14"/>
      <c r="AC146" s="14"/>
      <c r="AD146" s="14"/>
      <c r="AE146" s="14"/>
      <c r="AT146" s="255" t="s">
        <v>190</v>
      </c>
      <c r="AU146" s="255" t="s">
        <v>87</v>
      </c>
      <c r="AV146" s="14" t="s">
        <v>87</v>
      </c>
      <c r="AW146" s="14" t="s">
        <v>37</v>
      </c>
      <c r="AX146" s="14" t="s">
        <v>77</v>
      </c>
      <c r="AY146" s="255" t="s">
        <v>179</v>
      </c>
    </row>
    <row r="147" s="14" customFormat="1">
      <c r="A147" s="14"/>
      <c r="B147" s="245"/>
      <c r="C147" s="246"/>
      <c r="D147" s="236" t="s">
        <v>190</v>
      </c>
      <c r="E147" s="247" t="s">
        <v>19</v>
      </c>
      <c r="F147" s="248" t="s">
        <v>642</v>
      </c>
      <c r="G147" s="246"/>
      <c r="H147" s="249">
        <v>4.4930000000000003</v>
      </c>
      <c r="I147" s="250"/>
      <c r="J147" s="246"/>
      <c r="K147" s="246"/>
      <c r="L147" s="251"/>
      <c r="M147" s="252"/>
      <c r="N147" s="253"/>
      <c r="O147" s="253"/>
      <c r="P147" s="253"/>
      <c r="Q147" s="253"/>
      <c r="R147" s="253"/>
      <c r="S147" s="253"/>
      <c r="T147" s="254"/>
      <c r="U147" s="14"/>
      <c r="V147" s="14"/>
      <c r="W147" s="14"/>
      <c r="X147" s="14"/>
      <c r="Y147" s="14"/>
      <c r="Z147" s="14"/>
      <c r="AA147" s="14"/>
      <c r="AB147" s="14"/>
      <c r="AC147" s="14"/>
      <c r="AD147" s="14"/>
      <c r="AE147" s="14"/>
      <c r="AT147" s="255" t="s">
        <v>190</v>
      </c>
      <c r="AU147" s="255" t="s">
        <v>87</v>
      </c>
      <c r="AV147" s="14" t="s">
        <v>87</v>
      </c>
      <c r="AW147" s="14" t="s">
        <v>37</v>
      </c>
      <c r="AX147" s="14" t="s">
        <v>77</v>
      </c>
      <c r="AY147" s="255" t="s">
        <v>179</v>
      </c>
    </row>
    <row r="148" s="16" customFormat="1">
      <c r="A148" s="16"/>
      <c r="B148" s="267"/>
      <c r="C148" s="268"/>
      <c r="D148" s="236" t="s">
        <v>190</v>
      </c>
      <c r="E148" s="269" t="s">
        <v>19</v>
      </c>
      <c r="F148" s="270" t="s">
        <v>195</v>
      </c>
      <c r="G148" s="268"/>
      <c r="H148" s="271">
        <v>264.74099999999999</v>
      </c>
      <c r="I148" s="272"/>
      <c r="J148" s="268"/>
      <c r="K148" s="268"/>
      <c r="L148" s="273"/>
      <c r="M148" s="274"/>
      <c r="N148" s="275"/>
      <c r="O148" s="275"/>
      <c r="P148" s="275"/>
      <c r="Q148" s="275"/>
      <c r="R148" s="275"/>
      <c r="S148" s="275"/>
      <c r="T148" s="276"/>
      <c r="U148" s="16"/>
      <c r="V148" s="16"/>
      <c r="W148" s="16"/>
      <c r="X148" s="16"/>
      <c r="Y148" s="16"/>
      <c r="Z148" s="16"/>
      <c r="AA148" s="16"/>
      <c r="AB148" s="16"/>
      <c r="AC148" s="16"/>
      <c r="AD148" s="16"/>
      <c r="AE148" s="16"/>
      <c r="AT148" s="277" t="s">
        <v>190</v>
      </c>
      <c r="AU148" s="277" t="s">
        <v>87</v>
      </c>
      <c r="AV148" s="16" t="s">
        <v>186</v>
      </c>
      <c r="AW148" s="16" t="s">
        <v>37</v>
      </c>
      <c r="AX148" s="16" t="s">
        <v>85</v>
      </c>
      <c r="AY148" s="277" t="s">
        <v>179</v>
      </c>
    </row>
    <row r="149" s="2" customFormat="1" ht="24.15" customHeight="1">
      <c r="A149" s="41"/>
      <c r="B149" s="42"/>
      <c r="C149" s="216" t="s">
        <v>228</v>
      </c>
      <c r="D149" s="216" t="s">
        <v>181</v>
      </c>
      <c r="E149" s="217" t="s">
        <v>428</v>
      </c>
      <c r="F149" s="218" t="s">
        <v>429</v>
      </c>
      <c r="G149" s="219" t="s">
        <v>333</v>
      </c>
      <c r="H149" s="220">
        <v>529.48199999999997</v>
      </c>
      <c r="I149" s="221"/>
      <c r="J149" s="222">
        <f>ROUND(I149*H149,2)</f>
        <v>0</v>
      </c>
      <c r="K149" s="218" t="s">
        <v>185</v>
      </c>
      <c r="L149" s="47"/>
      <c r="M149" s="223" t="s">
        <v>19</v>
      </c>
      <c r="N149" s="224" t="s">
        <v>48</v>
      </c>
      <c r="O149" s="87"/>
      <c r="P149" s="225">
        <f>O149*H149</f>
        <v>0</v>
      </c>
      <c r="Q149" s="225">
        <v>0</v>
      </c>
      <c r="R149" s="225">
        <f>Q149*H149</f>
        <v>0</v>
      </c>
      <c r="S149" s="225">
        <v>0</v>
      </c>
      <c r="T149" s="226">
        <f>S149*H149</f>
        <v>0</v>
      </c>
      <c r="U149" s="41"/>
      <c r="V149" s="41"/>
      <c r="W149" s="41"/>
      <c r="X149" s="41"/>
      <c r="Y149" s="41"/>
      <c r="Z149" s="41"/>
      <c r="AA149" s="41"/>
      <c r="AB149" s="41"/>
      <c r="AC149" s="41"/>
      <c r="AD149" s="41"/>
      <c r="AE149" s="41"/>
      <c r="AR149" s="227" t="s">
        <v>186</v>
      </c>
      <c r="AT149" s="227" t="s">
        <v>181</v>
      </c>
      <c r="AU149" s="227" t="s">
        <v>87</v>
      </c>
      <c r="AY149" s="20" t="s">
        <v>179</v>
      </c>
      <c r="BE149" s="228">
        <f>IF(N149="základní",J149,0)</f>
        <v>0</v>
      </c>
      <c r="BF149" s="228">
        <f>IF(N149="snížená",J149,0)</f>
        <v>0</v>
      </c>
      <c r="BG149" s="228">
        <f>IF(N149="zákl. přenesená",J149,0)</f>
        <v>0</v>
      </c>
      <c r="BH149" s="228">
        <f>IF(N149="sníž. přenesená",J149,0)</f>
        <v>0</v>
      </c>
      <c r="BI149" s="228">
        <f>IF(N149="nulová",J149,0)</f>
        <v>0</v>
      </c>
      <c r="BJ149" s="20" t="s">
        <v>85</v>
      </c>
      <c r="BK149" s="228">
        <f>ROUND(I149*H149,2)</f>
        <v>0</v>
      </c>
      <c r="BL149" s="20" t="s">
        <v>186</v>
      </c>
      <c r="BM149" s="227" t="s">
        <v>693</v>
      </c>
    </row>
    <row r="150" s="2" customFormat="1">
      <c r="A150" s="41"/>
      <c r="B150" s="42"/>
      <c r="C150" s="43"/>
      <c r="D150" s="229" t="s">
        <v>188</v>
      </c>
      <c r="E150" s="43"/>
      <c r="F150" s="230" t="s">
        <v>431</v>
      </c>
      <c r="G150" s="43"/>
      <c r="H150" s="43"/>
      <c r="I150" s="231"/>
      <c r="J150" s="43"/>
      <c r="K150" s="43"/>
      <c r="L150" s="47"/>
      <c r="M150" s="232"/>
      <c r="N150" s="233"/>
      <c r="O150" s="87"/>
      <c r="P150" s="87"/>
      <c r="Q150" s="87"/>
      <c r="R150" s="87"/>
      <c r="S150" s="87"/>
      <c r="T150" s="88"/>
      <c r="U150" s="41"/>
      <c r="V150" s="41"/>
      <c r="W150" s="41"/>
      <c r="X150" s="41"/>
      <c r="Y150" s="41"/>
      <c r="Z150" s="41"/>
      <c r="AA150" s="41"/>
      <c r="AB150" s="41"/>
      <c r="AC150" s="41"/>
      <c r="AD150" s="41"/>
      <c r="AE150" s="41"/>
      <c r="AT150" s="20" t="s">
        <v>188</v>
      </c>
      <c r="AU150" s="20" t="s">
        <v>87</v>
      </c>
    </row>
    <row r="151" s="14" customFormat="1">
      <c r="A151" s="14"/>
      <c r="B151" s="245"/>
      <c r="C151" s="246"/>
      <c r="D151" s="236" t="s">
        <v>190</v>
      </c>
      <c r="E151" s="246"/>
      <c r="F151" s="248" t="s">
        <v>694</v>
      </c>
      <c r="G151" s="246"/>
      <c r="H151" s="249">
        <v>529.48199999999997</v>
      </c>
      <c r="I151" s="250"/>
      <c r="J151" s="246"/>
      <c r="K151" s="246"/>
      <c r="L151" s="251"/>
      <c r="M151" s="252"/>
      <c r="N151" s="253"/>
      <c r="O151" s="253"/>
      <c r="P151" s="253"/>
      <c r="Q151" s="253"/>
      <c r="R151" s="253"/>
      <c r="S151" s="253"/>
      <c r="T151" s="254"/>
      <c r="U151" s="14"/>
      <c r="V151" s="14"/>
      <c r="W151" s="14"/>
      <c r="X151" s="14"/>
      <c r="Y151" s="14"/>
      <c r="Z151" s="14"/>
      <c r="AA151" s="14"/>
      <c r="AB151" s="14"/>
      <c r="AC151" s="14"/>
      <c r="AD151" s="14"/>
      <c r="AE151" s="14"/>
      <c r="AT151" s="255" t="s">
        <v>190</v>
      </c>
      <c r="AU151" s="255" t="s">
        <v>87</v>
      </c>
      <c r="AV151" s="14" t="s">
        <v>87</v>
      </c>
      <c r="AW151" s="14" t="s">
        <v>4</v>
      </c>
      <c r="AX151" s="14" t="s">
        <v>85</v>
      </c>
      <c r="AY151" s="255" t="s">
        <v>179</v>
      </c>
    </row>
    <row r="152" s="2" customFormat="1" ht="21.75" customHeight="1">
      <c r="A152" s="41"/>
      <c r="B152" s="42"/>
      <c r="C152" s="216" t="s">
        <v>235</v>
      </c>
      <c r="D152" s="216" t="s">
        <v>181</v>
      </c>
      <c r="E152" s="217" t="s">
        <v>695</v>
      </c>
      <c r="F152" s="218" t="s">
        <v>696</v>
      </c>
      <c r="G152" s="219" t="s">
        <v>184</v>
      </c>
      <c r="H152" s="220">
        <v>1447.28</v>
      </c>
      <c r="I152" s="221"/>
      <c r="J152" s="222">
        <f>ROUND(I152*H152,2)</f>
        <v>0</v>
      </c>
      <c r="K152" s="218" t="s">
        <v>185</v>
      </c>
      <c r="L152" s="47"/>
      <c r="M152" s="223" t="s">
        <v>19</v>
      </c>
      <c r="N152" s="224" t="s">
        <v>48</v>
      </c>
      <c r="O152" s="87"/>
      <c r="P152" s="225">
        <f>O152*H152</f>
        <v>0</v>
      </c>
      <c r="Q152" s="225">
        <v>0</v>
      </c>
      <c r="R152" s="225">
        <f>Q152*H152</f>
        <v>0</v>
      </c>
      <c r="S152" s="225">
        <v>0</v>
      </c>
      <c r="T152" s="226">
        <f>S152*H152</f>
        <v>0</v>
      </c>
      <c r="U152" s="41"/>
      <c r="V152" s="41"/>
      <c r="W152" s="41"/>
      <c r="X152" s="41"/>
      <c r="Y152" s="41"/>
      <c r="Z152" s="41"/>
      <c r="AA152" s="41"/>
      <c r="AB152" s="41"/>
      <c r="AC152" s="41"/>
      <c r="AD152" s="41"/>
      <c r="AE152" s="41"/>
      <c r="AR152" s="227" t="s">
        <v>186</v>
      </c>
      <c r="AT152" s="227" t="s">
        <v>181</v>
      </c>
      <c r="AU152" s="227" t="s">
        <v>87</v>
      </c>
      <c r="AY152" s="20" t="s">
        <v>179</v>
      </c>
      <c r="BE152" s="228">
        <f>IF(N152="základní",J152,0)</f>
        <v>0</v>
      </c>
      <c r="BF152" s="228">
        <f>IF(N152="snížená",J152,0)</f>
        <v>0</v>
      </c>
      <c r="BG152" s="228">
        <f>IF(N152="zákl. přenesená",J152,0)</f>
        <v>0</v>
      </c>
      <c r="BH152" s="228">
        <f>IF(N152="sníž. přenesená",J152,0)</f>
        <v>0</v>
      </c>
      <c r="BI152" s="228">
        <f>IF(N152="nulová",J152,0)</f>
        <v>0</v>
      </c>
      <c r="BJ152" s="20" t="s">
        <v>85</v>
      </c>
      <c r="BK152" s="228">
        <f>ROUND(I152*H152,2)</f>
        <v>0</v>
      </c>
      <c r="BL152" s="20" t="s">
        <v>186</v>
      </c>
      <c r="BM152" s="227" t="s">
        <v>697</v>
      </c>
    </row>
    <row r="153" s="2" customFormat="1">
      <c r="A153" s="41"/>
      <c r="B153" s="42"/>
      <c r="C153" s="43"/>
      <c r="D153" s="229" t="s">
        <v>188</v>
      </c>
      <c r="E153" s="43"/>
      <c r="F153" s="230" t="s">
        <v>698</v>
      </c>
      <c r="G153" s="43"/>
      <c r="H153" s="43"/>
      <c r="I153" s="231"/>
      <c r="J153" s="43"/>
      <c r="K153" s="43"/>
      <c r="L153" s="47"/>
      <c r="M153" s="232"/>
      <c r="N153" s="233"/>
      <c r="O153" s="87"/>
      <c r="P153" s="87"/>
      <c r="Q153" s="87"/>
      <c r="R153" s="87"/>
      <c r="S153" s="87"/>
      <c r="T153" s="88"/>
      <c r="U153" s="41"/>
      <c r="V153" s="41"/>
      <c r="W153" s="41"/>
      <c r="X153" s="41"/>
      <c r="Y153" s="41"/>
      <c r="Z153" s="41"/>
      <c r="AA153" s="41"/>
      <c r="AB153" s="41"/>
      <c r="AC153" s="41"/>
      <c r="AD153" s="41"/>
      <c r="AE153" s="41"/>
      <c r="AT153" s="20" t="s">
        <v>188</v>
      </c>
      <c r="AU153" s="20" t="s">
        <v>87</v>
      </c>
    </row>
    <row r="154" s="13" customFormat="1">
      <c r="A154" s="13"/>
      <c r="B154" s="234"/>
      <c r="C154" s="235"/>
      <c r="D154" s="236" t="s">
        <v>190</v>
      </c>
      <c r="E154" s="237" t="s">
        <v>19</v>
      </c>
      <c r="F154" s="238" t="s">
        <v>699</v>
      </c>
      <c r="G154" s="235"/>
      <c r="H154" s="237" t="s">
        <v>19</v>
      </c>
      <c r="I154" s="239"/>
      <c r="J154" s="235"/>
      <c r="K154" s="235"/>
      <c r="L154" s="240"/>
      <c r="M154" s="241"/>
      <c r="N154" s="242"/>
      <c r="O154" s="242"/>
      <c r="P154" s="242"/>
      <c r="Q154" s="242"/>
      <c r="R154" s="242"/>
      <c r="S154" s="242"/>
      <c r="T154" s="243"/>
      <c r="U154" s="13"/>
      <c r="V154" s="13"/>
      <c r="W154" s="13"/>
      <c r="X154" s="13"/>
      <c r="Y154" s="13"/>
      <c r="Z154" s="13"/>
      <c r="AA154" s="13"/>
      <c r="AB154" s="13"/>
      <c r="AC154" s="13"/>
      <c r="AD154" s="13"/>
      <c r="AE154" s="13"/>
      <c r="AT154" s="244" t="s">
        <v>190</v>
      </c>
      <c r="AU154" s="244" t="s">
        <v>87</v>
      </c>
      <c r="AV154" s="13" t="s">
        <v>85</v>
      </c>
      <c r="AW154" s="13" t="s">
        <v>37</v>
      </c>
      <c r="AX154" s="13" t="s">
        <v>77</v>
      </c>
      <c r="AY154" s="244" t="s">
        <v>179</v>
      </c>
    </row>
    <row r="155" s="14" customFormat="1">
      <c r="A155" s="14"/>
      <c r="B155" s="245"/>
      <c r="C155" s="246"/>
      <c r="D155" s="236" t="s">
        <v>190</v>
      </c>
      <c r="E155" s="247" t="s">
        <v>19</v>
      </c>
      <c r="F155" s="248" t="s">
        <v>625</v>
      </c>
      <c r="G155" s="246"/>
      <c r="H155" s="249">
        <v>882</v>
      </c>
      <c r="I155" s="250"/>
      <c r="J155" s="246"/>
      <c r="K155" s="246"/>
      <c r="L155" s="251"/>
      <c r="M155" s="252"/>
      <c r="N155" s="253"/>
      <c r="O155" s="253"/>
      <c r="P155" s="253"/>
      <c r="Q155" s="253"/>
      <c r="R155" s="253"/>
      <c r="S155" s="253"/>
      <c r="T155" s="254"/>
      <c r="U155" s="14"/>
      <c r="V155" s="14"/>
      <c r="W155" s="14"/>
      <c r="X155" s="14"/>
      <c r="Y155" s="14"/>
      <c r="Z155" s="14"/>
      <c r="AA155" s="14"/>
      <c r="AB155" s="14"/>
      <c r="AC155" s="14"/>
      <c r="AD155" s="14"/>
      <c r="AE155" s="14"/>
      <c r="AT155" s="255" t="s">
        <v>190</v>
      </c>
      <c r="AU155" s="255" t="s">
        <v>87</v>
      </c>
      <c r="AV155" s="14" t="s">
        <v>87</v>
      </c>
      <c r="AW155" s="14" t="s">
        <v>37</v>
      </c>
      <c r="AX155" s="14" t="s">
        <v>77</v>
      </c>
      <c r="AY155" s="255" t="s">
        <v>179</v>
      </c>
    </row>
    <row r="156" s="14" customFormat="1">
      <c r="A156" s="14"/>
      <c r="B156" s="245"/>
      <c r="C156" s="246"/>
      <c r="D156" s="236" t="s">
        <v>190</v>
      </c>
      <c r="E156" s="247" t="s">
        <v>19</v>
      </c>
      <c r="F156" s="248" t="s">
        <v>627</v>
      </c>
      <c r="G156" s="246"/>
      <c r="H156" s="249">
        <v>40</v>
      </c>
      <c r="I156" s="250"/>
      <c r="J156" s="246"/>
      <c r="K156" s="246"/>
      <c r="L156" s="251"/>
      <c r="M156" s="252"/>
      <c r="N156" s="253"/>
      <c r="O156" s="253"/>
      <c r="P156" s="253"/>
      <c r="Q156" s="253"/>
      <c r="R156" s="253"/>
      <c r="S156" s="253"/>
      <c r="T156" s="254"/>
      <c r="U156" s="14"/>
      <c r="V156" s="14"/>
      <c r="W156" s="14"/>
      <c r="X156" s="14"/>
      <c r="Y156" s="14"/>
      <c r="Z156" s="14"/>
      <c r="AA156" s="14"/>
      <c r="AB156" s="14"/>
      <c r="AC156" s="14"/>
      <c r="AD156" s="14"/>
      <c r="AE156" s="14"/>
      <c r="AT156" s="255" t="s">
        <v>190</v>
      </c>
      <c r="AU156" s="255" t="s">
        <v>87</v>
      </c>
      <c r="AV156" s="14" t="s">
        <v>87</v>
      </c>
      <c r="AW156" s="14" t="s">
        <v>37</v>
      </c>
      <c r="AX156" s="14" t="s">
        <v>77</v>
      </c>
      <c r="AY156" s="255" t="s">
        <v>179</v>
      </c>
    </row>
    <row r="157" s="14" customFormat="1">
      <c r="A157" s="14"/>
      <c r="B157" s="245"/>
      <c r="C157" s="246"/>
      <c r="D157" s="236" t="s">
        <v>190</v>
      </c>
      <c r="E157" s="247" t="s">
        <v>19</v>
      </c>
      <c r="F157" s="248" t="s">
        <v>700</v>
      </c>
      <c r="G157" s="246"/>
      <c r="H157" s="249">
        <v>58.299999999999997</v>
      </c>
      <c r="I157" s="250"/>
      <c r="J157" s="246"/>
      <c r="K157" s="246"/>
      <c r="L157" s="251"/>
      <c r="M157" s="252"/>
      <c r="N157" s="253"/>
      <c r="O157" s="253"/>
      <c r="P157" s="253"/>
      <c r="Q157" s="253"/>
      <c r="R157" s="253"/>
      <c r="S157" s="253"/>
      <c r="T157" s="254"/>
      <c r="U157" s="14"/>
      <c r="V157" s="14"/>
      <c r="W157" s="14"/>
      <c r="X157" s="14"/>
      <c r="Y157" s="14"/>
      <c r="Z157" s="14"/>
      <c r="AA157" s="14"/>
      <c r="AB157" s="14"/>
      <c r="AC157" s="14"/>
      <c r="AD157" s="14"/>
      <c r="AE157" s="14"/>
      <c r="AT157" s="255" t="s">
        <v>190</v>
      </c>
      <c r="AU157" s="255" t="s">
        <v>87</v>
      </c>
      <c r="AV157" s="14" t="s">
        <v>87</v>
      </c>
      <c r="AW157" s="14" t="s">
        <v>37</v>
      </c>
      <c r="AX157" s="14" t="s">
        <v>77</v>
      </c>
      <c r="AY157" s="255" t="s">
        <v>179</v>
      </c>
    </row>
    <row r="158" s="14" customFormat="1">
      <c r="A158" s="14"/>
      <c r="B158" s="245"/>
      <c r="C158" s="246"/>
      <c r="D158" s="236" t="s">
        <v>190</v>
      </c>
      <c r="E158" s="247" t="s">
        <v>19</v>
      </c>
      <c r="F158" s="248" t="s">
        <v>701</v>
      </c>
      <c r="G158" s="246"/>
      <c r="H158" s="249">
        <v>11.699999999999999</v>
      </c>
      <c r="I158" s="250"/>
      <c r="J158" s="246"/>
      <c r="K158" s="246"/>
      <c r="L158" s="251"/>
      <c r="M158" s="252"/>
      <c r="N158" s="253"/>
      <c r="O158" s="253"/>
      <c r="P158" s="253"/>
      <c r="Q158" s="253"/>
      <c r="R158" s="253"/>
      <c r="S158" s="253"/>
      <c r="T158" s="254"/>
      <c r="U158" s="14"/>
      <c r="V158" s="14"/>
      <c r="W158" s="14"/>
      <c r="X158" s="14"/>
      <c r="Y158" s="14"/>
      <c r="Z158" s="14"/>
      <c r="AA158" s="14"/>
      <c r="AB158" s="14"/>
      <c r="AC158" s="14"/>
      <c r="AD158" s="14"/>
      <c r="AE158" s="14"/>
      <c r="AT158" s="255" t="s">
        <v>190</v>
      </c>
      <c r="AU158" s="255" t="s">
        <v>87</v>
      </c>
      <c r="AV158" s="14" t="s">
        <v>87</v>
      </c>
      <c r="AW158" s="14" t="s">
        <v>37</v>
      </c>
      <c r="AX158" s="14" t="s">
        <v>77</v>
      </c>
      <c r="AY158" s="255" t="s">
        <v>179</v>
      </c>
    </row>
    <row r="159" s="14" customFormat="1">
      <c r="A159" s="14"/>
      <c r="B159" s="245"/>
      <c r="C159" s="246"/>
      <c r="D159" s="236" t="s">
        <v>190</v>
      </c>
      <c r="E159" s="247" t="s">
        <v>19</v>
      </c>
      <c r="F159" s="248" t="s">
        <v>631</v>
      </c>
      <c r="G159" s="246"/>
      <c r="H159" s="249">
        <v>42.799999999999997</v>
      </c>
      <c r="I159" s="250"/>
      <c r="J159" s="246"/>
      <c r="K159" s="246"/>
      <c r="L159" s="251"/>
      <c r="M159" s="252"/>
      <c r="N159" s="253"/>
      <c r="O159" s="253"/>
      <c r="P159" s="253"/>
      <c r="Q159" s="253"/>
      <c r="R159" s="253"/>
      <c r="S159" s="253"/>
      <c r="T159" s="254"/>
      <c r="U159" s="14"/>
      <c r="V159" s="14"/>
      <c r="W159" s="14"/>
      <c r="X159" s="14"/>
      <c r="Y159" s="14"/>
      <c r="Z159" s="14"/>
      <c r="AA159" s="14"/>
      <c r="AB159" s="14"/>
      <c r="AC159" s="14"/>
      <c r="AD159" s="14"/>
      <c r="AE159" s="14"/>
      <c r="AT159" s="255" t="s">
        <v>190</v>
      </c>
      <c r="AU159" s="255" t="s">
        <v>87</v>
      </c>
      <c r="AV159" s="14" t="s">
        <v>87</v>
      </c>
      <c r="AW159" s="14" t="s">
        <v>37</v>
      </c>
      <c r="AX159" s="14" t="s">
        <v>77</v>
      </c>
      <c r="AY159" s="255" t="s">
        <v>179</v>
      </c>
    </row>
    <row r="160" s="14" customFormat="1">
      <c r="A160" s="14"/>
      <c r="B160" s="245"/>
      <c r="C160" s="246"/>
      <c r="D160" s="236" t="s">
        <v>190</v>
      </c>
      <c r="E160" s="247" t="s">
        <v>19</v>
      </c>
      <c r="F160" s="248" t="s">
        <v>638</v>
      </c>
      <c r="G160" s="246"/>
      <c r="H160" s="249">
        <v>400</v>
      </c>
      <c r="I160" s="250"/>
      <c r="J160" s="246"/>
      <c r="K160" s="246"/>
      <c r="L160" s="251"/>
      <c r="M160" s="252"/>
      <c r="N160" s="253"/>
      <c r="O160" s="253"/>
      <c r="P160" s="253"/>
      <c r="Q160" s="253"/>
      <c r="R160" s="253"/>
      <c r="S160" s="253"/>
      <c r="T160" s="254"/>
      <c r="U160" s="14"/>
      <c r="V160" s="14"/>
      <c r="W160" s="14"/>
      <c r="X160" s="14"/>
      <c r="Y160" s="14"/>
      <c r="Z160" s="14"/>
      <c r="AA160" s="14"/>
      <c r="AB160" s="14"/>
      <c r="AC160" s="14"/>
      <c r="AD160" s="14"/>
      <c r="AE160" s="14"/>
      <c r="AT160" s="255" t="s">
        <v>190</v>
      </c>
      <c r="AU160" s="255" t="s">
        <v>87</v>
      </c>
      <c r="AV160" s="14" t="s">
        <v>87</v>
      </c>
      <c r="AW160" s="14" t="s">
        <v>37</v>
      </c>
      <c r="AX160" s="14" t="s">
        <v>77</v>
      </c>
      <c r="AY160" s="255" t="s">
        <v>179</v>
      </c>
    </row>
    <row r="161" s="14" customFormat="1">
      <c r="A161" s="14"/>
      <c r="B161" s="245"/>
      <c r="C161" s="246"/>
      <c r="D161" s="236" t="s">
        <v>190</v>
      </c>
      <c r="E161" s="247" t="s">
        <v>19</v>
      </c>
      <c r="F161" s="248" t="s">
        <v>640</v>
      </c>
      <c r="G161" s="246"/>
      <c r="H161" s="249">
        <v>12.48</v>
      </c>
      <c r="I161" s="250"/>
      <c r="J161" s="246"/>
      <c r="K161" s="246"/>
      <c r="L161" s="251"/>
      <c r="M161" s="252"/>
      <c r="N161" s="253"/>
      <c r="O161" s="253"/>
      <c r="P161" s="253"/>
      <c r="Q161" s="253"/>
      <c r="R161" s="253"/>
      <c r="S161" s="253"/>
      <c r="T161" s="254"/>
      <c r="U161" s="14"/>
      <c r="V161" s="14"/>
      <c r="W161" s="14"/>
      <c r="X161" s="14"/>
      <c r="Y161" s="14"/>
      <c r="Z161" s="14"/>
      <c r="AA161" s="14"/>
      <c r="AB161" s="14"/>
      <c r="AC161" s="14"/>
      <c r="AD161" s="14"/>
      <c r="AE161" s="14"/>
      <c r="AT161" s="255" t="s">
        <v>190</v>
      </c>
      <c r="AU161" s="255" t="s">
        <v>87</v>
      </c>
      <c r="AV161" s="14" t="s">
        <v>87</v>
      </c>
      <c r="AW161" s="14" t="s">
        <v>37</v>
      </c>
      <c r="AX161" s="14" t="s">
        <v>77</v>
      </c>
      <c r="AY161" s="255" t="s">
        <v>179</v>
      </c>
    </row>
    <row r="162" s="16" customFormat="1">
      <c r="A162" s="16"/>
      <c r="B162" s="267"/>
      <c r="C162" s="268"/>
      <c r="D162" s="236" t="s">
        <v>190</v>
      </c>
      <c r="E162" s="269" t="s">
        <v>19</v>
      </c>
      <c r="F162" s="270" t="s">
        <v>195</v>
      </c>
      <c r="G162" s="268"/>
      <c r="H162" s="271">
        <v>1447.28</v>
      </c>
      <c r="I162" s="272"/>
      <c r="J162" s="268"/>
      <c r="K162" s="268"/>
      <c r="L162" s="273"/>
      <c r="M162" s="274"/>
      <c r="N162" s="275"/>
      <c r="O162" s="275"/>
      <c r="P162" s="275"/>
      <c r="Q162" s="275"/>
      <c r="R162" s="275"/>
      <c r="S162" s="275"/>
      <c r="T162" s="276"/>
      <c r="U162" s="16"/>
      <c r="V162" s="16"/>
      <c r="W162" s="16"/>
      <c r="X162" s="16"/>
      <c r="Y162" s="16"/>
      <c r="Z162" s="16"/>
      <c r="AA162" s="16"/>
      <c r="AB162" s="16"/>
      <c r="AC162" s="16"/>
      <c r="AD162" s="16"/>
      <c r="AE162" s="16"/>
      <c r="AT162" s="277" t="s">
        <v>190</v>
      </c>
      <c r="AU162" s="277" t="s">
        <v>87</v>
      </c>
      <c r="AV162" s="16" t="s">
        <v>186</v>
      </c>
      <c r="AW162" s="16" t="s">
        <v>37</v>
      </c>
      <c r="AX162" s="16" t="s">
        <v>85</v>
      </c>
      <c r="AY162" s="277" t="s">
        <v>179</v>
      </c>
    </row>
    <row r="163" s="2" customFormat="1" ht="24.15" customHeight="1">
      <c r="A163" s="41"/>
      <c r="B163" s="42"/>
      <c r="C163" s="216" t="s">
        <v>242</v>
      </c>
      <c r="D163" s="216" t="s">
        <v>181</v>
      </c>
      <c r="E163" s="217" t="s">
        <v>702</v>
      </c>
      <c r="F163" s="218" t="s">
        <v>703</v>
      </c>
      <c r="G163" s="219" t="s">
        <v>371</v>
      </c>
      <c r="H163" s="220">
        <v>56.18</v>
      </c>
      <c r="I163" s="221"/>
      <c r="J163" s="222">
        <f>ROUND(I163*H163,2)</f>
        <v>0</v>
      </c>
      <c r="K163" s="218" t="s">
        <v>185</v>
      </c>
      <c r="L163" s="47"/>
      <c r="M163" s="223" t="s">
        <v>19</v>
      </c>
      <c r="N163" s="224" t="s">
        <v>48</v>
      </c>
      <c r="O163" s="87"/>
      <c r="P163" s="225">
        <f>O163*H163</f>
        <v>0</v>
      </c>
      <c r="Q163" s="225">
        <v>0</v>
      </c>
      <c r="R163" s="225">
        <f>Q163*H163</f>
        <v>0</v>
      </c>
      <c r="S163" s="225">
        <v>0</v>
      </c>
      <c r="T163" s="226">
        <f>S163*H163</f>
        <v>0</v>
      </c>
      <c r="U163" s="41"/>
      <c r="V163" s="41"/>
      <c r="W163" s="41"/>
      <c r="X163" s="41"/>
      <c r="Y163" s="41"/>
      <c r="Z163" s="41"/>
      <c r="AA163" s="41"/>
      <c r="AB163" s="41"/>
      <c r="AC163" s="41"/>
      <c r="AD163" s="41"/>
      <c r="AE163" s="41"/>
      <c r="AR163" s="227" t="s">
        <v>186</v>
      </c>
      <c r="AT163" s="227" t="s">
        <v>181</v>
      </c>
      <c r="AU163" s="227" t="s">
        <v>87</v>
      </c>
      <c r="AY163" s="20" t="s">
        <v>179</v>
      </c>
      <c r="BE163" s="228">
        <f>IF(N163="základní",J163,0)</f>
        <v>0</v>
      </c>
      <c r="BF163" s="228">
        <f>IF(N163="snížená",J163,0)</f>
        <v>0</v>
      </c>
      <c r="BG163" s="228">
        <f>IF(N163="zákl. přenesená",J163,0)</f>
        <v>0</v>
      </c>
      <c r="BH163" s="228">
        <f>IF(N163="sníž. přenesená",J163,0)</f>
        <v>0</v>
      </c>
      <c r="BI163" s="228">
        <f>IF(N163="nulová",J163,0)</f>
        <v>0</v>
      </c>
      <c r="BJ163" s="20" t="s">
        <v>85</v>
      </c>
      <c r="BK163" s="228">
        <f>ROUND(I163*H163,2)</f>
        <v>0</v>
      </c>
      <c r="BL163" s="20" t="s">
        <v>186</v>
      </c>
      <c r="BM163" s="227" t="s">
        <v>704</v>
      </c>
    </row>
    <row r="164" s="2" customFormat="1">
      <c r="A164" s="41"/>
      <c r="B164" s="42"/>
      <c r="C164" s="43"/>
      <c r="D164" s="229" t="s">
        <v>188</v>
      </c>
      <c r="E164" s="43"/>
      <c r="F164" s="230" t="s">
        <v>705</v>
      </c>
      <c r="G164" s="43"/>
      <c r="H164" s="43"/>
      <c r="I164" s="231"/>
      <c r="J164" s="43"/>
      <c r="K164" s="43"/>
      <c r="L164" s="47"/>
      <c r="M164" s="232"/>
      <c r="N164" s="233"/>
      <c r="O164" s="87"/>
      <c r="P164" s="87"/>
      <c r="Q164" s="87"/>
      <c r="R164" s="87"/>
      <c r="S164" s="87"/>
      <c r="T164" s="88"/>
      <c r="U164" s="41"/>
      <c r="V164" s="41"/>
      <c r="W164" s="41"/>
      <c r="X164" s="41"/>
      <c r="Y164" s="41"/>
      <c r="Z164" s="41"/>
      <c r="AA164" s="41"/>
      <c r="AB164" s="41"/>
      <c r="AC164" s="41"/>
      <c r="AD164" s="41"/>
      <c r="AE164" s="41"/>
      <c r="AT164" s="20" t="s">
        <v>188</v>
      </c>
      <c r="AU164" s="20" t="s">
        <v>87</v>
      </c>
    </row>
    <row r="165" s="2" customFormat="1" ht="16.5" customHeight="1">
      <c r="A165" s="41"/>
      <c r="B165" s="42"/>
      <c r="C165" s="279" t="s">
        <v>248</v>
      </c>
      <c r="D165" s="279" t="s">
        <v>553</v>
      </c>
      <c r="E165" s="280" t="s">
        <v>706</v>
      </c>
      <c r="F165" s="281" t="s">
        <v>707</v>
      </c>
      <c r="G165" s="282" t="s">
        <v>333</v>
      </c>
      <c r="H165" s="283">
        <v>96.480000000000004</v>
      </c>
      <c r="I165" s="284"/>
      <c r="J165" s="285">
        <f>ROUND(I165*H165,2)</f>
        <v>0</v>
      </c>
      <c r="K165" s="281" t="s">
        <v>185</v>
      </c>
      <c r="L165" s="286"/>
      <c r="M165" s="287" t="s">
        <v>19</v>
      </c>
      <c r="N165" s="288" t="s">
        <v>48</v>
      </c>
      <c r="O165" s="87"/>
      <c r="P165" s="225">
        <f>O165*H165</f>
        <v>0</v>
      </c>
      <c r="Q165" s="225">
        <v>1</v>
      </c>
      <c r="R165" s="225">
        <f>Q165*H165</f>
        <v>96.480000000000004</v>
      </c>
      <c r="S165" s="225">
        <v>0</v>
      </c>
      <c r="T165" s="226">
        <f>S165*H165</f>
        <v>0</v>
      </c>
      <c r="U165" s="41"/>
      <c r="V165" s="41"/>
      <c r="W165" s="41"/>
      <c r="X165" s="41"/>
      <c r="Y165" s="41"/>
      <c r="Z165" s="41"/>
      <c r="AA165" s="41"/>
      <c r="AB165" s="41"/>
      <c r="AC165" s="41"/>
      <c r="AD165" s="41"/>
      <c r="AE165" s="41"/>
      <c r="AR165" s="227" t="s">
        <v>235</v>
      </c>
      <c r="AT165" s="227" t="s">
        <v>553</v>
      </c>
      <c r="AU165" s="227" t="s">
        <v>87</v>
      </c>
      <c r="AY165" s="20" t="s">
        <v>179</v>
      </c>
      <c r="BE165" s="228">
        <f>IF(N165="základní",J165,0)</f>
        <v>0</v>
      </c>
      <c r="BF165" s="228">
        <f>IF(N165="snížená",J165,0)</f>
        <v>0</v>
      </c>
      <c r="BG165" s="228">
        <f>IF(N165="zákl. přenesená",J165,0)</f>
        <v>0</v>
      </c>
      <c r="BH165" s="228">
        <f>IF(N165="sníž. přenesená",J165,0)</f>
        <v>0</v>
      </c>
      <c r="BI165" s="228">
        <f>IF(N165="nulová",J165,0)</f>
        <v>0</v>
      </c>
      <c r="BJ165" s="20" t="s">
        <v>85</v>
      </c>
      <c r="BK165" s="228">
        <f>ROUND(I165*H165,2)</f>
        <v>0</v>
      </c>
      <c r="BL165" s="20" t="s">
        <v>186</v>
      </c>
      <c r="BM165" s="227" t="s">
        <v>708</v>
      </c>
    </row>
    <row r="166" s="13" customFormat="1">
      <c r="A166" s="13"/>
      <c r="B166" s="234"/>
      <c r="C166" s="235"/>
      <c r="D166" s="236" t="s">
        <v>190</v>
      </c>
      <c r="E166" s="237" t="s">
        <v>19</v>
      </c>
      <c r="F166" s="238" t="s">
        <v>709</v>
      </c>
      <c r="G166" s="235"/>
      <c r="H166" s="237" t="s">
        <v>19</v>
      </c>
      <c r="I166" s="239"/>
      <c r="J166" s="235"/>
      <c r="K166" s="235"/>
      <c r="L166" s="240"/>
      <c r="M166" s="241"/>
      <c r="N166" s="242"/>
      <c r="O166" s="242"/>
      <c r="P166" s="242"/>
      <c r="Q166" s="242"/>
      <c r="R166" s="242"/>
      <c r="S166" s="242"/>
      <c r="T166" s="243"/>
      <c r="U166" s="13"/>
      <c r="V166" s="13"/>
      <c r="W166" s="13"/>
      <c r="X166" s="13"/>
      <c r="Y166" s="13"/>
      <c r="Z166" s="13"/>
      <c r="AA166" s="13"/>
      <c r="AB166" s="13"/>
      <c r="AC166" s="13"/>
      <c r="AD166" s="13"/>
      <c r="AE166" s="13"/>
      <c r="AT166" s="244" t="s">
        <v>190</v>
      </c>
      <c r="AU166" s="244" t="s">
        <v>87</v>
      </c>
      <c r="AV166" s="13" t="s">
        <v>85</v>
      </c>
      <c r="AW166" s="13" t="s">
        <v>37</v>
      </c>
      <c r="AX166" s="13" t="s">
        <v>77</v>
      </c>
      <c r="AY166" s="244" t="s">
        <v>179</v>
      </c>
    </row>
    <row r="167" s="14" customFormat="1">
      <c r="A167" s="14"/>
      <c r="B167" s="245"/>
      <c r="C167" s="246"/>
      <c r="D167" s="236" t="s">
        <v>190</v>
      </c>
      <c r="E167" s="247" t="s">
        <v>19</v>
      </c>
      <c r="F167" s="248" t="s">
        <v>710</v>
      </c>
      <c r="G167" s="246"/>
      <c r="H167" s="249">
        <v>20.399999999999999</v>
      </c>
      <c r="I167" s="250"/>
      <c r="J167" s="246"/>
      <c r="K167" s="246"/>
      <c r="L167" s="251"/>
      <c r="M167" s="252"/>
      <c r="N167" s="253"/>
      <c r="O167" s="253"/>
      <c r="P167" s="253"/>
      <c r="Q167" s="253"/>
      <c r="R167" s="253"/>
      <c r="S167" s="253"/>
      <c r="T167" s="254"/>
      <c r="U167" s="14"/>
      <c r="V167" s="14"/>
      <c r="W167" s="14"/>
      <c r="X167" s="14"/>
      <c r="Y167" s="14"/>
      <c r="Z167" s="14"/>
      <c r="AA167" s="14"/>
      <c r="AB167" s="14"/>
      <c r="AC167" s="14"/>
      <c r="AD167" s="14"/>
      <c r="AE167" s="14"/>
      <c r="AT167" s="255" t="s">
        <v>190</v>
      </c>
      <c r="AU167" s="255" t="s">
        <v>87</v>
      </c>
      <c r="AV167" s="14" t="s">
        <v>87</v>
      </c>
      <c r="AW167" s="14" t="s">
        <v>37</v>
      </c>
      <c r="AX167" s="14" t="s">
        <v>77</v>
      </c>
      <c r="AY167" s="255" t="s">
        <v>179</v>
      </c>
    </row>
    <row r="168" s="14" customFormat="1">
      <c r="A168" s="14"/>
      <c r="B168" s="245"/>
      <c r="C168" s="246"/>
      <c r="D168" s="236" t="s">
        <v>190</v>
      </c>
      <c r="E168" s="247" t="s">
        <v>19</v>
      </c>
      <c r="F168" s="248" t="s">
        <v>711</v>
      </c>
      <c r="G168" s="246"/>
      <c r="H168" s="249">
        <v>33.200000000000003</v>
      </c>
      <c r="I168" s="250"/>
      <c r="J168" s="246"/>
      <c r="K168" s="246"/>
      <c r="L168" s="251"/>
      <c r="M168" s="252"/>
      <c r="N168" s="253"/>
      <c r="O168" s="253"/>
      <c r="P168" s="253"/>
      <c r="Q168" s="253"/>
      <c r="R168" s="253"/>
      <c r="S168" s="253"/>
      <c r="T168" s="254"/>
      <c r="U168" s="14"/>
      <c r="V168" s="14"/>
      <c r="W168" s="14"/>
      <c r="X168" s="14"/>
      <c r="Y168" s="14"/>
      <c r="Z168" s="14"/>
      <c r="AA168" s="14"/>
      <c r="AB168" s="14"/>
      <c r="AC168" s="14"/>
      <c r="AD168" s="14"/>
      <c r="AE168" s="14"/>
      <c r="AT168" s="255" t="s">
        <v>190</v>
      </c>
      <c r="AU168" s="255" t="s">
        <v>87</v>
      </c>
      <c r="AV168" s="14" t="s">
        <v>87</v>
      </c>
      <c r="AW168" s="14" t="s">
        <v>37</v>
      </c>
      <c r="AX168" s="14" t="s">
        <v>77</v>
      </c>
      <c r="AY168" s="255" t="s">
        <v>179</v>
      </c>
    </row>
    <row r="169" s="16" customFormat="1">
      <c r="A169" s="16"/>
      <c r="B169" s="267"/>
      <c r="C169" s="268"/>
      <c r="D169" s="236" t="s">
        <v>190</v>
      </c>
      <c r="E169" s="269" t="s">
        <v>19</v>
      </c>
      <c r="F169" s="270" t="s">
        <v>195</v>
      </c>
      <c r="G169" s="268"/>
      <c r="H169" s="271">
        <v>53.600000000000001</v>
      </c>
      <c r="I169" s="272"/>
      <c r="J169" s="268"/>
      <c r="K169" s="268"/>
      <c r="L169" s="273"/>
      <c r="M169" s="274"/>
      <c r="N169" s="275"/>
      <c r="O169" s="275"/>
      <c r="P169" s="275"/>
      <c r="Q169" s="275"/>
      <c r="R169" s="275"/>
      <c r="S169" s="275"/>
      <c r="T169" s="276"/>
      <c r="U169" s="16"/>
      <c r="V169" s="16"/>
      <c r="W169" s="16"/>
      <c r="X169" s="16"/>
      <c r="Y169" s="16"/>
      <c r="Z169" s="16"/>
      <c r="AA169" s="16"/>
      <c r="AB169" s="16"/>
      <c r="AC169" s="16"/>
      <c r="AD169" s="16"/>
      <c r="AE169" s="16"/>
      <c r="AT169" s="277" t="s">
        <v>190</v>
      </c>
      <c r="AU169" s="277" t="s">
        <v>87</v>
      </c>
      <c r="AV169" s="16" t="s">
        <v>186</v>
      </c>
      <c r="AW169" s="16" t="s">
        <v>37</v>
      </c>
      <c r="AX169" s="16" t="s">
        <v>85</v>
      </c>
      <c r="AY169" s="277" t="s">
        <v>179</v>
      </c>
    </row>
    <row r="170" s="14" customFormat="1">
      <c r="A170" s="14"/>
      <c r="B170" s="245"/>
      <c r="C170" s="246"/>
      <c r="D170" s="236" t="s">
        <v>190</v>
      </c>
      <c r="E170" s="246"/>
      <c r="F170" s="248" t="s">
        <v>712</v>
      </c>
      <c r="G170" s="246"/>
      <c r="H170" s="249">
        <v>96.480000000000004</v>
      </c>
      <c r="I170" s="250"/>
      <c r="J170" s="246"/>
      <c r="K170" s="246"/>
      <c r="L170" s="251"/>
      <c r="M170" s="252"/>
      <c r="N170" s="253"/>
      <c r="O170" s="253"/>
      <c r="P170" s="253"/>
      <c r="Q170" s="253"/>
      <c r="R170" s="253"/>
      <c r="S170" s="253"/>
      <c r="T170" s="254"/>
      <c r="U170" s="14"/>
      <c r="V170" s="14"/>
      <c r="W170" s="14"/>
      <c r="X170" s="14"/>
      <c r="Y170" s="14"/>
      <c r="Z170" s="14"/>
      <c r="AA170" s="14"/>
      <c r="AB170" s="14"/>
      <c r="AC170" s="14"/>
      <c r="AD170" s="14"/>
      <c r="AE170" s="14"/>
      <c r="AT170" s="255" t="s">
        <v>190</v>
      </c>
      <c r="AU170" s="255" t="s">
        <v>87</v>
      </c>
      <c r="AV170" s="14" t="s">
        <v>87</v>
      </c>
      <c r="AW170" s="14" t="s">
        <v>4</v>
      </c>
      <c r="AX170" s="14" t="s">
        <v>85</v>
      </c>
      <c r="AY170" s="255" t="s">
        <v>179</v>
      </c>
    </row>
    <row r="171" s="2" customFormat="1" ht="16.5" customHeight="1">
      <c r="A171" s="41"/>
      <c r="B171" s="42"/>
      <c r="C171" s="279" t="s">
        <v>256</v>
      </c>
      <c r="D171" s="279" t="s">
        <v>553</v>
      </c>
      <c r="E171" s="280" t="s">
        <v>713</v>
      </c>
      <c r="F171" s="281" t="s">
        <v>714</v>
      </c>
      <c r="G171" s="282" t="s">
        <v>333</v>
      </c>
      <c r="H171" s="283">
        <v>4.6440000000000001</v>
      </c>
      <c r="I171" s="284"/>
      <c r="J171" s="285">
        <f>ROUND(I171*H171,2)</f>
        <v>0</v>
      </c>
      <c r="K171" s="281" t="s">
        <v>185</v>
      </c>
      <c r="L171" s="286"/>
      <c r="M171" s="287" t="s">
        <v>19</v>
      </c>
      <c r="N171" s="288" t="s">
        <v>48</v>
      </c>
      <c r="O171" s="87"/>
      <c r="P171" s="225">
        <f>O171*H171</f>
        <v>0</v>
      </c>
      <c r="Q171" s="225">
        <v>1</v>
      </c>
      <c r="R171" s="225">
        <f>Q171*H171</f>
        <v>4.6440000000000001</v>
      </c>
      <c r="S171" s="225">
        <v>0</v>
      </c>
      <c r="T171" s="226">
        <f>S171*H171</f>
        <v>0</v>
      </c>
      <c r="U171" s="41"/>
      <c r="V171" s="41"/>
      <c r="W171" s="41"/>
      <c r="X171" s="41"/>
      <c r="Y171" s="41"/>
      <c r="Z171" s="41"/>
      <c r="AA171" s="41"/>
      <c r="AB171" s="41"/>
      <c r="AC171" s="41"/>
      <c r="AD171" s="41"/>
      <c r="AE171" s="41"/>
      <c r="AR171" s="227" t="s">
        <v>235</v>
      </c>
      <c r="AT171" s="227" t="s">
        <v>553</v>
      </c>
      <c r="AU171" s="227" t="s">
        <v>87</v>
      </c>
      <c r="AY171" s="20" t="s">
        <v>179</v>
      </c>
      <c r="BE171" s="228">
        <f>IF(N171="základní",J171,0)</f>
        <v>0</v>
      </c>
      <c r="BF171" s="228">
        <f>IF(N171="snížená",J171,0)</f>
        <v>0</v>
      </c>
      <c r="BG171" s="228">
        <f>IF(N171="zákl. přenesená",J171,0)</f>
        <v>0</v>
      </c>
      <c r="BH171" s="228">
        <f>IF(N171="sníž. přenesená",J171,0)</f>
        <v>0</v>
      </c>
      <c r="BI171" s="228">
        <f>IF(N171="nulová",J171,0)</f>
        <v>0</v>
      </c>
      <c r="BJ171" s="20" t="s">
        <v>85</v>
      </c>
      <c r="BK171" s="228">
        <f>ROUND(I171*H171,2)</f>
        <v>0</v>
      </c>
      <c r="BL171" s="20" t="s">
        <v>186</v>
      </c>
      <c r="BM171" s="227" t="s">
        <v>715</v>
      </c>
    </row>
    <row r="172" s="2" customFormat="1">
      <c r="A172" s="41"/>
      <c r="B172" s="42"/>
      <c r="C172" s="43"/>
      <c r="D172" s="236" t="s">
        <v>276</v>
      </c>
      <c r="E172" s="43"/>
      <c r="F172" s="278" t="s">
        <v>716</v>
      </c>
      <c r="G172" s="43"/>
      <c r="H172" s="43"/>
      <c r="I172" s="231"/>
      <c r="J172" s="43"/>
      <c r="K172" s="43"/>
      <c r="L172" s="47"/>
      <c r="M172" s="232"/>
      <c r="N172" s="233"/>
      <c r="O172" s="87"/>
      <c r="P172" s="87"/>
      <c r="Q172" s="87"/>
      <c r="R172" s="87"/>
      <c r="S172" s="87"/>
      <c r="T172" s="88"/>
      <c r="U172" s="41"/>
      <c r="V172" s="41"/>
      <c r="W172" s="41"/>
      <c r="X172" s="41"/>
      <c r="Y172" s="41"/>
      <c r="Z172" s="41"/>
      <c r="AA172" s="41"/>
      <c r="AB172" s="41"/>
      <c r="AC172" s="41"/>
      <c r="AD172" s="41"/>
      <c r="AE172" s="41"/>
      <c r="AT172" s="20" t="s">
        <v>276</v>
      </c>
      <c r="AU172" s="20" t="s">
        <v>87</v>
      </c>
    </row>
    <row r="173" s="13" customFormat="1">
      <c r="A173" s="13"/>
      <c r="B173" s="234"/>
      <c r="C173" s="235"/>
      <c r="D173" s="236" t="s">
        <v>190</v>
      </c>
      <c r="E173" s="237" t="s">
        <v>19</v>
      </c>
      <c r="F173" s="238" t="s">
        <v>717</v>
      </c>
      <c r="G173" s="235"/>
      <c r="H173" s="237" t="s">
        <v>19</v>
      </c>
      <c r="I173" s="239"/>
      <c r="J173" s="235"/>
      <c r="K173" s="235"/>
      <c r="L173" s="240"/>
      <c r="M173" s="241"/>
      <c r="N173" s="242"/>
      <c r="O173" s="242"/>
      <c r="P173" s="242"/>
      <c r="Q173" s="242"/>
      <c r="R173" s="242"/>
      <c r="S173" s="242"/>
      <c r="T173" s="243"/>
      <c r="U173" s="13"/>
      <c r="V173" s="13"/>
      <c r="W173" s="13"/>
      <c r="X173" s="13"/>
      <c r="Y173" s="13"/>
      <c r="Z173" s="13"/>
      <c r="AA173" s="13"/>
      <c r="AB173" s="13"/>
      <c r="AC173" s="13"/>
      <c r="AD173" s="13"/>
      <c r="AE173" s="13"/>
      <c r="AT173" s="244" t="s">
        <v>190</v>
      </c>
      <c r="AU173" s="244" t="s">
        <v>87</v>
      </c>
      <c r="AV173" s="13" t="s">
        <v>85</v>
      </c>
      <c r="AW173" s="13" t="s">
        <v>37</v>
      </c>
      <c r="AX173" s="13" t="s">
        <v>77</v>
      </c>
      <c r="AY173" s="244" t="s">
        <v>179</v>
      </c>
    </row>
    <row r="174" s="14" customFormat="1">
      <c r="A174" s="14"/>
      <c r="B174" s="245"/>
      <c r="C174" s="246"/>
      <c r="D174" s="236" t="s">
        <v>190</v>
      </c>
      <c r="E174" s="247" t="s">
        <v>19</v>
      </c>
      <c r="F174" s="248" t="s">
        <v>718</v>
      </c>
      <c r="G174" s="246"/>
      <c r="H174" s="249">
        <v>2.5800000000000001</v>
      </c>
      <c r="I174" s="250"/>
      <c r="J174" s="246"/>
      <c r="K174" s="246"/>
      <c r="L174" s="251"/>
      <c r="M174" s="252"/>
      <c r="N174" s="253"/>
      <c r="O174" s="253"/>
      <c r="P174" s="253"/>
      <c r="Q174" s="253"/>
      <c r="R174" s="253"/>
      <c r="S174" s="253"/>
      <c r="T174" s="254"/>
      <c r="U174" s="14"/>
      <c r="V174" s="14"/>
      <c r="W174" s="14"/>
      <c r="X174" s="14"/>
      <c r="Y174" s="14"/>
      <c r="Z174" s="14"/>
      <c r="AA174" s="14"/>
      <c r="AB174" s="14"/>
      <c r="AC174" s="14"/>
      <c r="AD174" s="14"/>
      <c r="AE174" s="14"/>
      <c r="AT174" s="255" t="s">
        <v>190</v>
      </c>
      <c r="AU174" s="255" t="s">
        <v>87</v>
      </c>
      <c r="AV174" s="14" t="s">
        <v>87</v>
      </c>
      <c r="AW174" s="14" t="s">
        <v>37</v>
      </c>
      <c r="AX174" s="14" t="s">
        <v>77</v>
      </c>
      <c r="AY174" s="255" t="s">
        <v>179</v>
      </c>
    </row>
    <row r="175" s="16" customFormat="1">
      <c r="A175" s="16"/>
      <c r="B175" s="267"/>
      <c r="C175" s="268"/>
      <c r="D175" s="236" t="s">
        <v>190</v>
      </c>
      <c r="E175" s="269" t="s">
        <v>19</v>
      </c>
      <c r="F175" s="270" t="s">
        <v>195</v>
      </c>
      <c r="G175" s="268"/>
      <c r="H175" s="271">
        <v>2.5800000000000001</v>
      </c>
      <c r="I175" s="272"/>
      <c r="J175" s="268"/>
      <c r="K175" s="268"/>
      <c r="L175" s="273"/>
      <c r="M175" s="274"/>
      <c r="N175" s="275"/>
      <c r="O175" s="275"/>
      <c r="P175" s="275"/>
      <c r="Q175" s="275"/>
      <c r="R175" s="275"/>
      <c r="S175" s="275"/>
      <c r="T175" s="276"/>
      <c r="U175" s="16"/>
      <c r="V175" s="16"/>
      <c r="W175" s="16"/>
      <c r="X175" s="16"/>
      <c r="Y175" s="16"/>
      <c r="Z175" s="16"/>
      <c r="AA175" s="16"/>
      <c r="AB175" s="16"/>
      <c r="AC175" s="16"/>
      <c r="AD175" s="16"/>
      <c r="AE175" s="16"/>
      <c r="AT175" s="277" t="s">
        <v>190</v>
      </c>
      <c r="AU175" s="277" t="s">
        <v>87</v>
      </c>
      <c r="AV175" s="16" t="s">
        <v>186</v>
      </c>
      <c r="AW175" s="16" t="s">
        <v>37</v>
      </c>
      <c r="AX175" s="16" t="s">
        <v>85</v>
      </c>
      <c r="AY175" s="277" t="s">
        <v>179</v>
      </c>
    </row>
    <row r="176" s="14" customFormat="1">
      <c r="A176" s="14"/>
      <c r="B176" s="245"/>
      <c r="C176" s="246"/>
      <c r="D176" s="236" t="s">
        <v>190</v>
      </c>
      <c r="E176" s="246"/>
      <c r="F176" s="248" t="s">
        <v>719</v>
      </c>
      <c r="G176" s="246"/>
      <c r="H176" s="249">
        <v>4.6440000000000001</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190</v>
      </c>
      <c r="AU176" s="255" t="s">
        <v>87</v>
      </c>
      <c r="AV176" s="14" t="s">
        <v>87</v>
      </c>
      <c r="AW176" s="14" t="s">
        <v>4</v>
      </c>
      <c r="AX176" s="14" t="s">
        <v>85</v>
      </c>
      <c r="AY176" s="255" t="s">
        <v>179</v>
      </c>
    </row>
    <row r="177" s="12" customFormat="1" ht="22.8" customHeight="1">
      <c r="A177" s="12"/>
      <c r="B177" s="200"/>
      <c r="C177" s="201"/>
      <c r="D177" s="202" t="s">
        <v>76</v>
      </c>
      <c r="E177" s="214" t="s">
        <v>215</v>
      </c>
      <c r="F177" s="214" t="s">
        <v>720</v>
      </c>
      <c r="G177" s="201"/>
      <c r="H177" s="201"/>
      <c r="I177" s="204"/>
      <c r="J177" s="215">
        <f>BK177</f>
        <v>0</v>
      </c>
      <c r="K177" s="201"/>
      <c r="L177" s="206"/>
      <c r="M177" s="207"/>
      <c r="N177" s="208"/>
      <c r="O177" s="208"/>
      <c r="P177" s="209">
        <f>SUM(P178:P231)</f>
        <v>0</v>
      </c>
      <c r="Q177" s="208"/>
      <c r="R177" s="209">
        <f>SUM(R178:R231)</f>
        <v>1140.3504779999998</v>
      </c>
      <c r="S177" s="208"/>
      <c r="T177" s="210">
        <f>SUM(T178:T231)</f>
        <v>0</v>
      </c>
      <c r="U177" s="12"/>
      <c r="V177" s="12"/>
      <c r="W177" s="12"/>
      <c r="X177" s="12"/>
      <c r="Y177" s="12"/>
      <c r="Z177" s="12"/>
      <c r="AA177" s="12"/>
      <c r="AB177" s="12"/>
      <c r="AC177" s="12"/>
      <c r="AD177" s="12"/>
      <c r="AE177" s="12"/>
      <c r="AR177" s="211" t="s">
        <v>85</v>
      </c>
      <c r="AT177" s="212" t="s">
        <v>76</v>
      </c>
      <c r="AU177" s="212" t="s">
        <v>85</v>
      </c>
      <c r="AY177" s="211" t="s">
        <v>179</v>
      </c>
      <c r="BK177" s="213">
        <f>SUM(BK178:BK231)</f>
        <v>0</v>
      </c>
    </row>
    <row r="178" s="2" customFormat="1" ht="24.15" customHeight="1">
      <c r="A178" s="41"/>
      <c r="B178" s="42"/>
      <c r="C178" s="216" t="s">
        <v>8</v>
      </c>
      <c r="D178" s="216" t="s">
        <v>181</v>
      </c>
      <c r="E178" s="217" t="s">
        <v>721</v>
      </c>
      <c r="F178" s="218" t="s">
        <v>722</v>
      </c>
      <c r="G178" s="219" t="s">
        <v>184</v>
      </c>
      <c r="H178" s="220">
        <v>924.79999999999995</v>
      </c>
      <c r="I178" s="221"/>
      <c r="J178" s="222">
        <f>ROUND(I178*H178,2)</f>
        <v>0</v>
      </c>
      <c r="K178" s="218" t="s">
        <v>185</v>
      </c>
      <c r="L178" s="47"/>
      <c r="M178" s="223" t="s">
        <v>19</v>
      </c>
      <c r="N178" s="224" t="s">
        <v>48</v>
      </c>
      <c r="O178" s="87"/>
      <c r="P178" s="225">
        <f>O178*H178</f>
        <v>0</v>
      </c>
      <c r="Q178" s="225">
        <v>0.19800000000000001</v>
      </c>
      <c r="R178" s="225">
        <f>Q178*H178</f>
        <v>183.1104</v>
      </c>
      <c r="S178" s="225">
        <v>0</v>
      </c>
      <c r="T178" s="226">
        <f>S178*H178</f>
        <v>0</v>
      </c>
      <c r="U178" s="41"/>
      <c r="V178" s="41"/>
      <c r="W178" s="41"/>
      <c r="X178" s="41"/>
      <c r="Y178" s="41"/>
      <c r="Z178" s="41"/>
      <c r="AA178" s="41"/>
      <c r="AB178" s="41"/>
      <c r="AC178" s="41"/>
      <c r="AD178" s="41"/>
      <c r="AE178" s="41"/>
      <c r="AR178" s="227" t="s">
        <v>186</v>
      </c>
      <c r="AT178" s="227" t="s">
        <v>181</v>
      </c>
      <c r="AU178" s="227" t="s">
        <v>87</v>
      </c>
      <c r="AY178" s="20" t="s">
        <v>179</v>
      </c>
      <c r="BE178" s="228">
        <f>IF(N178="základní",J178,0)</f>
        <v>0</v>
      </c>
      <c r="BF178" s="228">
        <f>IF(N178="snížená",J178,0)</f>
        <v>0</v>
      </c>
      <c r="BG178" s="228">
        <f>IF(N178="zákl. přenesená",J178,0)</f>
        <v>0</v>
      </c>
      <c r="BH178" s="228">
        <f>IF(N178="sníž. přenesená",J178,0)</f>
        <v>0</v>
      </c>
      <c r="BI178" s="228">
        <f>IF(N178="nulová",J178,0)</f>
        <v>0</v>
      </c>
      <c r="BJ178" s="20" t="s">
        <v>85</v>
      </c>
      <c r="BK178" s="228">
        <f>ROUND(I178*H178,2)</f>
        <v>0</v>
      </c>
      <c r="BL178" s="20" t="s">
        <v>186</v>
      </c>
      <c r="BM178" s="227" t="s">
        <v>723</v>
      </c>
    </row>
    <row r="179" s="2" customFormat="1">
      <c r="A179" s="41"/>
      <c r="B179" s="42"/>
      <c r="C179" s="43"/>
      <c r="D179" s="229" t="s">
        <v>188</v>
      </c>
      <c r="E179" s="43"/>
      <c r="F179" s="230" t="s">
        <v>724</v>
      </c>
      <c r="G179" s="43"/>
      <c r="H179" s="43"/>
      <c r="I179" s="231"/>
      <c r="J179" s="43"/>
      <c r="K179" s="43"/>
      <c r="L179" s="47"/>
      <c r="M179" s="232"/>
      <c r="N179" s="233"/>
      <c r="O179" s="87"/>
      <c r="P179" s="87"/>
      <c r="Q179" s="87"/>
      <c r="R179" s="87"/>
      <c r="S179" s="87"/>
      <c r="T179" s="88"/>
      <c r="U179" s="41"/>
      <c r="V179" s="41"/>
      <c r="W179" s="41"/>
      <c r="X179" s="41"/>
      <c r="Y179" s="41"/>
      <c r="Z179" s="41"/>
      <c r="AA179" s="41"/>
      <c r="AB179" s="41"/>
      <c r="AC179" s="41"/>
      <c r="AD179" s="41"/>
      <c r="AE179" s="41"/>
      <c r="AT179" s="20" t="s">
        <v>188</v>
      </c>
      <c r="AU179" s="20" t="s">
        <v>87</v>
      </c>
    </row>
    <row r="180" s="13" customFormat="1">
      <c r="A180" s="13"/>
      <c r="B180" s="234"/>
      <c r="C180" s="235"/>
      <c r="D180" s="236" t="s">
        <v>190</v>
      </c>
      <c r="E180" s="237" t="s">
        <v>19</v>
      </c>
      <c r="F180" s="238" t="s">
        <v>725</v>
      </c>
      <c r="G180" s="235"/>
      <c r="H180" s="237" t="s">
        <v>19</v>
      </c>
      <c r="I180" s="239"/>
      <c r="J180" s="235"/>
      <c r="K180" s="235"/>
      <c r="L180" s="240"/>
      <c r="M180" s="241"/>
      <c r="N180" s="242"/>
      <c r="O180" s="242"/>
      <c r="P180" s="242"/>
      <c r="Q180" s="242"/>
      <c r="R180" s="242"/>
      <c r="S180" s="242"/>
      <c r="T180" s="243"/>
      <c r="U180" s="13"/>
      <c r="V180" s="13"/>
      <c r="W180" s="13"/>
      <c r="X180" s="13"/>
      <c r="Y180" s="13"/>
      <c r="Z180" s="13"/>
      <c r="AA180" s="13"/>
      <c r="AB180" s="13"/>
      <c r="AC180" s="13"/>
      <c r="AD180" s="13"/>
      <c r="AE180" s="13"/>
      <c r="AT180" s="244" t="s">
        <v>190</v>
      </c>
      <c r="AU180" s="244" t="s">
        <v>87</v>
      </c>
      <c r="AV180" s="13" t="s">
        <v>85</v>
      </c>
      <c r="AW180" s="13" t="s">
        <v>37</v>
      </c>
      <c r="AX180" s="13" t="s">
        <v>77</v>
      </c>
      <c r="AY180" s="244" t="s">
        <v>179</v>
      </c>
    </row>
    <row r="181" s="14" customFormat="1">
      <c r="A181" s="14"/>
      <c r="B181" s="245"/>
      <c r="C181" s="246"/>
      <c r="D181" s="236" t="s">
        <v>190</v>
      </c>
      <c r="E181" s="247" t="s">
        <v>19</v>
      </c>
      <c r="F181" s="248" t="s">
        <v>625</v>
      </c>
      <c r="G181" s="246"/>
      <c r="H181" s="249">
        <v>882</v>
      </c>
      <c r="I181" s="250"/>
      <c r="J181" s="246"/>
      <c r="K181" s="246"/>
      <c r="L181" s="251"/>
      <c r="M181" s="252"/>
      <c r="N181" s="253"/>
      <c r="O181" s="253"/>
      <c r="P181" s="253"/>
      <c r="Q181" s="253"/>
      <c r="R181" s="253"/>
      <c r="S181" s="253"/>
      <c r="T181" s="254"/>
      <c r="U181" s="14"/>
      <c r="V181" s="14"/>
      <c r="W181" s="14"/>
      <c r="X181" s="14"/>
      <c r="Y181" s="14"/>
      <c r="Z181" s="14"/>
      <c r="AA181" s="14"/>
      <c r="AB181" s="14"/>
      <c r="AC181" s="14"/>
      <c r="AD181" s="14"/>
      <c r="AE181" s="14"/>
      <c r="AT181" s="255" t="s">
        <v>190</v>
      </c>
      <c r="AU181" s="255" t="s">
        <v>87</v>
      </c>
      <c r="AV181" s="14" t="s">
        <v>87</v>
      </c>
      <c r="AW181" s="14" t="s">
        <v>37</v>
      </c>
      <c r="AX181" s="14" t="s">
        <v>77</v>
      </c>
      <c r="AY181" s="255" t="s">
        <v>179</v>
      </c>
    </row>
    <row r="182" s="14" customFormat="1">
      <c r="A182" s="14"/>
      <c r="B182" s="245"/>
      <c r="C182" s="246"/>
      <c r="D182" s="236" t="s">
        <v>190</v>
      </c>
      <c r="E182" s="247" t="s">
        <v>19</v>
      </c>
      <c r="F182" s="248" t="s">
        <v>631</v>
      </c>
      <c r="G182" s="246"/>
      <c r="H182" s="249">
        <v>42.799999999999997</v>
      </c>
      <c r="I182" s="250"/>
      <c r="J182" s="246"/>
      <c r="K182" s="246"/>
      <c r="L182" s="251"/>
      <c r="M182" s="252"/>
      <c r="N182" s="253"/>
      <c r="O182" s="253"/>
      <c r="P182" s="253"/>
      <c r="Q182" s="253"/>
      <c r="R182" s="253"/>
      <c r="S182" s="253"/>
      <c r="T182" s="254"/>
      <c r="U182" s="14"/>
      <c r="V182" s="14"/>
      <c r="W182" s="14"/>
      <c r="X182" s="14"/>
      <c r="Y182" s="14"/>
      <c r="Z182" s="14"/>
      <c r="AA182" s="14"/>
      <c r="AB182" s="14"/>
      <c r="AC182" s="14"/>
      <c r="AD182" s="14"/>
      <c r="AE182" s="14"/>
      <c r="AT182" s="255" t="s">
        <v>190</v>
      </c>
      <c r="AU182" s="255" t="s">
        <v>87</v>
      </c>
      <c r="AV182" s="14" t="s">
        <v>87</v>
      </c>
      <c r="AW182" s="14" t="s">
        <v>37</v>
      </c>
      <c r="AX182" s="14" t="s">
        <v>77</v>
      </c>
      <c r="AY182" s="255" t="s">
        <v>179</v>
      </c>
    </row>
    <row r="183" s="16" customFormat="1">
      <c r="A183" s="16"/>
      <c r="B183" s="267"/>
      <c r="C183" s="268"/>
      <c r="D183" s="236" t="s">
        <v>190</v>
      </c>
      <c r="E183" s="269" t="s">
        <v>19</v>
      </c>
      <c r="F183" s="270" t="s">
        <v>195</v>
      </c>
      <c r="G183" s="268"/>
      <c r="H183" s="271">
        <v>924.79999999999995</v>
      </c>
      <c r="I183" s="272"/>
      <c r="J183" s="268"/>
      <c r="K183" s="268"/>
      <c r="L183" s="273"/>
      <c r="M183" s="274"/>
      <c r="N183" s="275"/>
      <c r="O183" s="275"/>
      <c r="P183" s="275"/>
      <c r="Q183" s="275"/>
      <c r="R183" s="275"/>
      <c r="S183" s="275"/>
      <c r="T183" s="276"/>
      <c r="U183" s="16"/>
      <c r="V183" s="16"/>
      <c r="W183" s="16"/>
      <c r="X183" s="16"/>
      <c r="Y183" s="16"/>
      <c r="Z183" s="16"/>
      <c r="AA183" s="16"/>
      <c r="AB183" s="16"/>
      <c r="AC183" s="16"/>
      <c r="AD183" s="16"/>
      <c r="AE183" s="16"/>
      <c r="AT183" s="277" t="s">
        <v>190</v>
      </c>
      <c r="AU183" s="277" t="s">
        <v>87</v>
      </c>
      <c r="AV183" s="16" t="s">
        <v>186</v>
      </c>
      <c r="AW183" s="16" t="s">
        <v>37</v>
      </c>
      <c r="AX183" s="16" t="s">
        <v>85</v>
      </c>
      <c r="AY183" s="277" t="s">
        <v>179</v>
      </c>
    </row>
    <row r="184" s="2" customFormat="1" ht="24.15" customHeight="1">
      <c r="A184" s="41"/>
      <c r="B184" s="42"/>
      <c r="C184" s="216" t="s">
        <v>270</v>
      </c>
      <c r="D184" s="216" t="s">
        <v>181</v>
      </c>
      <c r="E184" s="217" t="s">
        <v>726</v>
      </c>
      <c r="F184" s="218" t="s">
        <v>727</v>
      </c>
      <c r="G184" s="219" t="s">
        <v>184</v>
      </c>
      <c r="H184" s="220">
        <v>40</v>
      </c>
      <c r="I184" s="221"/>
      <c r="J184" s="222">
        <f>ROUND(I184*H184,2)</f>
        <v>0</v>
      </c>
      <c r="K184" s="218" t="s">
        <v>185</v>
      </c>
      <c r="L184" s="47"/>
      <c r="M184" s="223" t="s">
        <v>19</v>
      </c>
      <c r="N184" s="224" t="s">
        <v>48</v>
      </c>
      <c r="O184" s="87"/>
      <c r="P184" s="225">
        <f>O184*H184</f>
        <v>0</v>
      </c>
      <c r="Q184" s="225">
        <v>0.29699999999999999</v>
      </c>
      <c r="R184" s="225">
        <f>Q184*H184</f>
        <v>11.879999999999999</v>
      </c>
      <c r="S184" s="225">
        <v>0</v>
      </c>
      <c r="T184" s="226">
        <f>S184*H184</f>
        <v>0</v>
      </c>
      <c r="U184" s="41"/>
      <c r="V184" s="41"/>
      <c r="W184" s="41"/>
      <c r="X184" s="41"/>
      <c r="Y184" s="41"/>
      <c r="Z184" s="41"/>
      <c r="AA184" s="41"/>
      <c r="AB184" s="41"/>
      <c r="AC184" s="41"/>
      <c r="AD184" s="41"/>
      <c r="AE184" s="41"/>
      <c r="AR184" s="227" t="s">
        <v>186</v>
      </c>
      <c r="AT184" s="227" t="s">
        <v>181</v>
      </c>
      <c r="AU184" s="227" t="s">
        <v>87</v>
      </c>
      <c r="AY184" s="20" t="s">
        <v>179</v>
      </c>
      <c r="BE184" s="228">
        <f>IF(N184="základní",J184,0)</f>
        <v>0</v>
      </c>
      <c r="BF184" s="228">
        <f>IF(N184="snížená",J184,0)</f>
        <v>0</v>
      </c>
      <c r="BG184" s="228">
        <f>IF(N184="zákl. přenesená",J184,0)</f>
        <v>0</v>
      </c>
      <c r="BH184" s="228">
        <f>IF(N184="sníž. přenesená",J184,0)</f>
        <v>0</v>
      </c>
      <c r="BI184" s="228">
        <f>IF(N184="nulová",J184,0)</f>
        <v>0</v>
      </c>
      <c r="BJ184" s="20" t="s">
        <v>85</v>
      </c>
      <c r="BK184" s="228">
        <f>ROUND(I184*H184,2)</f>
        <v>0</v>
      </c>
      <c r="BL184" s="20" t="s">
        <v>186</v>
      </c>
      <c r="BM184" s="227" t="s">
        <v>728</v>
      </c>
    </row>
    <row r="185" s="2" customFormat="1">
      <c r="A185" s="41"/>
      <c r="B185" s="42"/>
      <c r="C185" s="43"/>
      <c r="D185" s="229" t="s">
        <v>188</v>
      </c>
      <c r="E185" s="43"/>
      <c r="F185" s="230" t="s">
        <v>729</v>
      </c>
      <c r="G185" s="43"/>
      <c r="H185" s="43"/>
      <c r="I185" s="231"/>
      <c r="J185" s="43"/>
      <c r="K185" s="43"/>
      <c r="L185" s="47"/>
      <c r="M185" s="232"/>
      <c r="N185" s="233"/>
      <c r="O185" s="87"/>
      <c r="P185" s="87"/>
      <c r="Q185" s="87"/>
      <c r="R185" s="87"/>
      <c r="S185" s="87"/>
      <c r="T185" s="88"/>
      <c r="U185" s="41"/>
      <c r="V185" s="41"/>
      <c r="W185" s="41"/>
      <c r="X185" s="41"/>
      <c r="Y185" s="41"/>
      <c r="Z185" s="41"/>
      <c r="AA185" s="41"/>
      <c r="AB185" s="41"/>
      <c r="AC185" s="41"/>
      <c r="AD185" s="41"/>
      <c r="AE185" s="41"/>
      <c r="AT185" s="20" t="s">
        <v>188</v>
      </c>
      <c r="AU185" s="20" t="s">
        <v>87</v>
      </c>
    </row>
    <row r="186" s="13" customFormat="1">
      <c r="A186" s="13"/>
      <c r="B186" s="234"/>
      <c r="C186" s="235"/>
      <c r="D186" s="236" t="s">
        <v>190</v>
      </c>
      <c r="E186" s="237" t="s">
        <v>19</v>
      </c>
      <c r="F186" s="238" t="s">
        <v>725</v>
      </c>
      <c r="G186" s="235"/>
      <c r="H186" s="237" t="s">
        <v>19</v>
      </c>
      <c r="I186" s="239"/>
      <c r="J186" s="235"/>
      <c r="K186" s="235"/>
      <c r="L186" s="240"/>
      <c r="M186" s="241"/>
      <c r="N186" s="242"/>
      <c r="O186" s="242"/>
      <c r="P186" s="242"/>
      <c r="Q186" s="242"/>
      <c r="R186" s="242"/>
      <c r="S186" s="242"/>
      <c r="T186" s="243"/>
      <c r="U186" s="13"/>
      <c r="V186" s="13"/>
      <c r="W186" s="13"/>
      <c r="X186" s="13"/>
      <c r="Y186" s="13"/>
      <c r="Z186" s="13"/>
      <c r="AA186" s="13"/>
      <c r="AB186" s="13"/>
      <c r="AC186" s="13"/>
      <c r="AD186" s="13"/>
      <c r="AE186" s="13"/>
      <c r="AT186" s="244" t="s">
        <v>190</v>
      </c>
      <c r="AU186" s="244" t="s">
        <v>87</v>
      </c>
      <c r="AV186" s="13" t="s">
        <v>85</v>
      </c>
      <c r="AW186" s="13" t="s">
        <v>37</v>
      </c>
      <c r="AX186" s="13" t="s">
        <v>77</v>
      </c>
      <c r="AY186" s="244" t="s">
        <v>179</v>
      </c>
    </row>
    <row r="187" s="14" customFormat="1">
      <c r="A187" s="14"/>
      <c r="B187" s="245"/>
      <c r="C187" s="246"/>
      <c r="D187" s="236" t="s">
        <v>190</v>
      </c>
      <c r="E187" s="247" t="s">
        <v>19</v>
      </c>
      <c r="F187" s="248" t="s">
        <v>627</v>
      </c>
      <c r="G187" s="246"/>
      <c r="H187" s="249">
        <v>40</v>
      </c>
      <c r="I187" s="250"/>
      <c r="J187" s="246"/>
      <c r="K187" s="246"/>
      <c r="L187" s="251"/>
      <c r="M187" s="252"/>
      <c r="N187" s="253"/>
      <c r="O187" s="253"/>
      <c r="P187" s="253"/>
      <c r="Q187" s="253"/>
      <c r="R187" s="253"/>
      <c r="S187" s="253"/>
      <c r="T187" s="254"/>
      <c r="U187" s="14"/>
      <c r="V187" s="14"/>
      <c r="W187" s="14"/>
      <c r="X187" s="14"/>
      <c r="Y187" s="14"/>
      <c r="Z187" s="14"/>
      <c r="AA187" s="14"/>
      <c r="AB187" s="14"/>
      <c r="AC187" s="14"/>
      <c r="AD187" s="14"/>
      <c r="AE187" s="14"/>
      <c r="AT187" s="255" t="s">
        <v>190</v>
      </c>
      <c r="AU187" s="255" t="s">
        <v>87</v>
      </c>
      <c r="AV187" s="14" t="s">
        <v>87</v>
      </c>
      <c r="AW187" s="14" t="s">
        <v>37</v>
      </c>
      <c r="AX187" s="14" t="s">
        <v>77</v>
      </c>
      <c r="AY187" s="255" t="s">
        <v>179</v>
      </c>
    </row>
    <row r="188" s="16" customFormat="1">
      <c r="A188" s="16"/>
      <c r="B188" s="267"/>
      <c r="C188" s="268"/>
      <c r="D188" s="236" t="s">
        <v>190</v>
      </c>
      <c r="E188" s="269" t="s">
        <v>19</v>
      </c>
      <c r="F188" s="270" t="s">
        <v>195</v>
      </c>
      <c r="G188" s="268"/>
      <c r="H188" s="271">
        <v>40</v>
      </c>
      <c r="I188" s="272"/>
      <c r="J188" s="268"/>
      <c r="K188" s="268"/>
      <c r="L188" s="273"/>
      <c r="M188" s="274"/>
      <c r="N188" s="275"/>
      <c r="O188" s="275"/>
      <c r="P188" s="275"/>
      <c r="Q188" s="275"/>
      <c r="R188" s="275"/>
      <c r="S188" s="275"/>
      <c r="T188" s="276"/>
      <c r="U188" s="16"/>
      <c r="V188" s="16"/>
      <c r="W188" s="16"/>
      <c r="X188" s="16"/>
      <c r="Y188" s="16"/>
      <c r="Z188" s="16"/>
      <c r="AA188" s="16"/>
      <c r="AB188" s="16"/>
      <c r="AC188" s="16"/>
      <c r="AD188" s="16"/>
      <c r="AE188" s="16"/>
      <c r="AT188" s="277" t="s">
        <v>190</v>
      </c>
      <c r="AU188" s="277" t="s">
        <v>87</v>
      </c>
      <c r="AV188" s="16" t="s">
        <v>186</v>
      </c>
      <c r="AW188" s="16" t="s">
        <v>37</v>
      </c>
      <c r="AX188" s="16" t="s">
        <v>85</v>
      </c>
      <c r="AY188" s="277" t="s">
        <v>179</v>
      </c>
    </row>
    <row r="189" s="2" customFormat="1" ht="21.75" customHeight="1">
      <c r="A189" s="41"/>
      <c r="B189" s="42"/>
      <c r="C189" s="216" t="s">
        <v>136</v>
      </c>
      <c r="D189" s="216" t="s">
        <v>181</v>
      </c>
      <c r="E189" s="217" t="s">
        <v>730</v>
      </c>
      <c r="F189" s="218" t="s">
        <v>731</v>
      </c>
      <c r="G189" s="219" t="s">
        <v>184</v>
      </c>
      <c r="H189" s="220">
        <v>540</v>
      </c>
      <c r="I189" s="221"/>
      <c r="J189" s="222">
        <f>ROUND(I189*H189,2)</f>
        <v>0</v>
      </c>
      <c r="K189" s="218" t="s">
        <v>185</v>
      </c>
      <c r="L189" s="47"/>
      <c r="M189" s="223" t="s">
        <v>19</v>
      </c>
      <c r="N189" s="224" t="s">
        <v>48</v>
      </c>
      <c r="O189" s="87"/>
      <c r="P189" s="225">
        <f>O189*H189</f>
        <v>0</v>
      </c>
      <c r="Q189" s="225">
        <v>0.23000000000000001</v>
      </c>
      <c r="R189" s="225">
        <f>Q189*H189</f>
        <v>124.2</v>
      </c>
      <c r="S189" s="225">
        <v>0</v>
      </c>
      <c r="T189" s="226">
        <f>S189*H189</f>
        <v>0</v>
      </c>
      <c r="U189" s="41"/>
      <c r="V189" s="41"/>
      <c r="W189" s="41"/>
      <c r="X189" s="41"/>
      <c r="Y189" s="41"/>
      <c r="Z189" s="41"/>
      <c r="AA189" s="41"/>
      <c r="AB189" s="41"/>
      <c r="AC189" s="41"/>
      <c r="AD189" s="41"/>
      <c r="AE189" s="41"/>
      <c r="AR189" s="227" t="s">
        <v>186</v>
      </c>
      <c r="AT189" s="227" t="s">
        <v>181</v>
      </c>
      <c r="AU189" s="227" t="s">
        <v>87</v>
      </c>
      <c r="AY189" s="20" t="s">
        <v>179</v>
      </c>
      <c r="BE189" s="228">
        <f>IF(N189="základní",J189,0)</f>
        <v>0</v>
      </c>
      <c r="BF189" s="228">
        <f>IF(N189="snížená",J189,0)</f>
        <v>0</v>
      </c>
      <c r="BG189" s="228">
        <f>IF(N189="zákl. přenesená",J189,0)</f>
        <v>0</v>
      </c>
      <c r="BH189" s="228">
        <f>IF(N189="sníž. přenesená",J189,0)</f>
        <v>0</v>
      </c>
      <c r="BI189" s="228">
        <f>IF(N189="nulová",J189,0)</f>
        <v>0</v>
      </c>
      <c r="BJ189" s="20" t="s">
        <v>85</v>
      </c>
      <c r="BK189" s="228">
        <f>ROUND(I189*H189,2)</f>
        <v>0</v>
      </c>
      <c r="BL189" s="20" t="s">
        <v>186</v>
      </c>
      <c r="BM189" s="227" t="s">
        <v>732</v>
      </c>
    </row>
    <row r="190" s="2" customFormat="1">
      <c r="A190" s="41"/>
      <c r="B190" s="42"/>
      <c r="C190" s="43"/>
      <c r="D190" s="229" t="s">
        <v>188</v>
      </c>
      <c r="E190" s="43"/>
      <c r="F190" s="230" t="s">
        <v>733</v>
      </c>
      <c r="G190" s="43"/>
      <c r="H190" s="43"/>
      <c r="I190" s="231"/>
      <c r="J190" s="43"/>
      <c r="K190" s="43"/>
      <c r="L190" s="47"/>
      <c r="M190" s="232"/>
      <c r="N190" s="233"/>
      <c r="O190" s="87"/>
      <c r="P190" s="87"/>
      <c r="Q190" s="87"/>
      <c r="R190" s="87"/>
      <c r="S190" s="87"/>
      <c r="T190" s="88"/>
      <c r="U190" s="41"/>
      <c r="V190" s="41"/>
      <c r="W190" s="41"/>
      <c r="X190" s="41"/>
      <c r="Y190" s="41"/>
      <c r="Z190" s="41"/>
      <c r="AA190" s="41"/>
      <c r="AB190" s="41"/>
      <c r="AC190" s="41"/>
      <c r="AD190" s="41"/>
      <c r="AE190" s="41"/>
      <c r="AT190" s="20" t="s">
        <v>188</v>
      </c>
      <c r="AU190" s="20" t="s">
        <v>87</v>
      </c>
    </row>
    <row r="191" s="13" customFormat="1">
      <c r="A191" s="13"/>
      <c r="B191" s="234"/>
      <c r="C191" s="235"/>
      <c r="D191" s="236" t="s">
        <v>190</v>
      </c>
      <c r="E191" s="237" t="s">
        <v>19</v>
      </c>
      <c r="F191" s="238" t="s">
        <v>725</v>
      </c>
      <c r="G191" s="235"/>
      <c r="H191" s="237" t="s">
        <v>19</v>
      </c>
      <c r="I191" s="239"/>
      <c r="J191" s="235"/>
      <c r="K191" s="235"/>
      <c r="L191" s="240"/>
      <c r="M191" s="241"/>
      <c r="N191" s="242"/>
      <c r="O191" s="242"/>
      <c r="P191" s="242"/>
      <c r="Q191" s="242"/>
      <c r="R191" s="242"/>
      <c r="S191" s="242"/>
      <c r="T191" s="243"/>
      <c r="U191" s="13"/>
      <c r="V191" s="13"/>
      <c r="W191" s="13"/>
      <c r="X191" s="13"/>
      <c r="Y191" s="13"/>
      <c r="Z191" s="13"/>
      <c r="AA191" s="13"/>
      <c r="AB191" s="13"/>
      <c r="AC191" s="13"/>
      <c r="AD191" s="13"/>
      <c r="AE191" s="13"/>
      <c r="AT191" s="244" t="s">
        <v>190</v>
      </c>
      <c r="AU191" s="244" t="s">
        <v>87</v>
      </c>
      <c r="AV191" s="13" t="s">
        <v>85</v>
      </c>
      <c r="AW191" s="13" t="s">
        <v>37</v>
      </c>
      <c r="AX191" s="13" t="s">
        <v>77</v>
      </c>
      <c r="AY191" s="244" t="s">
        <v>179</v>
      </c>
    </row>
    <row r="192" s="14" customFormat="1">
      <c r="A192" s="14"/>
      <c r="B192" s="245"/>
      <c r="C192" s="246"/>
      <c r="D192" s="236" t="s">
        <v>190</v>
      </c>
      <c r="E192" s="247" t="s">
        <v>19</v>
      </c>
      <c r="F192" s="248" t="s">
        <v>734</v>
      </c>
      <c r="G192" s="246"/>
      <c r="H192" s="249">
        <v>540</v>
      </c>
      <c r="I192" s="250"/>
      <c r="J192" s="246"/>
      <c r="K192" s="246"/>
      <c r="L192" s="251"/>
      <c r="M192" s="252"/>
      <c r="N192" s="253"/>
      <c r="O192" s="253"/>
      <c r="P192" s="253"/>
      <c r="Q192" s="253"/>
      <c r="R192" s="253"/>
      <c r="S192" s="253"/>
      <c r="T192" s="254"/>
      <c r="U192" s="14"/>
      <c r="V192" s="14"/>
      <c r="W192" s="14"/>
      <c r="X192" s="14"/>
      <c r="Y192" s="14"/>
      <c r="Z192" s="14"/>
      <c r="AA192" s="14"/>
      <c r="AB192" s="14"/>
      <c r="AC192" s="14"/>
      <c r="AD192" s="14"/>
      <c r="AE192" s="14"/>
      <c r="AT192" s="255" t="s">
        <v>190</v>
      </c>
      <c r="AU192" s="255" t="s">
        <v>87</v>
      </c>
      <c r="AV192" s="14" t="s">
        <v>87</v>
      </c>
      <c r="AW192" s="14" t="s">
        <v>37</v>
      </c>
      <c r="AX192" s="14" t="s">
        <v>77</v>
      </c>
      <c r="AY192" s="255" t="s">
        <v>179</v>
      </c>
    </row>
    <row r="193" s="16" customFormat="1">
      <c r="A193" s="16"/>
      <c r="B193" s="267"/>
      <c r="C193" s="268"/>
      <c r="D193" s="236" t="s">
        <v>190</v>
      </c>
      <c r="E193" s="269" t="s">
        <v>19</v>
      </c>
      <c r="F193" s="270" t="s">
        <v>195</v>
      </c>
      <c r="G193" s="268"/>
      <c r="H193" s="271">
        <v>540</v>
      </c>
      <c r="I193" s="272"/>
      <c r="J193" s="268"/>
      <c r="K193" s="268"/>
      <c r="L193" s="273"/>
      <c r="M193" s="274"/>
      <c r="N193" s="275"/>
      <c r="O193" s="275"/>
      <c r="P193" s="275"/>
      <c r="Q193" s="275"/>
      <c r="R193" s="275"/>
      <c r="S193" s="275"/>
      <c r="T193" s="276"/>
      <c r="U193" s="16"/>
      <c r="V193" s="16"/>
      <c r="W193" s="16"/>
      <c r="X193" s="16"/>
      <c r="Y193" s="16"/>
      <c r="Z193" s="16"/>
      <c r="AA193" s="16"/>
      <c r="AB193" s="16"/>
      <c r="AC193" s="16"/>
      <c r="AD193" s="16"/>
      <c r="AE193" s="16"/>
      <c r="AT193" s="277" t="s">
        <v>190</v>
      </c>
      <c r="AU193" s="277" t="s">
        <v>87</v>
      </c>
      <c r="AV193" s="16" t="s">
        <v>186</v>
      </c>
      <c r="AW193" s="16" t="s">
        <v>37</v>
      </c>
      <c r="AX193" s="16" t="s">
        <v>85</v>
      </c>
      <c r="AY193" s="277" t="s">
        <v>179</v>
      </c>
    </row>
    <row r="194" s="2" customFormat="1" ht="21.75" customHeight="1">
      <c r="A194" s="41"/>
      <c r="B194" s="42"/>
      <c r="C194" s="216" t="s">
        <v>282</v>
      </c>
      <c r="D194" s="216" t="s">
        <v>181</v>
      </c>
      <c r="E194" s="217" t="s">
        <v>735</v>
      </c>
      <c r="F194" s="218" t="s">
        <v>736</v>
      </c>
      <c r="G194" s="219" t="s">
        <v>184</v>
      </c>
      <c r="H194" s="220">
        <v>1047.0799999999999</v>
      </c>
      <c r="I194" s="221"/>
      <c r="J194" s="222">
        <f>ROUND(I194*H194,2)</f>
        <v>0</v>
      </c>
      <c r="K194" s="218" t="s">
        <v>185</v>
      </c>
      <c r="L194" s="47"/>
      <c r="M194" s="223" t="s">
        <v>19</v>
      </c>
      <c r="N194" s="224" t="s">
        <v>48</v>
      </c>
      <c r="O194" s="87"/>
      <c r="P194" s="225">
        <f>O194*H194</f>
        <v>0</v>
      </c>
      <c r="Q194" s="225">
        <v>0.34499999999999997</v>
      </c>
      <c r="R194" s="225">
        <f>Q194*H194</f>
        <v>361.24259999999992</v>
      </c>
      <c r="S194" s="225">
        <v>0</v>
      </c>
      <c r="T194" s="226">
        <f>S194*H194</f>
        <v>0</v>
      </c>
      <c r="U194" s="41"/>
      <c r="V194" s="41"/>
      <c r="W194" s="41"/>
      <c r="X194" s="41"/>
      <c r="Y194" s="41"/>
      <c r="Z194" s="41"/>
      <c r="AA194" s="41"/>
      <c r="AB194" s="41"/>
      <c r="AC194" s="41"/>
      <c r="AD194" s="41"/>
      <c r="AE194" s="41"/>
      <c r="AR194" s="227" t="s">
        <v>186</v>
      </c>
      <c r="AT194" s="227" t="s">
        <v>181</v>
      </c>
      <c r="AU194" s="227" t="s">
        <v>87</v>
      </c>
      <c r="AY194" s="20" t="s">
        <v>179</v>
      </c>
      <c r="BE194" s="228">
        <f>IF(N194="základní",J194,0)</f>
        <v>0</v>
      </c>
      <c r="BF194" s="228">
        <f>IF(N194="snížená",J194,0)</f>
        <v>0</v>
      </c>
      <c r="BG194" s="228">
        <f>IF(N194="zákl. přenesená",J194,0)</f>
        <v>0</v>
      </c>
      <c r="BH194" s="228">
        <f>IF(N194="sníž. přenesená",J194,0)</f>
        <v>0</v>
      </c>
      <c r="BI194" s="228">
        <f>IF(N194="nulová",J194,0)</f>
        <v>0</v>
      </c>
      <c r="BJ194" s="20" t="s">
        <v>85</v>
      </c>
      <c r="BK194" s="228">
        <f>ROUND(I194*H194,2)</f>
        <v>0</v>
      </c>
      <c r="BL194" s="20" t="s">
        <v>186</v>
      </c>
      <c r="BM194" s="227" t="s">
        <v>737</v>
      </c>
    </row>
    <row r="195" s="2" customFormat="1">
      <c r="A195" s="41"/>
      <c r="B195" s="42"/>
      <c r="C195" s="43"/>
      <c r="D195" s="229" t="s">
        <v>188</v>
      </c>
      <c r="E195" s="43"/>
      <c r="F195" s="230" t="s">
        <v>738</v>
      </c>
      <c r="G195" s="43"/>
      <c r="H195" s="43"/>
      <c r="I195" s="231"/>
      <c r="J195" s="43"/>
      <c r="K195" s="43"/>
      <c r="L195" s="47"/>
      <c r="M195" s="232"/>
      <c r="N195" s="233"/>
      <c r="O195" s="87"/>
      <c r="P195" s="87"/>
      <c r="Q195" s="87"/>
      <c r="R195" s="87"/>
      <c r="S195" s="87"/>
      <c r="T195" s="88"/>
      <c r="U195" s="41"/>
      <c r="V195" s="41"/>
      <c r="W195" s="41"/>
      <c r="X195" s="41"/>
      <c r="Y195" s="41"/>
      <c r="Z195" s="41"/>
      <c r="AA195" s="41"/>
      <c r="AB195" s="41"/>
      <c r="AC195" s="41"/>
      <c r="AD195" s="41"/>
      <c r="AE195" s="41"/>
      <c r="AT195" s="20" t="s">
        <v>188</v>
      </c>
      <c r="AU195" s="20" t="s">
        <v>87</v>
      </c>
    </row>
    <row r="196" s="13" customFormat="1">
      <c r="A196" s="13"/>
      <c r="B196" s="234"/>
      <c r="C196" s="235"/>
      <c r="D196" s="236" t="s">
        <v>190</v>
      </c>
      <c r="E196" s="237" t="s">
        <v>19</v>
      </c>
      <c r="F196" s="238" t="s">
        <v>725</v>
      </c>
      <c r="G196" s="235"/>
      <c r="H196" s="237" t="s">
        <v>19</v>
      </c>
      <c r="I196" s="239"/>
      <c r="J196" s="235"/>
      <c r="K196" s="235"/>
      <c r="L196" s="240"/>
      <c r="M196" s="241"/>
      <c r="N196" s="242"/>
      <c r="O196" s="242"/>
      <c r="P196" s="242"/>
      <c r="Q196" s="242"/>
      <c r="R196" s="242"/>
      <c r="S196" s="242"/>
      <c r="T196" s="243"/>
      <c r="U196" s="13"/>
      <c r="V196" s="13"/>
      <c r="W196" s="13"/>
      <c r="X196" s="13"/>
      <c r="Y196" s="13"/>
      <c r="Z196" s="13"/>
      <c r="AA196" s="13"/>
      <c r="AB196" s="13"/>
      <c r="AC196" s="13"/>
      <c r="AD196" s="13"/>
      <c r="AE196" s="13"/>
      <c r="AT196" s="244" t="s">
        <v>190</v>
      </c>
      <c r="AU196" s="244" t="s">
        <v>87</v>
      </c>
      <c r="AV196" s="13" t="s">
        <v>85</v>
      </c>
      <c r="AW196" s="13" t="s">
        <v>37</v>
      </c>
      <c r="AX196" s="13" t="s">
        <v>77</v>
      </c>
      <c r="AY196" s="244" t="s">
        <v>179</v>
      </c>
    </row>
    <row r="197" s="14" customFormat="1">
      <c r="A197" s="14"/>
      <c r="B197" s="245"/>
      <c r="C197" s="246"/>
      <c r="D197" s="236" t="s">
        <v>190</v>
      </c>
      <c r="E197" s="247" t="s">
        <v>19</v>
      </c>
      <c r="F197" s="248" t="s">
        <v>625</v>
      </c>
      <c r="G197" s="246"/>
      <c r="H197" s="249">
        <v>882</v>
      </c>
      <c r="I197" s="250"/>
      <c r="J197" s="246"/>
      <c r="K197" s="246"/>
      <c r="L197" s="251"/>
      <c r="M197" s="252"/>
      <c r="N197" s="253"/>
      <c r="O197" s="253"/>
      <c r="P197" s="253"/>
      <c r="Q197" s="253"/>
      <c r="R197" s="253"/>
      <c r="S197" s="253"/>
      <c r="T197" s="254"/>
      <c r="U197" s="14"/>
      <c r="V197" s="14"/>
      <c r="W197" s="14"/>
      <c r="X197" s="14"/>
      <c r="Y197" s="14"/>
      <c r="Z197" s="14"/>
      <c r="AA197" s="14"/>
      <c r="AB197" s="14"/>
      <c r="AC197" s="14"/>
      <c r="AD197" s="14"/>
      <c r="AE197" s="14"/>
      <c r="AT197" s="255" t="s">
        <v>190</v>
      </c>
      <c r="AU197" s="255" t="s">
        <v>87</v>
      </c>
      <c r="AV197" s="14" t="s">
        <v>87</v>
      </c>
      <c r="AW197" s="14" t="s">
        <v>37</v>
      </c>
      <c r="AX197" s="14" t="s">
        <v>77</v>
      </c>
      <c r="AY197" s="255" t="s">
        <v>179</v>
      </c>
    </row>
    <row r="198" s="14" customFormat="1">
      <c r="A198" s="14"/>
      <c r="B198" s="245"/>
      <c r="C198" s="246"/>
      <c r="D198" s="236" t="s">
        <v>190</v>
      </c>
      <c r="E198" s="247" t="s">
        <v>19</v>
      </c>
      <c r="F198" s="248" t="s">
        <v>739</v>
      </c>
      <c r="G198" s="246"/>
      <c r="H198" s="249">
        <v>87.450000000000003</v>
      </c>
      <c r="I198" s="250"/>
      <c r="J198" s="246"/>
      <c r="K198" s="246"/>
      <c r="L198" s="251"/>
      <c r="M198" s="252"/>
      <c r="N198" s="253"/>
      <c r="O198" s="253"/>
      <c r="P198" s="253"/>
      <c r="Q198" s="253"/>
      <c r="R198" s="253"/>
      <c r="S198" s="253"/>
      <c r="T198" s="254"/>
      <c r="U198" s="14"/>
      <c r="V198" s="14"/>
      <c r="W198" s="14"/>
      <c r="X198" s="14"/>
      <c r="Y198" s="14"/>
      <c r="Z198" s="14"/>
      <c r="AA198" s="14"/>
      <c r="AB198" s="14"/>
      <c r="AC198" s="14"/>
      <c r="AD198" s="14"/>
      <c r="AE198" s="14"/>
      <c r="AT198" s="255" t="s">
        <v>190</v>
      </c>
      <c r="AU198" s="255" t="s">
        <v>87</v>
      </c>
      <c r="AV198" s="14" t="s">
        <v>87</v>
      </c>
      <c r="AW198" s="14" t="s">
        <v>37</v>
      </c>
      <c r="AX198" s="14" t="s">
        <v>77</v>
      </c>
      <c r="AY198" s="255" t="s">
        <v>179</v>
      </c>
    </row>
    <row r="199" s="14" customFormat="1">
      <c r="A199" s="14"/>
      <c r="B199" s="245"/>
      <c r="C199" s="246"/>
      <c r="D199" s="236" t="s">
        <v>190</v>
      </c>
      <c r="E199" s="247" t="s">
        <v>19</v>
      </c>
      <c r="F199" s="248" t="s">
        <v>631</v>
      </c>
      <c r="G199" s="246"/>
      <c r="H199" s="249">
        <v>42.799999999999997</v>
      </c>
      <c r="I199" s="250"/>
      <c r="J199" s="246"/>
      <c r="K199" s="246"/>
      <c r="L199" s="251"/>
      <c r="M199" s="252"/>
      <c r="N199" s="253"/>
      <c r="O199" s="253"/>
      <c r="P199" s="253"/>
      <c r="Q199" s="253"/>
      <c r="R199" s="253"/>
      <c r="S199" s="253"/>
      <c r="T199" s="254"/>
      <c r="U199" s="14"/>
      <c r="V199" s="14"/>
      <c r="W199" s="14"/>
      <c r="X199" s="14"/>
      <c r="Y199" s="14"/>
      <c r="Z199" s="14"/>
      <c r="AA199" s="14"/>
      <c r="AB199" s="14"/>
      <c r="AC199" s="14"/>
      <c r="AD199" s="14"/>
      <c r="AE199" s="14"/>
      <c r="AT199" s="255" t="s">
        <v>190</v>
      </c>
      <c r="AU199" s="255" t="s">
        <v>87</v>
      </c>
      <c r="AV199" s="14" t="s">
        <v>87</v>
      </c>
      <c r="AW199" s="14" t="s">
        <v>37</v>
      </c>
      <c r="AX199" s="14" t="s">
        <v>77</v>
      </c>
      <c r="AY199" s="255" t="s">
        <v>179</v>
      </c>
    </row>
    <row r="200" s="14" customFormat="1">
      <c r="A200" s="14"/>
      <c r="B200" s="245"/>
      <c r="C200" s="246"/>
      <c r="D200" s="236" t="s">
        <v>190</v>
      </c>
      <c r="E200" s="247" t="s">
        <v>19</v>
      </c>
      <c r="F200" s="248" t="s">
        <v>740</v>
      </c>
      <c r="G200" s="246"/>
      <c r="H200" s="249">
        <v>22.350000000000001</v>
      </c>
      <c r="I200" s="250"/>
      <c r="J200" s="246"/>
      <c r="K200" s="246"/>
      <c r="L200" s="251"/>
      <c r="M200" s="252"/>
      <c r="N200" s="253"/>
      <c r="O200" s="253"/>
      <c r="P200" s="253"/>
      <c r="Q200" s="253"/>
      <c r="R200" s="253"/>
      <c r="S200" s="253"/>
      <c r="T200" s="254"/>
      <c r="U200" s="14"/>
      <c r="V200" s="14"/>
      <c r="W200" s="14"/>
      <c r="X200" s="14"/>
      <c r="Y200" s="14"/>
      <c r="Z200" s="14"/>
      <c r="AA200" s="14"/>
      <c r="AB200" s="14"/>
      <c r="AC200" s="14"/>
      <c r="AD200" s="14"/>
      <c r="AE200" s="14"/>
      <c r="AT200" s="255" t="s">
        <v>190</v>
      </c>
      <c r="AU200" s="255" t="s">
        <v>87</v>
      </c>
      <c r="AV200" s="14" t="s">
        <v>87</v>
      </c>
      <c r="AW200" s="14" t="s">
        <v>37</v>
      </c>
      <c r="AX200" s="14" t="s">
        <v>77</v>
      </c>
      <c r="AY200" s="255" t="s">
        <v>179</v>
      </c>
    </row>
    <row r="201" s="14" customFormat="1">
      <c r="A201" s="14"/>
      <c r="B201" s="245"/>
      <c r="C201" s="246"/>
      <c r="D201" s="236" t="s">
        <v>190</v>
      </c>
      <c r="E201" s="247" t="s">
        <v>19</v>
      </c>
      <c r="F201" s="248" t="s">
        <v>640</v>
      </c>
      <c r="G201" s="246"/>
      <c r="H201" s="249">
        <v>12.48</v>
      </c>
      <c r="I201" s="250"/>
      <c r="J201" s="246"/>
      <c r="K201" s="246"/>
      <c r="L201" s="251"/>
      <c r="M201" s="252"/>
      <c r="N201" s="253"/>
      <c r="O201" s="253"/>
      <c r="P201" s="253"/>
      <c r="Q201" s="253"/>
      <c r="R201" s="253"/>
      <c r="S201" s="253"/>
      <c r="T201" s="254"/>
      <c r="U201" s="14"/>
      <c r="V201" s="14"/>
      <c r="W201" s="14"/>
      <c r="X201" s="14"/>
      <c r="Y201" s="14"/>
      <c r="Z201" s="14"/>
      <c r="AA201" s="14"/>
      <c r="AB201" s="14"/>
      <c r="AC201" s="14"/>
      <c r="AD201" s="14"/>
      <c r="AE201" s="14"/>
      <c r="AT201" s="255" t="s">
        <v>190</v>
      </c>
      <c r="AU201" s="255" t="s">
        <v>87</v>
      </c>
      <c r="AV201" s="14" t="s">
        <v>87</v>
      </c>
      <c r="AW201" s="14" t="s">
        <v>37</v>
      </c>
      <c r="AX201" s="14" t="s">
        <v>77</v>
      </c>
      <c r="AY201" s="255" t="s">
        <v>179</v>
      </c>
    </row>
    <row r="202" s="16" customFormat="1">
      <c r="A202" s="16"/>
      <c r="B202" s="267"/>
      <c r="C202" s="268"/>
      <c r="D202" s="236" t="s">
        <v>190</v>
      </c>
      <c r="E202" s="269" t="s">
        <v>19</v>
      </c>
      <c r="F202" s="270" t="s">
        <v>195</v>
      </c>
      <c r="G202" s="268"/>
      <c r="H202" s="271">
        <v>1047.0799999999999</v>
      </c>
      <c r="I202" s="272"/>
      <c r="J202" s="268"/>
      <c r="K202" s="268"/>
      <c r="L202" s="273"/>
      <c r="M202" s="274"/>
      <c r="N202" s="275"/>
      <c r="O202" s="275"/>
      <c r="P202" s="275"/>
      <c r="Q202" s="275"/>
      <c r="R202" s="275"/>
      <c r="S202" s="275"/>
      <c r="T202" s="276"/>
      <c r="U202" s="16"/>
      <c r="V202" s="16"/>
      <c r="W202" s="16"/>
      <c r="X202" s="16"/>
      <c r="Y202" s="16"/>
      <c r="Z202" s="16"/>
      <c r="AA202" s="16"/>
      <c r="AB202" s="16"/>
      <c r="AC202" s="16"/>
      <c r="AD202" s="16"/>
      <c r="AE202" s="16"/>
      <c r="AT202" s="277" t="s">
        <v>190</v>
      </c>
      <c r="AU202" s="277" t="s">
        <v>87</v>
      </c>
      <c r="AV202" s="16" t="s">
        <v>186</v>
      </c>
      <c r="AW202" s="16" t="s">
        <v>37</v>
      </c>
      <c r="AX202" s="16" t="s">
        <v>85</v>
      </c>
      <c r="AY202" s="277" t="s">
        <v>179</v>
      </c>
    </row>
    <row r="203" s="2" customFormat="1" ht="21.75" customHeight="1">
      <c r="A203" s="41"/>
      <c r="B203" s="42"/>
      <c r="C203" s="216" t="s">
        <v>287</v>
      </c>
      <c r="D203" s="216" t="s">
        <v>181</v>
      </c>
      <c r="E203" s="217" t="s">
        <v>741</v>
      </c>
      <c r="F203" s="218" t="s">
        <v>742</v>
      </c>
      <c r="G203" s="219" t="s">
        <v>184</v>
      </c>
      <c r="H203" s="220">
        <v>270</v>
      </c>
      <c r="I203" s="221"/>
      <c r="J203" s="222">
        <f>ROUND(I203*H203,2)</f>
        <v>0</v>
      </c>
      <c r="K203" s="218" t="s">
        <v>274</v>
      </c>
      <c r="L203" s="47"/>
      <c r="M203" s="223" t="s">
        <v>19</v>
      </c>
      <c r="N203" s="224" t="s">
        <v>48</v>
      </c>
      <c r="O203" s="87"/>
      <c r="P203" s="225">
        <f>O203*H203</f>
        <v>0</v>
      </c>
      <c r="Q203" s="225">
        <v>0.27500000000000002</v>
      </c>
      <c r="R203" s="225">
        <f>Q203*H203</f>
        <v>74.25</v>
      </c>
      <c r="S203" s="225">
        <v>0</v>
      </c>
      <c r="T203" s="226">
        <f>S203*H203</f>
        <v>0</v>
      </c>
      <c r="U203" s="41"/>
      <c r="V203" s="41"/>
      <c r="W203" s="41"/>
      <c r="X203" s="41"/>
      <c r="Y203" s="41"/>
      <c r="Z203" s="41"/>
      <c r="AA203" s="41"/>
      <c r="AB203" s="41"/>
      <c r="AC203" s="41"/>
      <c r="AD203" s="41"/>
      <c r="AE203" s="41"/>
      <c r="AR203" s="227" t="s">
        <v>186</v>
      </c>
      <c r="AT203" s="227" t="s">
        <v>181</v>
      </c>
      <c r="AU203" s="227" t="s">
        <v>87</v>
      </c>
      <c r="AY203" s="20" t="s">
        <v>179</v>
      </c>
      <c r="BE203" s="228">
        <f>IF(N203="základní",J203,0)</f>
        <v>0</v>
      </c>
      <c r="BF203" s="228">
        <f>IF(N203="snížená",J203,0)</f>
        <v>0</v>
      </c>
      <c r="BG203" s="228">
        <f>IF(N203="zákl. přenesená",J203,0)</f>
        <v>0</v>
      </c>
      <c r="BH203" s="228">
        <f>IF(N203="sníž. přenesená",J203,0)</f>
        <v>0</v>
      </c>
      <c r="BI203" s="228">
        <f>IF(N203="nulová",J203,0)</f>
        <v>0</v>
      </c>
      <c r="BJ203" s="20" t="s">
        <v>85</v>
      </c>
      <c r="BK203" s="228">
        <f>ROUND(I203*H203,2)</f>
        <v>0</v>
      </c>
      <c r="BL203" s="20" t="s">
        <v>186</v>
      </c>
      <c r="BM203" s="227" t="s">
        <v>743</v>
      </c>
    </row>
    <row r="204" s="2" customFormat="1">
      <c r="A204" s="41"/>
      <c r="B204" s="42"/>
      <c r="C204" s="43"/>
      <c r="D204" s="236" t="s">
        <v>276</v>
      </c>
      <c r="E204" s="43"/>
      <c r="F204" s="278" t="s">
        <v>744</v>
      </c>
      <c r="G204" s="43"/>
      <c r="H204" s="43"/>
      <c r="I204" s="231"/>
      <c r="J204" s="43"/>
      <c r="K204" s="43"/>
      <c r="L204" s="47"/>
      <c r="M204" s="232"/>
      <c r="N204" s="233"/>
      <c r="O204" s="87"/>
      <c r="P204" s="87"/>
      <c r="Q204" s="87"/>
      <c r="R204" s="87"/>
      <c r="S204" s="87"/>
      <c r="T204" s="88"/>
      <c r="U204" s="41"/>
      <c r="V204" s="41"/>
      <c r="W204" s="41"/>
      <c r="X204" s="41"/>
      <c r="Y204" s="41"/>
      <c r="Z204" s="41"/>
      <c r="AA204" s="41"/>
      <c r="AB204" s="41"/>
      <c r="AC204" s="41"/>
      <c r="AD204" s="41"/>
      <c r="AE204" s="41"/>
      <c r="AT204" s="20" t="s">
        <v>276</v>
      </c>
      <c r="AU204" s="20" t="s">
        <v>87</v>
      </c>
    </row>
    <row r="205" s="13" customFormat="1">
      <c r="A205" s="13"/>
      <c r="B205" s="234"/>
      <c r="C205" s="235"/>
      <c r="D205" s="236" t="s">
        <v>190</v>
      </c>
      <c r="E205" s="237" t="s">
        <v>19</v>
      </c>
      <c r="F205" s="238" t="s">
        <v>745</v>
      </c>
      <c r="G205" s="235"/>
      <c r="H205" s="237" t="s">
        <v>19</v>
      </c>
      <c r="I205" s="239"/>
      <c r="J205" s="235"/>
      <c r="K205" s="235"/>
      <c r="L205" s="240"/>
      <c r="M205" s="241"/>
      <c r="N205" s="242"/>
      <c r="O205" s="242"/>
      <c r="P205" s="242"/>
      <c r="Q205" s="242"/>
      <c r="R205" s="242"/>
      <c r="S205" s="242"/>
      <c r="T205" s="243"/>
      <c r="U205" s="13"/>
      <c r="V205" s="13"/>
      <c r="W205" s="13"/>
      <c r="X205" s="13"/>
      <c r="Y205" s="13"/>
      <c r="Z205" s="13"/>
      <c r="AA205" s="13"/>
      <c r="AB205" s="13"/>
      <c r="AC205" s="13"/>
      <c r="AD205" s="13"/>
      <c r="AE205" s="13"/>
      <c r="AT205" s="244" t="s">
        <v>190</v>
      </c>
      <c r="AU205" s="244" t="s">
        <v>87</v>
      </c>
      <c r="AV205" s="13" t="s">
        <v>85</v>
      </c>
      <c r="AW205" s="13" t="s">
        <v>37</v>
      </c>
      <c r="AX205" s="13" t="s">
        <v>77</v>
      </c>
      <c r="AY205" s="244" t="s">
        <v>179</v>
      </c>
    </row>
    <row r="206" s="14" customFormat="1">
      <c r="A206" s="14"/>
      <c r="B206" s="245"/>
      <c r="C206" s="246"/>
      <c r="D206" s="236" t="s">
        <v>190</v>
      </c>
      <c r="E206" s="247" t="s">
        <v>19</v>
      </c>
      <c r="F206" s="248" t="s">
        <v>746</v>
      </c>
      <c r="G206" s="246"/>
      <c r="H206" s="249">
        <v>270</v>
      </c>
      <c r="I206" s="250"/>
      <c r="J206" s="246"/>
      <c r="K206" s="246"/>
      <c r="L206" s="251"/>
      <c r="M206" s="252"/>
      <c r="N206" s="253"/>
      <c r="O206" s="253"/>
      <c r="P206" s="253"/>
      <c r="Q206" s="253"/>
      <c r="R206" s="253"/>
      <c r="S206" s="253"/>
      <c r="T206" s="254"/>
      <c r="U206" s="14"/>
      <c r="V206" s="14"/>
      <c r="W206" s="14"/>
      <c r="X206" s="14"/>
      <c r="Y206" s="14"/>
      <c r="Z206" s="14"/>
      <c r="AA206" s="14"/>
      <c r="AB206" s="14"/>
      <c r="AC206" s="14"/>
      <c r="AD206" s="14"/>
      <c r="AE206" s="14"/>
      <c r="AT206" s="255" t="s">
        <v>190</v>
      </c>
      <c r="AU206" s="255" t="s">
        <v>87</v>
      </c>
      <c r="AV206" s="14" t="s">
        <v>87</v>
      </c>
      <c r="AW206" s="14" t="s">
        <v>37</v>
      </c>
      <c r="AX206" s="14" t="s">
        <v>77</v>
      </c>
      <c r="AY206" s="255" t="s">
        <v>179</v>
      </c>
    </row>
    <row r="207" s="15" customFormat="1">
      <c r="A207" s="15"/>
      <c r="B207" s="256"/>
      <c r="C207" s="257"/>
      <c r="D207" s="236" t="s">
        <v>190</v>
      </c>
      <c r="E207" s="258" t="s">
        <v>633</v>
      </c>
      <c r="F207" s="259" t="s">
        <v>193</v>
      </c>
      <c r="G207" s="257"/>
      <c r="H207" s="260">
        <v>270</v>
      </c>
      <c r="I207" s="261"/>
      <c r="J207" s="257"/>
      <c r="K207" s="257"/>
      <c r="L207" s="262"/>
      <c r="M207" s="263"/>
      <c r="N207" s="264"/>
      <c r="O207" s="264"/>
      <c r="P207" s="264"/>
      <c r="Q207" s="264"/>
      <c r="R207" s="264"/>
      <c r="S207" s="264"/>
      <c r="T207" s="265"/>
      <c r="U207" s="15"/>
      <c r="V207" s="15"/>
      <c r="W207" s="15"/>
      <c r="X207" s="15"/>
      <c r="Y207" s="15"/>
      <c r="Z207" s="15"/>
      <c r="AA207" s="15"/>
      <c r="AB207" s="15"/>
      <c r="AC207" s="15"/>
      <c r="AD207" s="15"/>
      <c r="AE207" s="15"/>
      <c r="AT207" s="266" t="s">
        <v>190</v>
      </c>
      <c r="AU207" s="266" t="s">
        <v>87</v>
      </c>
      <c r="AV207" s="15" t="s">
        <v>194</v>
      </c>
      <c r="AW207" s="15" t="s">
        <v>37</v>
      </c>
      <c r="AX207" s="15" t="s">
        <v>77</v>
      </c>
      <c r="AY207" s="266" t="s">
        <v>179</v>
      </c>
    </row>
    <row r="208" s="16" customFormat="1">
      <c r="A208" s="16"/>
      <c r="B208" s="267"/>
      <c r="C208" s="268"/>
      <c r="D208" s="236" t="s">
        <v>190</v>
      </c>
      <c r="E208" s="269" t="s">
        <v>19</v>
      </c>
      <c r="F208" s="270" t="s">
        <v>195</v>
      </c>
      <c r="G208" s="268"/>
      <c r="H208" s="271">
        <v>270</v>
      </c>
      <c r="I208" s="272"/>
      <c r="J208" s="268"/>
      <c r="K208" s="268"/>
      <c r="L208" s="273"/>
      <c r="M208" s="274"/>
      <c r="N208" s="275"/>
      <c r="O208" s="275"/>
      <c r="P208" s="275"/>
      <c r="Q208" s="275"/>
      <c r="R208" s="275"/>
      <c r="S208" s="275"/>
      <c r="T208" s="276"/>
      <c r="U208" s="16"/>
      <c r="V208" s="16"/>
      <c r="W208" s="16"/>
      <c r="X208" s="16"/>
      <c r="Y208" s="16"/>
      <c r="Z208" s="16"/>
      <c r="AA208" s="16"/>
      <c r="AB208" s="16"/>
      <c r="AC208" s="16"/>
      <c r="AD208" s="16"/>
      <c r="AE208" s="16"/>
      <c r="AT208" s="277" t="s">
        <v>190</v>
      </c>
      <c r="AU208" s="277" t="s">
        <v>87</v>
      </c>
      <c r="AV208" s="16" t="s">
        <v>186</v>
      </c>
      <c r="AW208" s="16" t="s">
        <v>37</v>
      </c>
      <c r="AX208" s="16" t="s">
        <v>85</v>
      </c>
      <c r="AY208" s="277" t="s">
        <v>179</v>
      </c>
    </row>
    <row r="209" s="2" customFormat="1" ht="24.15" customHeight="1">
      <c r="A209" s="41"/>
      <c r="B209" s="42"/>
      <c r="C209" s="216" t="s">
        <v>292</v>
      </c>
      <c r="D209" s="216" t="s">
        <v>181</v>
      </c>
      <c r="E209" s="217" t="s">
        <v>747</v>
      </c>
      <c r="F209" s="218" t="s">
        <v>748</v>
      </c>
      <c r="G209" s="219" t="s">
        <v>184</v>
      </c>
      <c r="H209" s="220">
        <v>922</v>
      </c>
      <c r="I209" s="221"/>
      <c r="J209" s="222">
        <f>ROUND(I209*H209,2)</f>
        <v>0</v>
      </c>
      <c r="K209" s="218" t="s">
        <v>274</v>
      </c>
      <c r="L209" s="47"/>
      <c r="M209" s="223" t="s">
        <v>19</v>
      </c>
      <c r="N209" s="224" t="s">
        <v>48</v>
      </c>
      <c r="O209" s="87"/>
      <c r="P209" s="225">
        <f>O209*H209</f>
        <v>0</v>
      </c>
      <c r="Q209" s="225">
        <v>0.1837</v>
      </c>
      <c r="R209" s="225">
        <f>Q209*H209</f>
        <v>169.37139999999999</v>
      </c>
      <c r="S209" s="225">
        <v>0</v>
      </c>
      <c r="T209" s="226">
        <f>S209*H209</f>
        <v>0</v>
      </c>
      <c r="U209" s="41"/>
      <c r="V209" s="41"/>
      <c r="W209" s="41"/>
      <c r="X209" s="41"/>
      <c r="Y209" s="41"/>
      <c r="Z209" s="41"/>
      <c r="AA209" s="41"/>
      <c r="AB209" s="41"/>
      <c r="AC209" s="41"/>
      <c r="AD209" s="41"/>
      <c r="AE209" s="41"/>
      <c r="AR209" s="227" t="s">
        <v>186</v>
      </c>
      <c r="AT209" s="227" t="s">
        <v>181</v>
      </c>
      <c r="AU209" s="227" t="s">
        <v>87</v>
      </c>
      <c r="AY209" s="20" t="s">
        <v>179</v>
      </c>
      <c r="BE209" s="228">
        <f>IF(N209="základní",J209,0)</f>
        <v>0</v>
      </c>
      <c r="BF209" s="228">
        <f>IF(N209="snížená",J209,0)</f>
        <v>0</v>
      </c>
      <c r="BG209" s="228">
        <f>IF(N209="zákl. přenesená",J209,0)</f>
        <v>0</v>
      </c>
      <c r="BH209" s="228">
        <f>IF(N209="sníž. přenesená",J209,0)</f>
        <v>0</v>
      </c>
      <c r="BI209" s="228">
        <f>IF(N209="nulová",J209,0)</f>
        <v>0</v>
      </c>
      <c r="BJ209" s="20" t="s">
        <v>85</v>
      </c>
      <c r="BK209" s="228">
        <f>ROUND(I209*H209,2)</f>
        <v>0</v>
      </c>
      <c r="BL209" s="20" t="s">
        <v>186</v>
      </c>
      <c r="BM209" s="227" t="s">
        <v>749</v>
      </c>
    </row>
    <row r="210" s="13" customFormat="1">
      <c r="A210" s="13"/>
      <c r="B210" s="234"/>
      <c r="C210" s="235"/>
      <c r="D210" s="236" t="s">
        <v>190</v>
      </c>
      <c r="E210" s="237" t="s">
        <v>19</v>
      </c>
      <c r="F210" s="238" t="s">
        <v>750</v>
      </c>
      <c r="G210" s="235"/>
      <c r="H210" s="237" t="s">
        <v>19</v>
      </c>
      <c r="I210" s="239"/>
      <c r="J210" s="235"/>
      <c r="K210" s="235"/>
      <c r="L210" s="240"/>
      <c r="M210" s="241"/>
      <c r="N210" s="242"/>
      <c r="O210" s="242"/>
      <c r="P210" s="242"/>
      <c r="Q210" s="242"/>
      <c r="R210" s="242"/>
      <c r="S210" s="242"/>
      <c r="T210" s="243"/>
      <c r="U210" s="13"/>
      <c r="V210" s="13"/>
      <c r="W210" s="13"/>
      <c r="X210" s="13"/>
      <c r="Y210" s="13"/>
      <c r="Z210" s="13"/>
      <c r="AA210" s="13"/>
      <c r="AB210" s="13"/>
      <c r="AC210" s="13"/>
      <c r="AD210" s="13"/>
      <c r="AE210" s="13"/>
      <c r="AT210" s="244" t="s">
        <v>190</v>
      </c>
      <c r="AU210" s="244" t="s">
        <v>87</v>
      </c>
      <c r="AV210" s="13" t="s">
        <v>85</v>
      </c>
      <c r="AW210" s="13" t="s">
        <v>37</v>
      </c>
      <c r="AX210" s="13" t="s">
        <v>77</v>
      </c>
      <c r="AY210" s="244" t="s">
        <v>179</v>
      </c>
    </row>
    <row r="211" s="14" customFormat="1">
      <c r="A211" s="14"/>
      <c r="B211" s="245"/>
      <c r="C211" s="246"/>
      <c r="D211" s="236" t="s">
        <v>190</v>
      </c>
      <c r="E211" s="247" t="s">
        <v>19</v>
      </c>
      <c r="F211" s="248" t="s">
        <v>751</v>
      </c>
      <c r="G211" s="246"/>
      <c r="H211" s="249">
        <v>882</v>
      </c>
      <c r="I211" s="250"/>
      <c r="J211" s="246"/>
      <c r="K211" s="246"/>
      <c r="L211" s="251"/>
      <c r="M211" s="252"/>
      <c r="N211" s="253"/>
      <c r="O211" s="253"/>
      <c r="P211" s="253"/>
      <c r="Q211" s="253"/>
      <c r="R211" s="253"/>
      <c r="S211" s="253"/>
      <c r="T211" s="254"/>
      <c r="U211" s="14"/>
      <c r="V211" s="14"/>
      <c r="W211" s="14"/>
      <c r="X211" s="14"/>
      <c r="Y211" s="14"/>
      <c r="Z211" s="14"/>
      <c r="AA211" s="14"/>
      <c r="AB211" s="14"/>
      <c r="AC211" s="14"/>
      <c r="AD211" s="14"/>
      <c r="AE211" s="14"/>
      <c r="AT211" s="255" t="s">
        <v>190</v>
      </c>
      <c r="AU211" s="255" t="s">
        <v>87</v>
      </c>
      <c r="AV211" s="14" t="s">
        <v>87</v>
      </c>
      <c r="AW211" s="14" t="s">
        <v>37</v>
      </c>
      <c r="AX211" s="14" t="s">
        <v>77</v>
      </c>
      <c r="AY211" s="255" t="s">
        <v>179</v>
      </c>
    </row>
    <row r="212" s="15" customFormat="1">
      <c r="A212" s="15"/>
      <c r="B212" s="256"/>
      <c r="C212" s="257"/>
      <c r="D212" s="236" t="s">
        <v>190</v>
      </c>
      <c r="E212" s="258" t="s">
        <v>625</v>
      </c>
      <c r="F212" s="259" t="s">
        <v>193</v>
      </c>
      <c r="G212" s="257"/>
      <c r="H212" s="260">
        <v>882</v>
      </c>
      <c r="I212" s="261"/>
      <c r="J212" s="257"/>
      <c r="K212" s="257"/>
      <c r="L212" s="262"/>
      <c r="M212" s="263"/>
      <c r="N212" s="264"/>
      <c r="O212" s="264"/>
      <c r="P212" s="264"/>
      <c r="Q212" s="264"/>
      <c r="R212" s="264"/>
      <c r="S212" s="264"/>
      <c r="T212" s="265"/>
      <c r="U212" s="15"/>
      <c r="V212" s="15"/>
      <c r="W212" s="15"/>
      <c r="X212" s="15"/>
      <c r="Y212" s="15"/>
      <c r="Z212" s="15"/>
      <c r="AA212" s="15"/>
      <c r="AB212" s="15"/>
      <c r="AC212" s="15"/>
      <c r="AD212" s="15"/>
      <c r="AE212" s="15"/>
      <c r="AT212" s="266" t="s">
        <v>190</v>
      </c>
      <c r="AU212" s="266" t="s">
        <v>87</v>
      </c>
      <c r="AV212" s="15" t="s">
        <v>194</v>
      </c>
      <c r="AW212" s="15" t="s">
        <v>37</v>
      </c>
      <c r="AX212" s="15" t="s">
        <v>77</v>
      </c>
      <c r="AY212" s="266" t="s">
        <v>179</v>
      </c>
    </row>
    <row r="213" s="13" customFormat="1">
      <c r="A213" s="13"/>
      <c r="B213" s="234"/>
      <c r="C213" s="235"/>
      <c r="D213" s="236" t="s">
        <v>190</v>
      </c>
      <c r="E213" s="237" t="s">
        <v>19</v>
      </c>
      <c r="F213" s="238" t="s">
        <v>752</v>
      </c>
      <c r="G213" s="235"/>
      <c r="H213" s="237" t="s">
        <v>19</v>
      </c>
      <c r="I213" s="239"/>
      <c r="J213" s="235"/>
      <c r="K213" s="235"/>
      <c r="L213" s="240"/>
      <c r="M213" s="241"/>
      <c r="N213" s="242"/>
      <c r="O213" s="242"/>
      <c r="P213" s="242"/>
      <c r="Q213" s="242"/>
      <c r="R213" s="242"/>
      <c r="S213" s="242"/>
      <c r="T213" s="243"/>
      <c r="U213" s="13"/>
      <c r="V213" s="13"/>
      <c r="W213" s="13"/>
      <c r="X213" s="13"/>
      <c r="Y213" s="13"/>
      <c r="Z213" s="13"/>
      <c r="AA213" s="13"/>
      <c r="AB213" s="13"/>
      <c r="AC213" s="13"/>
      <c r="AD213" s="13"/>
      <c r="AE213" s="13"/>
      <c r="AT213" s="244" t="s">
        <v>190</v>
      </c>
      <c r="AU213" s="244" t="s">
        <v>87</v>
      </c>
      <c r="AV213" s="13" t="s">
        <v>85</v>
      </c>
      <c r="AW213" s="13" t="s">
        <v>37</v>
      </c>
      <c r="AX213" s="13" t="s">
        <v>77</v>
      </c>
      <c r="AY213" s="244" t="s">
        <v>179</v>
      </c>
    </row>
    <row r="214" s="14" customFormat="1">
      <c r="A214" s="14"/>
      <c r="B214" s="245"/>
      <c r="C214" s="246"/>
      <c r="D214" s="236" t="s">
        <v>190</v>
      </c>
      <c r="E214" s="247" t="s">
        <v>19</v>
      </c>
      <c r="F214" s="248" t="s">
        <v>214</v>
      </c>
      <c r="G214" s="246"/>
      <c r="H214" s="249">
        <v>40</v>
      </c>
      <c r="I214" s="250"/>
      <c r="J214" s="246"/>
      <c r="K214" s="246"/>
      <c r="L214" s="251"/>
      <c r="M214" s="252"/>
      <c r="N214" s="253"/>
      <c r="O214" s="253"/>
      <c r="P214" s="253"/>
      <c r="Q214" s="253"/>
      <c r="R214" s="253"/>
      <c r="S214" s="253"/>
      <c r="T214" s="254"/>
      <c r="U214" s="14"/>
      <c r="V214" s="14"/>
      <c r="W214" s="14"/>
      <c r="X214" s="14"/>
      <c r="Y214" s="14"/>
      <c r="Z214" s="14"/>
      <c r="AA214" s="14"/>
      <c r="AB214" s="14"/>
      <c r="AC214" s="14"/>
      <c r="AD214" s="14"/>
      <c r="AE214" s="14"/>
      <c r="AT214" s="255" t="s">
        <v>190</v>
      </c>
      <c r="AU214" s="255" t="s">
        <v>87</v>
      </c>
      <c r="AV214" s="14" t="s">
        <v>87</v>
      </c>
      <c r="AW214" s="14" t="s">
        <v>37</v>
      </c>
      <c r="AX214" s="14" t="s">
        <v>77</v>
      </c>
      <c r="AY214" s="255" t="s">
        <v>179</v>
      </c>
    </row>
    <row r="215" s="15" customFormat="1">
      <c r="A215" s="15"/>
      <c r="B215" s="256"/>
      <c r="C215" s="257"/>
      <c r="D215" s="236" t="s">
        <v>190</v>
      </c>
      <c r="E215" s="258" t="s">
        <v>627</v>
      </c>
      <c r="F215" s="259" t="s">
        <v>193</v>
      </c>
      <c r="G215" s="257"/>
      <c r="H215" s="260">
        <v>40</v>
      </c>
      <c r="I215" s="261"/>
      <c r="J215" s="257"/>
      <c r="K215" s="257"/>
      <c r="L215" s="262"/>
      <c r="M215" s="263"/>
      <c r="N215" s="264"/>
      <c r="O215" s="264"/>
      <c r="P215" s="264"/>
      <c r="Q215" s="264"/>
      <c r="R215" s="264"/>
      <c r="S215" s="264"/>
      <c r="T215" s="265"/>
      <c r="U215" s="15"/>
      <c r="V215" s="15"/>
      <c r="W215" s="15"/>
      <c r="X215" s="15"/>
      <c r="Y215" s="15"/>
      <c r="Z215" s="15"/>
      <c r="AA215" s="15"/>
      <c r="AB215" s="15"/>
      <c r="AC215" s="15"/>
      <c r="AD215" s="15"/>
      <c r="AE215" s="15"/>
      <c r="AT215" s="266" t="s">
        <v>190</v>
      </c>
      <c r="AU215" s="266" t="s">
        <v>87</v>
      </c>
      <c r="AV215" s="15" t="s">
        <v>194</v>
      </c>
      <c r="AW215" s="15" t="s">
        <v>37</v>
      </c>
      <c r="AX215" s="15" t="s">
        <v>77</v>
      </c>
      <c r="AY215" s="266" t="s">
        <v>179</v>
      </c>
    </row>
    <row r="216" s="16" customFormat="1">
      <c r="A216" s="16"/>
      <c r="B216" s="267"/>
      <c r="C216" s="268"/>
      <c r="D216" s="236" t="s">
        <v>190</v>
      </c>
      <c r="E216" s="269" t="s">
        <v>19</v>
      </c>
      <c r="F216" s="270" t="s">
        <v>195</v>
      </c>
      <c r="G216" s="268"/>
      <c r="H216" s="271">
        <v>922</v>
      </c>
      <c r="I216" s="272"/>
      <c r="J216" s="268"/>
      <c r="K216" s="268"/>
      <c r="L216" s="273"/>
      <c r="M216" s="274"/>
      <c r="N216" s="275"/>
      <c r="O216" s="275"/>
      <c r="P216" s="275"/>
      <c r="Q216" s="275"/>
      <c r="R216" s="275"/>
      <c r="S216" s="275"/>
      <c r="T216" s="276"/>
      <c r="U216" s="16"/>
      <c r="V216" s="16"/>
      <c r="W216" s="16"/>
      <c r="X216" s="16"/>
      <c r="Y216" s="16"/>
      <c r="Z216" s="16"/>
      <c r="AA216" s="16"/>
      <c r="AB216" s="16"/>
      <c r="AC216" s="16"/>
      <c r="AD216" s="16"/>
      <c r="AE216" s="16"/>
      <c r="AT216" s="277" t="s">
        <v>190</v>
      </c>
      <c r="AU216" s="277" t="s">
        <v>87</v>
      </c>
      <c r="AV216" s="16" t="s">
        <v>186</v>
      </c>
      <c r="AW216" s="16" t="s">
        <v>37</v>
      </c>
      <c r="AX216" s="16" t="s">
        <v>85</v>
      </c>
      <c r="AY216" s="277" t="s">
        <v>179</v>
      </c>
    </row>
    <row r="217" s="2" customFormat="1" ht="16.5" customHeight="1">
      <c r="A217" s="41"/>
      <c r="B217" s="42"/>
      <c r="C217" s="279" t="s">
        <v>297</v>
      </c>
      <c r="D217" s="279" t="s">
        <v>553</v>
      </c>
      <c r="E217" s="280" t="s">
        <v>753</v>
      </c>
      <c r="F217" s="281" t="s">
        <v>754</v>
      </c>
      <c r="G217" s="282" t="s">
        <v>184</v>
      </c>
      <c r="H217" s="283">
        <v>937.32899999999995</v>
      </c>
      <c r="I217" s="284"/>
      <c r="J217" s="285">
        <f>ROUND(I217*H217,2)</f>
        <v>0</v>
      </c>
      <c r="K217" s="281" t="s">
        <v>274</v>
      </c>
      <c r="L217" s="286"/>
      <c r="M217" s="287" t="s">
        <v>19</v>
      </c>
      <c r="N217" s="288" t="s">
        <v>48</v>
      </c>
      <c r="O217" s="87"/>
      <c r="P217" s="225">
        <f>O217*H217</f>
        <v>0</v>
      </c>
      <c r="Q217" s="225">
        <v>0.222</v>
      </c>
      <c r="R217" s="225">
        <f>Q217*H217</f>
        <v>208.08703799999998</v>
      </c>
      <c r="S217" s="225">
        <v>0</v>
      </c>
      <c r="T217" s="226">
        <f>S217*H217</f>
        <v>0</v>
      </c>
      <c r="U217" s="41"/>
      <c r="V217" s="41"/>
      <c r="W217" s="41"/>
      <c r="X217" s="41"/>
      <c r="Y217" s="41"/>
      <c r="Z217" s="41"/>
      <c r="AA217" s="41"/>
      <c r="AB217" s="41"/>
      <c r="AC217" s="41"/>
      <c r="AD217" s="41"/>
      <c r="AE217" s="41"/>
      <c r="AR217" s="227" t="s">
        <v>235</v>
      </c>
      <c r="AT217" s="227" t="s">
        <v>553</v>
      </c>
      <c r="AU217" s="227" t="s">
        <v>87</v>
      </c>
      <c r="AY217" s="20" t="s">
        <v>179</v>
      </c>
      <c r="BE217" s="228">
        <f>IF(N217="základní",J217,0)</f>
        <v>0</v>
      </c>
      <c r="BF217" s="228">
        <f>IF(N217="snížená",J217,0)</f>
        <v>0</v>
      </c>
      <c r="BG217" s="228">
        <f>IF(N217="zákl. přenesená",J217,0)</f>
        <v>0</v>
      </c>
      <c r="BH217" s="228">
        <f>IF(N217="sníž. přenesená",J217,0)</f>
        <v>0</v>
      </c>
      <c r="BI217" s="228">
        <f>IF(N217="nulová",J217,0)</f>
        <v>0</v>
      </c>
      <c r="BJ217" s="20" t="s">
        <v>85</v>
      </c>
      <c r="BK217" s="228">
        <f>ROUND(I217*H217,2)</f>
        <v>0</v>
      </c>
      <c r="BL217" s="20" t="s">
        <v>186</v>
      </c>
      <c r="BM217" s="227" t="s">
        <v>755</v>
      </c>
    </row>
    <row r="218" s="13" customFormat="1">
      <c r="A218" s="13"/>
      <c r="B218" s="234"/>
      <c r="C218" s="235"/>
      <c r="D218" s="236" t="s">
        <v>190</v>
      </c>
      <c r="E218" s="237" t="s">
        <v>19</v>
      </c>
      <c r="F218" s="238" t="s">
        <v>750</v>
      </c>
      <c r="G218" s="235"/>
      <c r="H218" s="237" t="s">
        <v>19</v>
      </c>
      <c r="I218" s="239"/>
      <c r="J218" s="235"/>
      <c r="K218" s="235"/>
      <c r="L218" s="240"/>
      <c r="M218" s="241"/>
      <c r="N218" s="242"/>
      <c r="O218" s="242"/>
      <c r="P218" s="242"/>
      <c r="Q218" s="242"/>
      <c r="R218" s="242"/>
      <c r="S218" s="242"/>
      <c r="T218" s="243"/>
      <c r="U218" s="13"/>
      <c r="V218" s="13"/>
      <c r="W218" s="13"/>
      <c r="X218" s="13"/>
      <c r="Y218" s="13"/>
      <c r="Z218" s="13"/>
      <c r="AA218" s="13"/>
      <c r="AB218" s="13"/>
      <c r="AC218" s="13"/>
      <c r="AD218" s="13"/>
      <c r="AE218" s="13"/>
      <c r="AT218" s="244" t="s">
        <v>190</v>
      </c>
      <c r="AU218" s="244" t="s">
        <v>87</v>
      </c>
      <c r="AV218" s="13" t="s">
        <v>85</v>
      </c>
      <c r="AW218" s="13" t="s">
        <v>37</v>
      </c>
      <c r="AX218" s="13" t="s">
        <v>77</v>
      </c>
      <c r="AY218" s="244" t="s">
        <v>179</v>
      </c>
    </row>
    <row r="219" s="14" customFormat="1">
      <c r="A219" s="14"/>
      <c r="B219" s="245"/>
      <c r="C219" s="246"/>
      <c r="D219" s="236" t="s">
        <v>190</v>
      </c>
      <c r="E219" s="247" t="s">
        <v>19</v>
      </c>
      <c r="F219" s="248" t="s">
        <v>625</v>
      </c>
      <c r="G219" s="246"/>
      <c r="H219" s="249">
        <v>882</v>
      </c>
      <c r="I219" s="250"/>
      <c r="J219" s="246"/>
      <c r="K219" s="246"/>
      <c r="L219" s="251"/>
      <c r="M219" s="252"/>
      <c r="N219" s="253"/>
      <c r="O219" s="253"/>
      <c r="P219" s="253"/>
      <c r="Q219" s="253"/>
      <c r="R219" s="253"/>
      <c r="S219" s="253"/>
      <c r="T219" s="254"/>
      <c r="U219" s="14"/>
      <c r="V219" s="14"/>
      <c r="W219" s="14"/>
      <c r="X219" s="14"/>
      <c r="Y219" s="14"/>
      <c r="Z219" s="14"/>
      <c r="AA219" s="14"/>
      <c r="AB219" s="14"/>
      <c r="AC219" s="14"/>
      <c r="AD219" s="14"/>
      <c r="AE219" s="14"/>
      <c r="AT219" s="255" t="s">
        <v>190</v>
      </c>
      <c r="AU219" s="255" t="s">
        <v>87</v>
      </c>
      <c r="AV219" s="14" t="s">
        <v>87</v>
      </c>
      <c r="AW219" s="14" t="s">
        <v>37</v>
      </c>
      <c r="AX219" s="14" t="s">
        <v>77</v>
      </c>
      <c r="AY219" s="255" t="s">
        <v>179</v>
      </c>
    </row>
    <row r="220" s="14" customFormat="1">
      <c r="A220" s="14"/>
      <c r="B220" s="245"/>
      <c r="C220" s="246"/>
      <c r="D220" s="236" t="s">
        <v>190</v>
      </c>
      <c r="E220" s="247" t="s">
        <v>19</v>
      </c>
      <c r="F220" s="248" t="s">
        <v>756</v>
      </c>
      <c r="G220" s="246"/>
      <c r="H220" s="249">
        <v>29.149999999999999</v>
      </c>
      <c r="I220" s="250"/>
      <c r="J220" s="246"/>
      <c r="K220" s="246"/>
      <c r="L220" s="251"/>
      <c r="M220" s="252"/>
      <c r="N220" s="253"/>
      <c r="O220" s="253"/>
      <c r="P220" s="253"/>
      <c r="Q220" s="253"/>
      <c r="R220" s="253"/>
      <c r="S220" s="253"/>
      <c r="T220" s="254"/>
      <c r="U220" s="14"/>
      <c r="V220" s="14"/>
      <c r="W220" s="14"/>
      <c r="X220" s="14"/>
      <c r="Y220" s="14"/>
      <c r="Z220" s="14"/>
      <c r="AA220" s="14"/>
      <c r="AB220" s="14"/>
      <c r="AC220" s="14"/>
      <c r="AD220" s="14"/>
      <c r="AE220" s="14"/>
      <c r="AT220" s="255" t="s">
        <v>190</v>
      </c>
      <c r="AU220" s="255" t="s">
        <v>87</v>
      </c>
      <c r="AV220" s="14" t="s">
        <v>87</v>
      </c>
      <c r="AW220" s="14" t="s">
        <v>37</v>
      </c>
      <c r="AX220" s="14" t="s">
        <v>77</v>
      </c>
      <c r="AY220" s="255" t="s">
        <v>179</v>
      </c>
    </row>
    <row r="221" s="14" customFormat="1">
      <c r="A221" s="14"/>
      <c r="B221" s="245"/>
      <c r="C221" s="246"/>
      <c r="D221" s="236" t="s">
        <v>190</v>
      </c>
      <c r="E221" s="247" t="s">
        <v>19</v>
      </c>
      <c r="F221" s="248" t="s">
        <v>757</v>
      </c>
      <c r="G221" s="246"/>
      <c r="H221" s="249">
        <v>7.7999999999999998</v>
      </c>
      <c r="I221" s="250"/>
      <c r="J221" s="246"/>
      <c r="K221" s="246"/>
      <c r="L221" s="251"/>
      <c r="M221" s="252"/>
      <c r="N221" s="253"/>
      <c r="O221" s="253"/>
      <c r="P221" s="253"/>
      <c r="Q221" s="253"/>
      <c r="R221" s="253"/>
      <c r="S221" s="253"/>
      <c r="T221" s="254"/>
      <c r="U221" s="14"/>
      <c r="V221" s="14"/>
      <c r="W221" s="14"/>
      <c r="X221" s="14"/>
      <c r="Y221" s="14"/>
      <c r="Z221" s="14"/>
      <c r="AA221" s="14"/>
      <c r="AB221" s="14"/>
      <c r="AC221" s="14"/>
      <c r="AD221" s="14"/>
      <c r="AE221" s="14"/>
      <c r="AT221" s="255" t="s">
        <v>190</v>
      </c>
      <c r="AU221" s="255" t="s">
        <v>87</v>
      </c>
      <c r="AV221" s="14" t="s">
        <v>87</v>
      </c>
      <c r="AW221" s="14" t="s">
        <v>37</v>
      </c>
      <c r="AX221" s="14" t="s">
        <v>77</v>
      </c>
      <c r="AY221" s="255" t="s">
        <v>179</v>
      </c>
    </row>
    <row r="222" s="16" customFormat="1">
      <c r="A222" s="16"/>
      <c r="B222" s="267"/>
      <c r="C222" s="268"/>
      <c r="D222" s="236" t="s">
        <v>190</v>
      </c>
      <c r="E222" s="269" t="s">
        <v>19</v>
      </c>
      <c r="F222" s="270" t="s">
        <v>195</v>
      </c>
      <c r="G222" s="268"/>
      <c r="H222" s="271">
        <v>918.95000000000005</v>
      </c>
      <c r="I222" s="272"/>
      <c r="J222" s="268"/>
      <c r="K222" s="268"/>
      <c r="L222" s="273"/>
      <c r="M222" s="274"/>
      <c r="N222" s="275"/>
      <c r="O222" s="275"/>
      <c r="P222" s="275"/>
      <c r="Q222" s="275"/>
      <c r="R222" s="275"/>
      <c r="S222" s="275"/>
      <c r="T222" s="276"/>
      <c r="U222" s="16"/>
      <c r="V222" s="16"/>
      <c r="W222" s="16"/>
      <c r="X222" s="16"/>
      <c r="Y222" s="16"/>
      <c r="Z222" s="16"/>
      <c r="AA222" s="16"/>
      <c r="AB222" s="16"/>
      <c r="AC222" s="16"/>
      <c r="AD222" s="16"/>
      <c r="AE222" s="16"/>
      <c r="AT222" s="277" t="s">
        <v>190</v>
      </c>
      <c r="AU222" s="277" t="s">
        <v>87</v>
      </c>
      <c r="AV222" s="16" t="s">
        <v>186</v>
      </c>
      <c r="AW222" s="16" t="s">
        <v>37</v>
      </c>
      <c r="AX222" s="16" t="s">
        <v>85</v>
      </c>
      <c r="AY222" s="277" t="s">
        <v>179</v>
      </c>
    </row>
    <row r="223" s="14" customFormat="1">
      <c r="A223" s="14"/>
      <c r="B223" s="245"/>
      <c r="C223" s="246"/>
      <c r="D223" s="236" t="s">
        <v>190</v>
      </c>
      <c r="E223" s="246"/>
      <c r="F223" s="248" t="s">
        <v>758</v>
      </c>
      <c r="G223" s="246"/>
      <c r="H223" s="249">
        <v>937.32899999999995</v>
      </c>
      <c r="I223" s="250"/>
      <c r="J223" s="246"/>
      <c r="K223" s="246"/>
      <c r="L223" s="251"/>
      <c r="M223" s="252"/>
      <c r="N223" s="253"/>
      <c r="O223" s="253"/>
      <c r="P223" s="253"/>
      <c r="Q223" s="253"/>
      <c r="R223" s="253"/>
      <c r="S223" s="253"/>
      <c r="T223" s="254"/>
      <c r="U223" s="14"/>
      <c r="V223" s="14"/>
      <c r="W223" s="14"/>
      <c r="X223" s="14"/>
      <c r="Y223" s="14"/>
      <c r="Z223" s="14"/>
      <c r="AA223" s="14"/>
      <c r="AB223" s="14"/>
      <c r="AC223" s="14"/>
      <c r="AD223" s="14"/>
      <c r="AE223" s="14"/>
      <c r="AT223" s="255" t="s">
        <v>190</v>
      </c>
      <c r="AU223" s="255" t="s">
        <v>87</v>
      </c>
      <c r="AV223" s="14" t="s">
        <v>87</v>
      </c>
      <c r="AW223" s="14" t="s">
        <v>4</v>
      </c>
      <c r="AX223" s="14" t="s">
        <v>85</v>
      </c>
      <c r="AY223" s="255" t="s">
        <v>179</v>
      </c>
    </row>
    <row r="224" s="2" customFormat="1" ht="37.8" customHeight="1">
      <c r="A224" s="41"/>
      <c r="B224" s="42"/>
      <c r="C224" s="216" t="s">
        <v>302</v>
      </c>
      <c r="D224" s="216" t="s">
        <v>181</v>
      </c>
      <c r="E224" s="217" t="s">
        <v>759</v>
      </c>
      <c r="F224" s="218" t="s">
        <v>760</v>
      </c>
      <c r="G224" s="219" t="s">
        <v>184</v>
      </c>
      <c r="H224" s="220">
        <v>42.799999999999997</v>
      </c>
      <c r="I224" s="221"/>
      <c r="J224" s="222">
        <f>ROUND(I224*H224,2)</f>
        <v>0</v>
      </c>
      <c r="K224" s="218" t="s">
        <v>185</v>
      </c>
      <c r="L224" s="47"/>
      <c r="M224" s="223" t="s">
        <v>19</v>
      </c>
      <c r="N224" s="224" t="s">
        <v>48</v>
      </c>
      <c r="O224" s="87"/>
      <c r="P224" s="225">
        <f>O224*H224</f>
        <v>0</v>
      </c>
      <c r="Q224" s="225">
        <v>0.088800000000000004</v>
      </c>
      <c r="R224" s="225">
        <f>Q224*H224</f>
        <v>3.80064</v>
      </c>
      <c r="S224" s="225">
        <v>0</v>
      </c>
      <c r="T224" s="226">
        <f>S224*H224</f>
        <v>0</v>
      </c>
      <c r="U224" s="41"/>
      <c r="V224" s="41"/>
      <c r="W224" s="41"/>
      <c r="X224" s="41"/>
      <c r="Y224" s="41"/>
      <c r="Z224" s="41"/>
      <c r="AA224" s="41"/>
      <c r="AB224" s="41"/>
      <c r="AC224" s="41"/>
      <c r="AD224" s="41"/>
      <c r="AE224" s="41"/>
      <c r="AR224" s="227" t="s">
        <v>186</v>
      </c>
      <c r="AT224" s="227" t="s">
        <v>181</v>
      </c>
      <c r="AU224" s="227" t="s">
        <v>87</v>
      </c>
      <c r="AY224" s="20" t="s">
        <v>179</v>
      </c>
      <c r="BE224" s="228">
        <f>IF(N224="základní",J224,0)</f>
        <v>0</v>
      </c>
      <c r="BF224" s="228">
        <f>IF(N224="snížená",J224,0)</f>
        <v>0</v>
      </c>
      <c r="BG224" s="228">
        <f>IF(N224="zákl. přenesená",J224,0)</f>
        <v>0</v>
      </c>
      <c r="BH224" s="228">
        <f>IF(N224="sníž. přenesená",J224,0)</f>
        <v>0</v>
      </c>
      <c r="BI224" s="228">
        <f>IF(N224="nulová",J224,0)</f>
        <v>0</v>
      </c>
      <c r="BJ224" s="20" t="s">
        <v>85</v>
      </c>
      <c r="BK224" s="228">
        <f>ROUND(I224*H224,2)</f>
        <v>0</v>
      </c>
      <c r="BL224" s="20" t="s">
        <v>186</v>
      </c>
      <c r="BM224" s="227" t="s">
        <v>761</v>
      </c>
    </row>
    <row r="225" s="2" customFormat="1">
      <c r="A225" s="41"/>
      <c r="B225" s="42"/>
      <c r="C225" s="43"/>
      <c r="D225" s="229" t="s">
        <v>188</v>
      </c>
      <c r="E225" s="43"/>
      <c r="F225" s="230" t="s">
        <v>762</v>
      </c>
      <c r="G225" s="43"/>
      <c r="H225" s="43"/>
      <c r="I225" s="231"/>
      <c r="J225" s="43"/>
      <c r="K225" s="43"/>
      <c r="L225" s="47"/>
      <c r="M225" s="232"/>
      <c r="N225" s="233"/>
      <c r="O225" s="87"/>
      <c r="P225" s="87"/>
      <c r="Q225" s="87"/>
      <c r="R225" s="87"/>
      <c r="S225" s="87"/>
      <c r="T225" s="88"/>
      <c r="U225" s="41"/>
      <c r="V225" s="41"/>
      <c r="W225" s="41"/>
      <c r="X225" s="41"/>
      <c r="Y225" s="41"/>
      <c r="Z225" s="41"/>
      <c r="AA225" s="41"/>
      <c r="AB225" s="41"/>
      <c r="AC225" s="41"/>
      <c r="AD225" s="41"/>
      <c r="AE225" s="41"/>
      <c r="AT225" s="20" t="s">
        <v>188</v>
      </c>
      <c r="AU225" s="20" t="s">
        <v>87</v>
      </c>
    </row>
    <row r="226" s="13" customFormat="1">
      <c r="A226" s="13"/>
      <c r="B226" s="234"/>
      <c r="C226" s="235"/>
      <c r="D226" s="236" t="s">
        <v>190</v>
      </c>
      <c r="E226" s="237" t="s">
        <v>19</v>
      </c>
      <c r="F226" s="238" t="s">
        <v>763</v>
      </c>
      <c r="G226" s="235"/>
      <c r="H226" s="237" t="s">
        <v>19</v>
      </c>
      <c r="I226" s="239"/>
      <c r="J226" s="235"/>
      <c r="K226" s="235"/>
      <c r="L226" s="240"/>
      <c r="M226" s="241"/>
      <c r="N226" s="242"/>
      <c r="O226" s="242"/>
      <c r="P226" s="242"/>
      <c r="Q226" s="242"/>
      <c r="R226" s="242"/>
      <c r="S226" s="242"/>
      <c r="T226" s="243"/>
      <c r="U226" s="13"/>
      <c r="V226" s="13"/>
      <c r="W226" s="13"/>
      <c r="X226" s="13"/>
      <c r="Y226" s="13"/>
      <c r="Z226" s="13"/>
      <c r="AA226" s="13"/>
      <c r="AB226" s="13"/>
      <c r="AC226" s="13"/>
      <c r="AD226" s="13"/>
      <c r="AE226" s="13"/>
      <c r="AT226" s="244" t="s">
        <v>190</v>
      </c>
      <c r="AU226" s="244" t="s">
        <v>87</v>
      </c>
      <c r="AV226" s="13" t="s">
        <v>85</v>
      </c>
      <c r="AW226" s="13" t="s">
        <v>37</v>
      </c>
      <c r="AX226" s="13" t="s">
        <v>77</v>
      </c>
      <c r="AY226" s="244" t="s">
        <v>179</v>
      </c>
    </row>
    <row r="227" s="14" customFormat="1">
      <c r="A227" s="14"/>
      <c r="B227" s="245"/>
      <c r="C227" s="246"/>
      <c r="D227" s="236" t="s">
        <v>190</v>
      </c>
      <c r="E227" s="247" t="s">
        <v>19</v>
      </c>
      <c r="F227" s="248" t="s">
        <v>764</v>
      </c>
      <c r="G227" s="246"/>
      <c r="H227" s="249">
        <v>42.799999999999997</v>
      </c>
      <c r="I227" s="250"/>
      <c r="J227" s="246"/>
      <c r="K227" s="246"/>
      <c r="L227" s="251"/>
      <c r="M227" s="252"/>
      <c r="N227" s="253"/>
      <c r="O227" s="253"/>
      <c r="P227" s="253"/>
      <c r="Q227" s="253"/>
      <c r="R227" s="253"/>
      <c r="S227" s="253"/>
      <c r="T227" s="254"/>
      <c r="U227" s="14"/>
      <c r="V227" s="14"/>
      <c r="W227" s="14"/>
      <c r="X227" s="14"/>
      <c r="Y227" s="14"/>
      <c r="Z227" s="14"/>
      <c r="AA227" s="14"/>
      <c r="AB227" s="14"/>
      <c r="AC227" s="14"/>
      <c r="AD227" s="14"/>
      <c r="AE227" s="14"/>
      <c r="AT227" s="255" t="s">
        <v>190</v>
      </c>
      <c r="AU227" s="255" t="s">
        <v>87</v>
      </c>
      <c r="AV227" s="14" t="s">
        <v>87</v>
      </c>
      <c r="AW227" s="14" t="s">
        <v>37</v>
      </c>
      <c r="AX227" s="14" t="s">
        <v>77</v>
      </c>
      <c r="AY227" s="255" t="s">
        <v>179</v>
      </c>
    </row>
    <row r="228" s="15" customFormat="1">
      <c r="A228" s="15"/>
      <c r="B228" s="256"/>
      <c r="C228" s="257"/>
      <c r="D228" s="236" t="s">
        <v>190</v>
      </c>
      <c r="E228" s="258" t="s">
        <v>631</v>
      </c>
      <c r="F228" s="259" t="s">
        <v>193</v>
      </c>
      <c r="G228" s="257"/>
      <c r="H228" s="260">
        <v>42.799999999999997</v>
      </c>
      <c r="I228" s="261"/>
      <c r="J228" s="257"/>
      <c r="K228" s="257"/>
      <c r="L228" s="262"/>
      <c r="M228" s="263"/>
      <c r="N228" s="264"/>
      <c r="O228" s="264"/>
      <c r="P228" s="264"/>
      <c r="Q228" s="264"/>
      <c r="R228" s="264"/>
      <c r="S228" s="264"/>
      <c r="T228" s="265"/>
      <c r="U228" s="15"/>
      <c r="V228" s="15"/>
      <c r="W228" s="15"/>
      <c r="X228" s="15"/>
      <c r="Y228" s="15"/>
      <c r="Z228" s="15"/>
      <c r="AA228" s="15"/>
      <c r="AB228" s="15"/>
      <c r="AC228" s="15"/>
      <c r="AD228" s="15"/>
      <c r="AE228" s="15"/>
      <c r="AT228" s="266" t="s">
        <v>190</v>
      </c>
      <c r="AU228" s="266" t="s">
        <v>87</v>
      </c>
      <c r="AV228" s="15" t="s">
        <v>194</v>
      </c>
      <c r="AW228" s="15" t="s">
        <v>37</v>
      </c>
      <c r="AX228" s="15" t="s">
        <v>77</v>
      </c>
      <c r="AY228" s="266" t="s">
        <v>179</v>
      </c>
    </row>
    <row r="229" s="16" customFormat="1">
      <c r="A229" s="16"/>
      <c r="B229" s="267"/>
      <c r="C229" s="268"/>
      <c r="D229" s="236" t="s">
        <v>190</v>
      </c>
      <c r="E229" s="269" t="s">
        <v>19</v>
      </c>
      <c r="F229" s="270" t="s">
        <v>195</v>
      </c>
      <c r="G229" s="268"/>
      <c r="H229" s="271">
        <v>42.799999999999997</v>
      </c>
      <c r="I229" s="272"/>
      <c r="J229" s="268"/>
      <c r="K229" s="268"/>
      <c r="L229" s="273"/>
      <c r="M229" s="274"/>
      <c r="N229" s="275"/>
      <c r="O229" s="275"/>
      <c r="P229" s="275"/>
      <c r="Q229" s="275"/>
      <c r="R229" s="275"/>
      <c r="S229" s="275"/>
      <c r="T229" s="276"/>
      <c r="U229" s="16"/>
      <c r="V229" s="16"/>
      <c r="W229" s="16"/>
      <c r="X229" s="16"/>
      <c r="Y229" s="16"/>
      <c r="Z229" s="16"/>
      <c r="AA229" s="16"/>
      <c r="AB229" s="16"/>
      <c r="AC229" s="16"/>
      <c r="AD229" s="16"/>
      <c r="AE229" s="16"/>
      <c r="AT229" s="277" t="s">
        <v>190</v>
      </c>
      <c r="AU229" s="277" t="s">
        <v>87</v>
      </c>
      <c r="AV229" s="16" t="s">
        <v>186</v>
      </c>
      <c r="AW229" s="16" t="s">
        <v>37</v>
      </c>
      <c r="AX229" s="16" t="s">
        <v>85</v>
      </c>
      <c r="AY229" s="277" t="s">
        <v>179</v>
      </c>
    </row>
    <row r="230" s="2" customFormat="1" ht="16.5" customHeight="1">
      <c r="A230" s="41"/>
      <c r="B230" s="42"/>
      <c r="C230" s="279" t="s">
        <v>307</v>
      </c>
      <c r="D230" s="279" t="s">
        <v>553</v>
      </c>
      <c r="E230" s="280" t="s">
        <v>765</v>
      </c>
      <c r="F230" s="281" t="s">
        <v>766</v>
      </c>
      <c r="G230" s="282" t="s">
        <v>184</v>
      </c>
      <c r="H230" s="283">
        <v>44.084000000000003</v>
      </c>
      <c r="I230" s="284"/>
      <c r="J230" s="285">
        <f>ROUND(I230*H230,2)</f>
        <v>0</v>
      </c>
      <c r="K230" s="281" t="s">
        <v>274</v>
      </c>
      <c r="L230" s="286"/>
      <c r="M230" s="287" t="s">
        <v>19</v>
      </c>
      <c r="N230" s="288" t="s">
        <v>48</v>
      </c>
      <c r="O230" s="87"/>
      <c r="P230" s="225">
        <f>O230*H230</f>
        <v>0</v>
      </c>
      <c r="Q230" s="225">
        <v>0.10000000000000001</v>
      </c>
      <c r="R230" s="225">
        <f>Q230*H230</f>
        <v>4.4084000000000003</v>
      </c>
      <c r="S230" s="225">
        <v>0</v>
      </c>
      <c r="T230" s="226">
        <f>S230*H230</f>
        <v>0</v>
      </c>
      <c r="U230" s="41"/>
      <c r="V230" s="41"/>
      <c r="W230" s="41"/>
      <c r="X230" s="41"/>
      <c r="Y230" s="41"/>
      <c r="Z230" s="41"/>
      <c r="AA230" s="41"/>
      <c r="AB230" s="41"/>
      <c r="AC230" s="41"/>
      <c r="AD230" s="41"/>
      <c r="AE230" s="41"/>
      <c r="AR230" s="227" t="s">
        <v>235</v>
      </c>
      <c r="AT230" s="227" t="s">
        <v>553</v>
      </c>
      <c r="AU230" s="227" t="s">
        <v>87</v>
      </c>
      <c r="AY230" s="20" t="s">
        <v>179</v>
      </c>
      <c r="BE230" s="228">
        <f>IF(N230="základní",J230,0)</f>
        <v>0</v>
      </c>
      <c r="BF230" s="228">
        <f>IF(N230="snížená",J230,0)</f>
        <v>0</v>
      </c>
      <c r="BG230" s="228">
        <f>IF(N230="zákl. přenesená",J230,0)</f>
        <v>0</v>
      </c>
      <c r="BH230" s="228">
        <f>IF(N230="sníž. přenesená",J230,0)</f>
        <v>0</v>
      </c>
      <c r="BI230" s="228">
        <f>IF(N230="nulová",J230,0)</f>
        <v>0</v>
      </c>
      <c r="BJ230" s="20" t="s">
        <v>85</v>
      </c>
      <c r="BK230" s="228">
        <f>ROUND(I230*H230,2)</f>
        <v>0</v>
      </c>
      <c r="BL230" s="20" t="s">
        <v>186</v>
      </c>
      <c r="BM230" s="227" t="s">
        <v>767</v>
      </c>
    </row>
    <row r="231" s="14" customFormat="1">
      <c r="A231" s="14"/>
      <c r="B231" s="245"/>
      <c r="C231" s="246"/>
      <c r="D231" s="236" t="s">
        <v>190</v>
      </c>
      <c r="E231" s="246"/>
      <c r="F231" s="248" t="s">
        <v>768</v>
      </c>
      <c r="G231" s="246"/>
      <c r="H231" s="249">
        <v>44.084000000000003</v>
      </c>
      <c r="I231" s="250"/>
      <c r="J231" s="246"/>
      <c r="K231" s="246"/>
      <c r="L231" s="251"/>
      <c r="M231" s="252"/>
      <c r="N231" s="253"/>
      <c r="O231" s="253"/>
      <c r="P231" s="253"/>
      <c r="Q231" s="253"/>
      <c r="R231" s="253"/>
      <c r="S231" s="253"/>
      <c r="T231" s="254"/>
      <c r="U231" s="14"/>
      <c r="V231" s="14"/>
      <c r="W231" s="14"/>
      <c r="X231" s="14"/>
      <c r="Y231" s="14"/>
      <c r="Z231" s="14"/>
      <c r="AA231" s="14"/>
      <c r="AB231" s="14"/>
      <c r="AC231" s="14"/>
      <c r="AD231" s="14"/>
      <c r="AE231" s="14"/>
      <c r="AT231" s="255" t="s">
        <v>190</v>
      </c>
      <c r="AU231" s="255" t="s">
        <v>87</v>
      </c>
      <c r="AV231" s="14" t="s">
        <v>87</v>
      </c>
      <c r="AW231" s="14" t="s">
        <v>4</v>
      </c>
      <c r="AX231" s="14" t="s">
        <v>85</v>
      </c>
      <c r="AY231" s="255" t="s">
        <v>179</v>
      </c>
    </row>
    <row r="232" s="12" customFormat="1" ht="22.8" customHeight="1">
      <c r="A232" s="12"/>
      <c r="B232" s="200"/>
      <c r="C232" s="201"/>
      <c r="D232" s="202" t="s">
        <v>76</v>
      </c>
      <c r="E232" s="214" t="s">
        <v>220</v>
      </c>
      <c r="F232" s="214" t="s">
        <v>769</v>
      </c>
      <c r="G232" s="201"/>
      <c r="H232" s="201"/>
      <c r="I232" s="204"/>
      <c r="J232" s="215">
        <f>BK232</f>
        <v>0</v>
      </c>
      <c r="K232" s="201"/>
      <c r="L232" s="206"/>
      <c r="M232" s="207"/>
      <c r="N232" s="208"/>
      <c r="O232" s="208"/>
      <c r="P232" s="209">
        <f>SUM(P233:P266)</f>
        <v>0</v>
      </c>
      <c r="Q232" s="208"/>
      <c r="R232" s="209">
        <f>SUM(R233:R266)</f>
        <v>4.8564400800000005</v>
      </c>
      <c r="S232" s="208"/>
      <c r="T232" s="210">
        <f>SUM(T233:T266)</f>
        <v>0</v>
      </c>
      <c r="U232" s="12"/>
      <c r="V232" s="12"/>
      <c r="W232" s="12"/>
      <c r="X232" s="12"/>
      <c r="Y232" s="12"/>
      <c r="Z232" s="12"/>
      <c r="AA232" s="12"/>
      <c r="AB232" s="12"/>
      <c r="AC232" s="12"/>
      <c r="AD232" s="12"/>
      <c r="AE232" s="12"/>
      <c r="AR232" s="211" t="s">
        <v>85</v>
      </c>
      <c r="AT232" s="212" t="s">
        <v>76</v>
      </c>
      <c r="AU232" s="212" t="s">
        <v>85</v>
      </c>
      <c r="AY232" s="211" t="s">
        <v>179</v>
      </c>
      <c r="BK232" s="213">
        <f>SUM(BK233:BK266)</f>
        <v>0</v>
      </c>
    </row>
    <row r="233" s="2" customFormat="1" ht="21.75" customHeight="1">
      <c r="A233" s="41"/>
      <c r="B233" s="42"/>
      <c r="C233" s="216" t="s">
        <v>7</v>
      </c>
      <c r="D233" s="216" t="s">
        <v>181</v>
      </c>
      <c r="E233" s="217" t="s">
        <v>770</v>
      </c>
      <c r="F233" s="218" t="s">
        <v>771</v>
      </c>
      <c r="G233" s="219" t="s">
        <v>371</v>
      </c>
      <c r="H233" s="220">
        <v>1.8720000000000001</v>
      </c>
      <c r="I233" s="221"/>
      <c r="J233" s="222">
        <f>ROUND(I233*H233,2)</f>
        <v>0</v>
      </c>
      <c r="K233" s="218" t="s">
        <v>185</v>
      </c>
      <c r="L233" s="47"/>
      <c r="M233" s="223" t="s">
        <v>19</v>
      </c>
      <c r="N233" s="224" t="s">
        <v>48</v>
      </c>
      <c r="O233" s="87"/>
      <c r="P233" s="225">
        <f>O233*H233</f>
        <v>0</v>
      </c>
      <c r="Q233" s="225">
        <v>2.5018699999999998</v>
      </c>
      <c r="R233" s="225">
        <f>Q233*H233</f>
        <v>4.6835006400000001</v>
      </c>
      <c r="S233" s="225">
        <v>0</v>
      </c>
      <c r="T233" s="226">
        <f>S233*H233</f>
        <v>0</v>
      </c>
      <c r="U233" s="41"/>
      <c r="V233" s="41"/>
      <c r="W233" s="41"/>
      <c r="X233" s="41"/>
      <c r="Y233" s="41"/>
      <c r="Z233" s="41"/>
      <c r="AA233" s="41"/>
      <c r="AB233" s="41"/>
      <c r="AC233" s="41"/>
      <c r="AD233" s="41"/>
      <c r="AE233" s="41"/>
      <c r="AR233" s="227" t="s">
        <v>186</v>
      </c>
      <c r="AT233" s="227" t="s">
        <v>181</v>
      </c>
      <c r="AU233" s="227" t="s">
        <v>87</v>
      </c>
      <c r="AY233" s="20" t="s">
        <v>179</v>
      </c>
      <c r="BE233" s="228">
        <f>IF(N233="základní",J233,0)</f>
        <v>0</v>
      </c>
      <c r="BF233" s="228">
        <f>IF(N233="snížená",J233,0)</f>
        <v>0</v>
      </c>
      <c r="BG233" s="228">
        <f>IF(N233="zákl. přenesená",J233,0)</f>
        <v>0</v>
      </c>
      <c r="BH233" s="228">
        <f>IF(N233="sníž. přenesená",J233,0)</f>
        <v>0</v>
      </c>
      <c r="BI233" s="228">
        <f>IF(N233="nulová",J233,0)</f>
        <v>0</v>
      </c>
      <c r="BJ233" s="20" t="s">
        <v>85</v>
      </c>
      <c r="BK233" s="228">
        <f>ROUND(I233*H233,2)</f>
        <v>0</v>
      </c>
      <c r="BL233" s="20" t="s">
        <v>186</v>
      </c>
      <c r="BM233" s="227" t="s">
        <v>772</v>
      </c>
    </row>
    <row r="234" s="2" customFormat="1">
      <c r="A234" s="41"/>
      <c r="B234" s="42"/>
      <c r="C234" s="43"/>
      <c r="D234" s="229" t="s">
        <v>188</v>
      </c>
      <c r="E234" s="43"/>
      <c r="F234" s="230" t="s">
        <v>773</v>
      </c>
      <c r="G234" s="43"/>
      <c r="H234" s="43"/>
      <c r="I234" s="231"/>
      <c r="J234" s="43"/>
      <c r="K234" s="43"/>
      <c r="L234" s="47"/>
      <c r="M234" s="232"/>
      <c r="N234" s="233"/>
      <c r="O234" s="87"/>
      <c r="P234" s="87"/>
      <c r="Q234" s="87"/>
      <c r="R234" s="87"/>
      <c r="S234" s="87"/>
      <c r="T234" s="88"/>
      <c r="U234" s="41"/>
      <c r="V234" s="41"/>
      <c r="W234" s="41"/>
      <c r="X234" s="41"/>
      <c r="Y234" s="41"/>
      <c r="Z234" s="41"/>
      <c r="AA234" s="41"/>
      <c r="AB234" s="41"/>
      <c r="AC234" s="41"/>
      <c r="AD234" s="41"/>
      <c r="AE234" s="41"/>
      <c r="AT234" s="20" t="s">
        <v>188</v>
      </c>
      <c r="AU234" s="20" t="s">
        <v>87</v>
      </c>
    </row>
    <row r="235" s="13" customFormat="1">
      <c r="A235" s="13"/>
      <c r="B235" s="234"/>
      <c r="C235" s="235"/>
      <c r="D235" s="236" t="s">
        <v>190</v>
      </c>
      <c r="E235" s="237" t="s">
        <v>19</v>
      </c>
      <c r="F235" s="238" t="s">
        <v>774</v>
      </c>
      <c r="G235" s="235"/>
      <c r="H235" s="237" t="s">
        <v>19</v>
      </c>
      <c r="I235" s="239"/>
      <c r="J235" s="235"/>
      <c r="K235" s="235"/>
      <c r="L235" s="240"/>
      <c r="M235" s="241"/>
      <c r="N235" s="242"/>
      <c r="O235" s="242"/>
      <c r="P235" s="242"/>
      <c r="Q235" s="242"/>
      <c r="R235" s="242"/>
      <c r="S235" s="242"/>
      <c r="T235" s="243"/>
      <c r="U235" s="13"/>
      <c r="V235" s="13"/>
      <c r="W235" s="13"/>
      <c r="X235" s="13"/>
      <c r="Y235" s="13"/>
      <c r="Z235" s="13"/>
      <c r="AA235" s="13"/>
      <c r="AB235" s="13"/>
      <c r="AC235" s="13"/>
      <c r="AD235" s="13"/>
      <c r="AE235" s="13"/>
      <c r="AT235" s="244" t="s">
        <v>190</v>
      </c>
      <c r="AU235" s="244" t="s">
        <v>87</v>
      </c>
      <c r="AV235" s="13" t="s">
        <v>85</v>
      </c>
      <c r="AW235" s="13" t="s">
        <v>37</v>
      </c>
      <c r="AX235" s="13" t="s">
        <v>77</v>
      </c>
      <c r="AY235" s="244" t="s">
        <v>179</v>
      </c>
    </row>
    <row r="236" s="14" customFormat="1">
      <c r="A236" s="14"/>
      <c r="B236" s="245"/>
      <c r="C236" s="246"/>
      <c r="D236" s="236" t="s">
        <v>190</v>
      </c>
      <c r="E236" s="247" t="s">
        <v>19</v>
      </c>
      <c r="F236" s="248" t="s">
        <v>775</v>
      </c>
      <c r="G236" s="246"/>
      <c r="H236" s="249">
        <v>1.8720000000000001</v>
      </c>
      <c r="I236" s="250"/>
      <c r="J236" s="246"/>
      <c r="K236" s="246"/>
      <c r="L236" s="251"/>
      <c r="M236" s="252"/>
      <c r="N236" s="253"/>
      <c r="O236" s="253"/>
      <c r="P236" s="253"/>
      <c r="Q236" s="253"/>
      <c r="R236" s="253"/>
      <c r="S236" s="253"/>
      <c r="T236" s="254"/>
      <c r="U236" s="14"/>
      <c r="V236" s="14"/>
      <c r="W236" s="14"/>
      <c r="X236" s="14"/>
      <c r="Y236" s="14"/>
      <c r="Z236" s="14"/>
      <c r="AA236" s="14"/>
      <c r="AB236" s="14"/>
      <c r="AC236" s="14"/>
      <c r="AD236" s="14"/>
      <c r="AE236" s="14"/>
      <c r="AT236" s="255" t="s">
        <v>190</v>
      </c>
      <c r="AU236" s="255" t="s">
        <v>87</v>
      </c>
      <c r="AV236" s="14" t="s">
        <v>87</v>
      </c>
      <c r="AW236" s="14" t="s">
        <v>37</v>
      </c>
      <c r="AX236" s="14" t="s">
        <v>77</v>
      </c>
      <c r="AY236" s="255" t="s">
        <v>179</v>
      </c>
    </row>
    <row r="237" s="16" customFormat="1">
      <c r="A237" s="16"/>
      <c r="B237" s="267"/>
      <c r="C237" s="268"/>
      <c r="D237" s="236" t="s">
        <v>190</v>
      </c>
      <c r="E237" s="269" t="s">
        <v>19</v>
      </c>
      <c r="F237" s="270" t="s">
        <v>195</v>
      </c>
      <c r="G237" s="268"/>
      <c r="H237" s="271">
        <v>1.8720000000000001</v>
      </c>
      <c r="I237" s="272"/>
      <c r="J237" s="268"/>
      <c r="K237" s="268"/>
      <c r="L237" s="273"/>
      <c r="M237" s="274"/>
      <c r="N237" s="275"/>
      <c r="O237" s="275"/>
      <c r="P237" s="275"/>
      <c r="Q237" s="275"/>
      <c r="R237" s="275"/>
      <c r="S237" s="275"/>
      <c r="T237" s="276"/>
      <c r="U237" s="16"/>
      <c r="V237" s="16"/>
      <c r="W237" s="16"/>
      <c r="X237" s="16"/>
      <c r="Y237" s="16"/>
      <c r="Z237" s="16"/>
      <c r="AA237" s="16"/>
      <c r="AB237" s="16"/>
      <c r="AC237" s="16"/>
      <c r="AD237" s="16"/>
      <c r="AE237" s="16"/>
      <c r="AT237" s="277" t="s">
        <v>190</v>
      </c>
      <c r="AU237" s="277" t="s">
        <v>87</v>
      </c>
      <c r="AV237" s="16" t="s">
        <v>186</v>
      </c>
      <c r="AW237" s="16" t="s">
        <v>37</v>
      </c>
      <c r="AX237" s="16" t="s">
        <v>85</v>
      </c>
      <c r="AY237" s="277" t="s">
        <v>179</v>
      </c>
    </row>
    <row r="238" s="2" customFormat="1" ht="21.75" customHeight="1">
      <c r="A238" s="41"/>
      <c r="B238" s="42"/>
      <c r="C238" s="216" t="s">
        <v>316</v>
      </c>
      <c r="D238" s="216" t="s">
        <v>181</v>
      </c>
      <c r="E238" s="217" t="s">
        <v>776</v>
      </c>
      <c r="F238" s="218" t="s">
        <v>777</v>
      </c>
      <c r="G238" s="219" t="s">
        <v>371</v>
      </c>
      <c r="H238" s="220">
        <v>1.8720000000000001</v>
      </c>
      <c r="I238" s="221"/>
      <c r="J238" s="222">
        <f>ROUND(I238*H238,2)</f>
        <v>0</v>
      </c>
      <c r="K238" s="218" t="s">
        <v>185</v>
      </c>
      <c r="L238" s="47"/>
      <c r="M238" s="223" t="s">
        <v>19</v>
      </c>
      <c r="N238" s="224" t="s">
        <v>48</v>
      </c>
      <c r="O238" s="87"/>
      <c r="P238" s="225">
        <f>O238*H238</f>
        <v>0</v>
      </c>
      <c r="Q238" s="225">
        <v>0</v>
      </c>
      <c r="R238" s="225">
        <f>Q238*H238</f>
        <v>0</v>
      </c>
      <c r="S238" s="225">
        <v>0</v>
      </c>
      <c r="T238" s="226">
        <f>S238*H238</f>
        <v>0</v>
      </c>
      <c r="U238" s="41"/>
      <c r="V238" s="41"/>
      <c r="W238" s="41"/>
      <c r="X238" s="41"/>
      <c r="Y238" s="41"/>
      <c r="Z238" s="41"/>
      <c r="AA238" s="41"/>
      <c r="AB238" s="41"/>
      <c r="AC238" s="41"/>
      <c r="AD238" s="41"/>
      <c r="AE238" s="41"/>
      <c r="AR238" s="227" t="s">
        <v>186</v>
      </c>
      <c r="AT238" s="227" t="s">
        <v>181</v>
      </c>
      <c r="AU238" s="227" t="s">
        <v>87</v>
      </c>
      <c r="AY238" s="20" t="s">
        <v>179</v>
      </c>
      <c r="BE238" s="228">
        <f>IF(N238="základní",J238,0)</f>
        <v>0</v>
      </c>
      <c r="BF238" s="228">
        <f>IF(N238="snížená",J238,0)</f>
        <v>0</v>
      </c>
      <c r="BG238" s="228">
        <f>IF(N238="zákl. přenesená",J238,0)</f>
        <v>0</v>
      </c>
      <c r="BH238" s="228">
        <f>IF(N238="sníž. přenesená",J238,0)</f>
        <v>0</v>
      </c>
      <c r="BI238" s="228">
        <f>IF(N238="nulová",J238,0)</f>
        <v>0</v>
      </c>
      <c r="BJ238" s="20" t="s">
        <v>85</v>
      </c>
      <c r="BK238" s="228">
        <f>ROUND(I238*H238,2)</f>
        <v>0</v>
      </c>
      <c r="BL238" s="20" t="s">
        <v>186</v>
      </c>
      <c r="BM238" s="227" t="s">
        <v>778</v>
      </c>
    </row>
    <row r="239" s="2" customFormat="1">
      <c r="A239" s="41"/>
      <c r="B239" s="42"/>
      <c r="C239" s="43"/>
      <c r="D239" s="229" t="s">
        <v>188</v>
      </c>
      <c r="E239" s="43"/>
      <c r="F239" s="230" t="s">
        <v>779</v>
      </c>
      <c r="G239" s="43"/>
      <c r="H239" s="43"/>
      <c r="I239" s="231"/>
      <c r="J239" s="43"/>
      <c r="K239" s="43"/>
      <c r="L239" s="47"/>
      <c r="M239" s="232"/>
      <c r="N239" s="233"/>
      <c r="O239" s="87"/>
      <c r="P239" s="87"/>
      <c r="Q239" s="87"/>
      <c r="R239" s="87"/>
      <c r="S239" s="87"/>
      <c r="T239" s="88"/>
      <c r="U239" s="41"/>
      <c r="V239" s="41"/>
      <c r="W239" s="41"/>
      <c r="X239" s="41"/>
      <c r="Y239" s="41"/>
      <c r="Z239" s="41"/>
      <c r="AA239" s="41"/>
      <c r="AB239" s="41"/>
      <c r="AC239" s="41"/>
      <c r="AD239" s="41"/>
      <c r="AE239" s="41"/>
      <c r="AT239" s="20" t="s">
        <v>188</v>
      </c>
      <c r="AU239" s="20" t="s">
        <v>87</v>
      </c>
    </row>
    <row r="240" s="2" customFormat="1" ht="24.15" customHeight="1">
      <c r="A240" s="41"/>
      <c r="B240" s="42"/>
      <c r="C240" s="216" t="s">
        <v>321</v>
      </c>
      <c r="D240" s="216" t="s">
        <v>181</v>
      </c>
      <c r="E240" s="217" t="s">
        <v>780</v>
      </c>
      <c r="F240" s="218" t="s">
        <v>781</v>
      </c>
      <c r="G240" s="219" t="s">
        <v>371</v>
      </c>
      <c r="H240" s="220">
        <v>1.8720000000000001</v>
      </c>
      <c r="I240" s="221"/>
      <c r="J240" s="222">
        <f>ROUND(I240*H240,2)</f>
        <v>0</v>
      </c>
      <c r="K240" s="218" t="s">
        <v>185</v>
      </c>
      <c r="L240" s="47"/>
      <c r="M240" s="223" t="s">
        <v>19</v>
      </c>
      <c r="N240" s="224" t="s">
        <v>48</v>
      </c>
      <c r="O240" s="87"/>
      <c r="P240" s="225">
        <f>O240*H240</f>
        <v>0</v>
      </c>
      <c r="Q240" s="225">
        <v>0</v>
      </c>
      <c r="R240" s="225">
        <f>Q240*H240</f>
        <v>0</v>
      </c>
      <c r="S240" s="225">
        <v>0</v>
      </c>
      <c r="T240" s="226">
        <f>S240*H240</f>
        <v>0</v>
      </c>
      <c r="U240" s="41"/>
      <c r="V240" s="41"/>
      <c r="W240" s="41"/>
      <c r="X240" s="41"/>
      <c r="Y240" s="41"/>
      <c r="Z240" s="41"/>
      <c r="AA240" s="41"/>
      <c r="AB240" s="41"/>
      <c r="AC240" s="41"/>
      <c r="AD240" s="41"/>
      <c r="AE240" s="41"/>
      <c r="AR240" s="227" t="s">
        <v>186</v>
      </c>
      <c r="AT240" s="227" t="s">
        <v>181</v>
      </c>
      <c r="AU240" s="227" t="s">
        <v>87</v>
      </c>
      <c r="AY240" s="20" t="s">
        <v>179</v>
      </c>
      <c r="BE240" s="228">
        <f>IF(N240="základní",J240,0)</f>
        <v>0</v>
      </c>
      <c r="BF240" s="228">
        <f>IF(N240="snížená",J240,0)</f>
        <v>0</v>
      </c>
      <c r="BG240" s="228">
        <f>IF(N240="zákl. přenesená",J240,0)</f>
        <v>0</v>
      </c>
      <c r="BH240" s="228">
        <f>IF(N240="sníž. přenesená",J240,0)</f>
        <v>0</v>
      </c>
      <c r="BI240" s="228">
        <f>IF(N240="nulová",J240,0)</f>
        <v>0</v>
      </c>
      <c r="BJ240" s="20" t="s">
        <v>85</v>
      </c>
      <c r="BK240" s="228">
        <f>ROUND(I240*H240,2)</f>
        <v>0</v>
      </c>
      <c r="BL240" s="20" t="s">
        <v>186</v>
      </c>
      <c r="BM240" s="227" t="s">
        <v>782</v>
      </c>
    </row>
    <row r="241" s="2" customFormat="1">
      <c r="A241" s="41"/>
      <c r="B241" s="42"/>
      <c r="C241" s="43"/>
      <c r="D241" s="229" t="s">
        <v>188</v>
      </c>
      <c r="E241" s="43"/>
      <c r="F241" s="230" t="s">
        <v>783</v>
      </c>
      <c r="G241" s="43"/>
      <c r="H241" s="43"/>
      <c r="I241" s="231"/>
      <c r="J241" s="43"/>
      <c r="K241" s="43"/>
      <c r="L241" s="47"/>
      <c r="M241" s="232"/>
      <c r="N241" s="233"/>
      <c r="O241" s="87"/>
      <c r="P241" s="87"/>
      <c r="Q241" s="87"/>
      <c r="R241" s="87"/>
      <c r="S241" s="87"/>
      <c r="T241" s="88"/>
      <c r="U241" s="41"/>
      <c r="V241" s="41"/>
      <c r="W241" s="41"/>
      <c r="X241" s="41"/>
      <c r="Y241" s="41"/>
      <c r="Z241" s="41"/>
      <c r="AA241" s="41"/>
      <c r="AB241" s="41"/>
      <c r="AC241" s="41"/>
      <c r="AD241" s="41"/>
      <c r="AE241" s="41"/>
      <c r="AT241" s="20" t="s">
        <v>188</v>
      </c>
      <c r="AU241" s="20" t="s">
        <v>87</v>
      </c>
    </row>
    <row r="242" s="2" customFormat="1" ht="16.5" customHeight="1">
      <c r="A242" s="41"/>
      <c r="B242" s="42"/>
      <c r="C242" s="216" t="s">
        <v>326</v>
      </c>
      <c r="D242" s="216" t="s">
        <v>181</v>
      </c>
      <c r="E242" s="217" t="s">
        <v>784</v>
      </c>
      <c r="F242" s="218" t="s">
        <v>785</v>
      </c>
      <c r="G242" s="219" t="s">
        <v>184</v>
      </c>
      <c r="H242" s="220">
        <v>6</v>
      </c>
      <c r="I242" s="221"/>
      <c r="J242" s="222">
        <f>ROUND(I242*H242,2)</f>
        <v>0</v>
      </c>
      <c r="K242" s="218" t="s">
        <v>185</v>
      </c>
      <c r="L242" s="47"/>
      <c r="M242" s="223" t="s">
        <v>19</v>
      </c>
      <c r="N242" s="224" t="s">
        <v>48</v>
      </c>
      <c r="O242" s="87"/>
      <c r="P242" s="225">
        <f>O242*H242</f>
        <v>0</v>
      </c>
      <c r="Q242" s="225">
        <v>0.016070000000000001</v>
      </c>
      <c r="R242" s="225">
        <f>Q242*H242</f>
        <v>0.096420000000000006</v>
      </c>
      <c r="S242" s="225">
        <v>0</v>
      </c>
      <c r="T242" s="226">
        <f>S242*H242</f>
        <v>0</v>
      </c>
      <c r="U242" s="41"/>
      <c r="V242" s="41"/>
      <c r="W242" s="41"/>
      <c r="X242" s="41"/>
      <c r="Y242" s="41"/>
      <c r="Z242" s="41"/>
      <c r="AA242" s="41"/>
      <c r="AB242" s="41"/>
      <c r="AC242" s="41"/>
      <c r="AD242" s="41"/>
      <c r="AE242" s="41"/>
      <c r="AR242" s="227" t="s">
        <v>186</v>
      </c>
      <c r="AT242" s="227" t="s">
        <v>181</v>
      </c>
      <c r="AU242" s="227" t="s">
        <v>87</v>
      </c>
      <c r="AY242" s="20" t="s">
        <v>179</v>
      </c>
      <c r="BE242" s="228">
        <f>IF(N242="základní",J242,0)</f>
        <v>0</v>
      </c>
      <c r="BF242" s="228">
        <f>IF(N242="snížená",J242,0)</f>
        <v>0</v>
      </c>
      <c r="BG242" s="228">
        <f>IF(N242="zákl. přenesená",J242,0)</f>
        <v>0</v>
      </c>
      <c r="BH242" s="228">
        <f>IF(N242="sníž. přenesená",J242,0)</f>
        <v>0</v>
      </c>
      <c r="BI242" s="228">
        <f>IF(N242="nulová",J242,0)</f>
        <v>0</v>
      </c>
      <c r="BJ242" s="20" t="s">
        <v>85</v>
      </c>
      <c r="BK242" s="228">
        <f>ROUND(I242*H242,2)</f>
        <v>0</v>
      </c>
      <c r="BL242" s="20" t="s">
        <v>186</v>
      </c>
      <c r="BM242" s="227" t="s">
        <v>786</v>
      </c>
    </row>
    <row r="243" s="2" customFormat="1">
      <c r="A243" s="41"/>
      <c r="B243" s="42"/>
      <c r="C243" s="43"/>
      <c r="D243" s="229" t="s">
        <v>188</v>
      </c>
      <c r="E243" s="43"/>
      <c r="F243" s="230" t="s">
        <v>787</v>
      </c>
      <c r="G243" s="43"/>
      <c r="H243" s="43"/>
      <c r="I243" s="231"/>
      <c r="J243" s="43"/>
      <c r="K243" s="43"/>
      <c r="L243" s="47"/>
      <c r="M243" s="232"/>
      <c r="N243" s="233"/>
      <c r="O243" s="87"/>
      <c r="P243" s="87"/>
      <c r="Q243" s="87"/>
      <c r="R243" s="87"/>
      <c r="S243" s="87"/>
      <c r="T243" s="88"/>
      <c r="U243" s="41"/>
      <c r="V243" s="41"/>
      <c r="W243" s="41"/>
      <c r="X243" s="41"/>
      <c r="Y243" s="41"/>
      <c r="Z243" s="41"/>
      <c r="AA243" s="41"/>
      <c r="AB243" s="41"/>
      <c r="AC243" s="41"/>
      <c r="AD243" s="41"/>
      <c r="AE243" s="41"/>
      <c r="AT243" s="20" t="s">
        <v>188</v>
      </c>
      <c r="AU243" s="20" t="s">
        <v>87</v>
      </c>
    </row>
    <row r="244" s="13" customFormat="1">
      <c r="A244" s="13"/>
      <c r="B244" s="234"/>
      <c r="C244" s="235"/>
      <c r="D244" s="236" t="s">
        <v>190</v>
      </c>
      <c r="E244" s="237" t="s">
        <v>19</v>
      </c>
      <c r="F244" s="238" t="s">
        <v>788</v>
      </c>
      <c r="G244" s="235"/>
      <c r="H244" s="237" t="s">
        <v>19</v>
      </c>
      <c r="I244" s="239"/>
      <c r="J244" s="235"/>
      <c r="K244" s="235"/>
      <c r="L244" s="240"/>
      <c r="M244" s="241"/>
      <c r="N244" s="242"/>
      <c r="O244" s="242"/>
      <c r="P244" s="242"/>
      <c r="Q244" s="242"/>
      <c r="R244" s="242"/>
      <c r="S244" s="242"/>
      <c r="T244" s="243"/>
      <c r="U244" s="13"/>
      <c r="V244" s="13"/>
      <c r="W244" s="13"/>
      <c r="X244" s="13"/>
      <c r="Y244" s="13"/>
      <c r="Z244" s="13"/>
      <c r="AA244" s="13"/>
      <c r="AB244" s="13"/>
      <c r="AC244" s="13"/>
      <c r="AD244" s="13"/>
      <c r="AE244" s="13"/>
      <c r="AT244" s="244" t="s">
        <v>190</v>
      </c>
      <c r="AU244" s="244" t="s">
        <v>87</v>
      </c>
      <c r="AV244" s="13" t="s">
        <v>85</v>
      </c>
      <c r="AW244" s="13" t="s">
        <v>37</v>
      </c>
      <c r="AX244" s="13" t="s">
        <v>77</v>
      </c>
      <c r="AY244" s="244" t="s">
        <v>179</v>
      </c>
    </row>
    <row r="245" s="14" customFormat="1">
      <c r="A245" s="14"/>
      <c r="B245" s="245"/>
      <c r="C245" s="246"/>
      <c r="D245" s="236" t="s">
        <v>190</v>
      </c>
      <c r="E245" s="247" t="s">
        <v>19</v>
      </c>
      <c r="F245" s="248" t="s">
        <v>789</v>
      </c>
      <c r="G245" s="246"/>
      <c r="H245" s="249">
        <v>2.3999999999999999</v>
      </c>
      <c r="I245" s="250"/>
      <c r="J245" s="246"/>
      <c r="K245" s="246"/>
      <c r="L245" s="251"/>
      <c r="M245" s="252"/>
      <c r="N245" s="253"/>
      <c r="O245" s="253"/>
      <c r="P245" s="253"/>
      <c r="Q245" s="253"/>
      <c r="R245" s="253"/>
      <c r="S245" s="253"/>
      <c r="T245" s="254"/>
      <c r="U245" s="14"/>
      <c r="V245" s="14"/>
      <c r="W245" s="14"/>
      <c r="X245" s="14"/>
      <c r="Y245" s="14"/>
      <c r="Z245" s="14"/>
      <c r="AA245" s="14"/>
      <c r="AB245" s="14"/>
      <c r="AC245" s="14"/>
      <c r="AD245" s="14"/>
      <c r="AE245" s="14"/>
      <c r="AT245" s="255" t="s">
        <v>190</v>
      </c>
      <c r="AU245" s="255" t="s">
        <v>87</v>
      </c>
      <c r="AV245" s="14" t="s">
        <v>87</v>
      </c>
      <c r="AW245" s="14" t="s">
        <v>37</v>
      </c>
      <c r="AX245" s="14" t="s">
        <v>77</v>
      </c>
      <c r="AY245" s="255" t="s">
        <v>179</v>
      </c>
    </row>
    <row r="246" s="14" customFormat="1">
      <c r="A246" s="14"/>
      <c r="B246" s="245"/>
      <c r="C246" s="246"/>
      <c r="D246" s="236" t="s">
        <v>190</v>
      </c>
      <c r="E246" s="247" t="s">
        <v>19</v>
      </c>
      <c r="F246" s="248" t="s">
        <v>790</v>
      </c>
      <c r="G246" s="246"/>
      <c r="H246" s="249">
        <v>3.6000000000000001</v>
      </c>
      <c r="I246" s="250"/>
      <c r="J246" s="246"/>
      <c r="K246" s="246"/>
      <c r="L246" s="251"/>
      <c r="M246" s="252"/>
      <c r="N246" s="253"/>
      <c r="O246" s="253"/>
      <c r="P246" s="253"/>
      <c r="Q246" s="253"/>
      <c r="R246" s="253"/>
      <c r="S246" s="253"/>
      <c r="T246" s="254"/>
      <c r="U246" s="14"/>
      <c r="V246" s="14"/>
      <c r="W246" s="14"/>
      <c r="X246" s="14"/>
      <c r="Y246" s="14"/>
      <c r="Z246" s="14"/>
      <c r="AA246" s="14"/>
      <c r="AB246" s="14"/>
      <c r="AC246" s="14"/>
      <c r="AD246" s="14"/>
      <c r="AE246" s="14"/>
      <c r="AT246" s="255" t="s">
        <v>190</v>
      </c>
      <c r="AU246" s="255" t="s">
        <v>87</v>
      </c>
      <c r="AV246" s="14" t="s">
        <v>87</v>
      </c>
      <c r="AW246" s="14" t="s">
        <v>37</v>
      </c>
      <c r="AX246" s="14" t="s">
        <v>77</v>
      </c>
      <c r="AY246" s="255" t="s">
        <v>179</v>
      </c>
    </row>
    <row r="247" s="16" customFormat="1">
      <c r="A247" s="16"/>
      <c r="B247" s="267"/>
      <c r="C247" s="268"/>
      <c r="D247" s="236" t="s">
        <v>190</v>
      </c>
      <c r="E247" s="269" t="s">
        <v>19</v>
      </c>
      <c r="F247" s="270" t="s">
        <v>195</v>
      </c>
      <c r="G247" s="268"/>
      <c r="H247" s="271">
        <v>6</v>
      </c>
      <c r="I247" s="272"/>
      <c r="J247" s="268"/>
      <c r="K247" s="268"/>
      <c r="L247" s="273"/>
      <c r="M247" s="274"/>
      <c r="N247" s="275"/>
      <c r="O247" s="275"/>
      <c r="P247" s="275"/>
      <c r="Q247" s="275"/>
      <c r="R247" s="275"/>
      <c r="S247" s="275"/>
      <c r="T247" s="276"/>
      <c r="U247" s="16"/>
      <c r="V247" s="16"/>
      <c r="W247" s="16"/>
      <c r="X247" s="16"/>
      <c r="Y247" s="16"/>
      <c r="Z247" s="16"/>
      <c r="AA247" s="16"/>
      <c r="AB247" s="16"/>
      <c r="AC247" s="16"/>
      <c r="AD247" s="16"/>
      <c r="AE247" s="16"/>
      <c r="AT247" s="277" t="s">
        <v>190</v>
      </c>
      <c r="AU247" s="277" t="s">
        <v>87</v>
      </c>
      <c r="AV247" s="16" t="s">
        <v>186</v>
      </c>
      <c r="AW247" s="16" t="s">
        <v>37</v>
      </c>
      <c r="AX247" s="16" t="s">
        <v>85</v>
      </c>
      <c r="AY247" s="277" t="s">
        <v>179</v>
      </c>
    </row>
    <row r="248" s="2" customFormat="1" ht="16.5" customHeight="1">
      <c r="A248" s="41"/>
      <c r="B248" s="42"/>
      <c r="C248" s="216" t="s">
        <v>330</v>
      </c>
      <c r="D248" s="216" t="s">
        <v>181</v>
      </c>
      <c r="E248" s="217" t="s">
        <v>791</v>
      </c>
      <c r="F248" s="218" t="s">
        <v>792</v>
      </c>
      <c r="G248" s="219" t="s">
        <v>184</v>
      </c>
      <c r="H248" s="220">
        <v>6</v>
      </c>
      <c r="I248" s="221"/>
      <c r="J248" s="222">
        <f>ROUND(I248*H248,2)</f>
        <v>0</v>
      </c>
      <c r="K248" s="218" t="s">
        <v>185</v>
      </c>
      <c r="L248" s="47"/>
      <c r="M248" s="223" t="s">
        <v>19</v>
      </c>
      <c r="N248" s="224" t="s">
        <v>48</v>
      </c>
      <c r="O248" s="87"/>
      <c r="P248" s="225">
        <f>O248*H248</f>
        <v>0</v>
      </c>
      <c r="Q248" s="225">
        <v>0</v>
      </c>
      <c r="R248" s="225">
        <f>Q248*H248</f>
        <v>0</v>
      </c>
      <c r="S248" s="225">
        <v>0</v>
      </c>
      <c r="T248" s="226">
        <f>S248*H248</f>
        <v>0</v>
      </c>
      <c r="U248" s="41"/>
      <c r="V248" s="41"/>
      <c r="W248" s="41"/>
      <c r="X248" s="41"/>
      <c r="Y248" s="41"/>
      <c r="Z248" s="41"/>
      <c r="AA248" s="41"/>
      <c r="AB248" s="41"/>
      <c r="AC248" s="41"/>
      <c r="AD248" s="41"/>
      <c r="AE248" s="41"/>
      <c r="AR248" s="227" t="s">
        <v>186</v>
      </c>
      <c r="AT248" s="227" t="s">
        <v>181</v>
      </c>
      <c r="AU248" s="227" t="s">
        <v>87</v>
      </c>
      <c r="AY248" s="20" t="s">
        <v>179</v>
      </c>
      <c r="BE248" s="228">
        <f>IF(N248="základní",J248,0)</f>
        <v>0</v>
      </c>
      <c r="BF248" s="228">
        <f>IF(N248="snížená",J248,0)</f>
        <v>0</v>
      </c>
      <c r="BG248" s="228">
        <f>IF(N248="zákl. přenesená",J248,0)</f>
        <v>0</v>
      </c>
      <c r="BH248" s="228">
        <f>IF(N248="sníž. přenesená",J248,0)</f>
        <v>0</v>
      </c>
      <c r="BI248" s="228">
        <f>IF(N248="nulová",J248,0)</f>
        <v>0</v>
      </c>
      <c r="BJ248" s="20" t="s">
        <v>85</v>
      </c>
      <c r="BK248" s="228">
        <f>ROUND(I248*H248,2)</f>
        <v>0</v>
      </c>
      <c r="BL248" s="20" t="s">
        <v>186</v>
      </c>
      <c r="BM248" s="227" t="s">
        <v>793</v>
      </c>
    </row>
    <row r="249" s="2" customFormat="1">
      <c r="A249" s="41"/>
      <c r="B249" s="42"/>
      <c r="C249" s="43"/>
      <c r="D249" s="229" t="s">
        <v>188</v>
      </c>
      <c r="E249" s="43"/>
      <c r="F249" s="230" t="s">
        <v>794</v>
      </c>
      <c r="G249" s="43"/>
      <c r="H249" s="43"/>
      <c r="I249" s="231"/>
      <c r="J249" s="43"/>
      <c r="K249" s="43"/>
      <c r="L249" s="47"/>
      <c r="M249" s="232"/>
      <c r="N249" s="233"/>
      <c r="O249" s="87"/>
      <c r="P249" s="87"/>
      <c r="Q249" s="87"/>
      <c r="R249" s="87"/>
      <c r="S249" s="87"/>
      <c r="T249" s="88"/>
      <c r="U249" s="41"/>
      <c r="V249" s="41"/>
      <c r="W249" s="41"/>
      <c r="X249" s="41"/>
      <c r="Y249" s="41"/>
      <c r="Z249" s="41"/>
      <c r="AA249" s="41"/>
      <c r="AB249" s="41"/>
      <c r="AC249" s="41"/>
      <c r="AD249" s="41"/>
      <c r="AE249" s="41"/>
      <c r="AT249" s="20" t="s">
        <v>188</v>
      </c>
      <c r="AU249" s="20" t="s">
        <v>87</v>
      </c>
    </row>
    <row r="250" s="2" customFormat="1" ht="16.5" customHeight="1">
      <c r="A250" s="41"/>
      <c r="B250" s="42"/>
      <c r="C250" s="216" t="s">
        <v>129</v>
      </c>
      <c r="D250" s="216" t="s">
        <v>181</v>
      </c>
      <c r="E250" s="217" t="s">
        <v>795</v>
      </c>
      <c r="F250" s="218" t="s">
        <v>796</v>
      </c>
      <c r="G250" s="219" t="s">
        <v>251</v>
      </c>
      <c r="H250" s="220">
        <v>40</v>
      </c>
      <c r="I250" s="221"/>
      <c r="J250" s="222">
        <f>ROUND(I250*H250,2)</f>
        <v>0</v>
      </c>
      <c r="K250" s="218" t="s">
        <v>274</v>
      </c>
      <c r="L250" s="47"/>
      <c r="M250" s="223" t="s">
        <v>19</v>
      </c>
      <c r="N250" s="224" t="s">
        <v>48</v>
      </c>
      <c r="O250" s="87"/>
      <c r="P250" s="225">
        <f>O250*H250</f>
        <v>0</v>
      </c>
      <c r="Q250" s="225">
        <v>0</v>
      </c>
      <c r="R250" s="225">
        <f>Q250*H250</f>
        <v>0</v>
      </c>
      <c r="S250" s="225">
        <v>0</v>
      </c>
      <c r="T250" s="226">
        <f>S250*H250</f>
        <v>0</v>
      </c>
      <c r="U250" s="41"/>
      <c r="V250" s="41"/>
      <c r="W250" s="41"/>
      <c r="X250" s="41"/>
      <c r="Y250" s="41"/>
      <c r="Z250" s="41"/>
      <c r="AA250" s="41"/>
      <c r="AB250" s="41"/>
      <c r="AC250" s="41"/>
      <c r="AD250" s="41"/>
      <c r="AE250" s="41"/>
      <c r="AR250" s="227" t="s">
        <v>186</v>
      </c>
      <c r="AT250" s="227" t="s">
        <v>181</v>
      </c>
      <c r="AU250" s="227" t="s">
        <v>87</v>
      </c>
      <c r="AY250" s="20" t="s">
        <v>179</v>
      </c>
      <c r="BE250" s="228">
        <f>IF(N250="základní",J250,0)</f>
        <v>0</v>
      </c>
      <c r="BF250" s="228">
        <f>IF(N250="snížená",J250,0)</f>
        <v>0</v>
      </c>
      <c r="BG250" s="228">
        <f>IF(N250="zákl. přenesená",J250,0)</f>
        <v>0</v>
      </c>
      <c r="BH250" s="228">
        <f>IF(N250="sníž. přenesená",J250,0)</f>
        <v>0</v>
      </c>
      <c r="BI250" s="228">
        <f>IF(N250="nulová",J250,0)</f>
        <v>0</v>
      </c>
      <c r="BJ250" s="20" t="s">
        <v>85</v>
      </c>
      <c r="BK250" s="228">
        <f>ROUND(I250*H250,2)</f>
        <v>0</v>
      </c>
      <c r="BL250" s="20" t="s">
        <v>186</v>
      </c>
      <c r="BM250" s="227" t="s">
        <v>797</v>
      </c>
    </row>
    <row r="251" s="13" customFormat="1">
      <c r="A251" s="13"/>
      <c r="B251" s="234"/>
      <c r="C251" s="235"/>
      <c r="D251" s="236" t="s">
        <v>190</v>
      </c>
      <c r="E251" s="237" t="s">
        <v>19</v>
      </c>
      <c r="F251" s="238" t="s">
        <v>798</v>
      </c>
      <c r="G251" s="235"/>
      <c r="H251" s="237" t="s">
        <v>19</v>
      </c>
      <c r="I251" s="239"/>
      <c r="J251" s="235"/>
      <c r="K251" s="235"/>
      <c r="L251" s="240"/>
      <c r="M251" s="241"/>
      <c r="N251" s="242"/>
      <c r="O251" s="242"/>
      <c r="P251" s="242"/>
      <c r="Q251" s="242"/>
      <c r="R251" s="242"/>
      <c r="S251" s="242"/>
      <c r="T251" s="243"/>
      <c r="U251" s="13"/>
      <c r="V251" s="13"/>
      <c r="W251" s="13"/>
      <c r="X251" s="13"/>
      <c r="Y251" s="13"/>
      <c r="Z251" s="13"/>
      <c r="AA251" s="13"/>
      <c r="AB251" s="13"/>
      <c r="AC251" s="13"/>
      <c r="AD251" s="13"/>
      <c r="AE251" s="13"/>
      <c r="AT251" s="244" t="s">
        <v>190</v>
      </c>
      <c r="AU251" s="244" t="s">
        <v>87</v>
      </c>
      <c r="AV251" s="13" t="s">
        <v>85</v>
      </c>
      <c r="AW251" s="13" t="s">
        <v>37</v>
      </c>
      <c r="AX251" s="13" t="s">
        <v>77</v>
      </c>
      <c r="AY251" s="244" t="s">
        <v>179</v>
      </c>
    </row>
    <row r="252" s="14" customFormat="1">
      <c r="A252" s="14"/>
      <c r="B252" s="245"/>
      <c r="C252" s="246"/>
      <c r="D252" s="236" t="s">
        <v>190</v>
      </c>
      <c r="E252" s="247" t="s">
        <v>19</v>
      </c>
      <c r="F252" s="248" t="s">
        <v>799</v>
      </c>
      <c r="G252" s="246"/>
      <c r="H252" s="249">
        <v>16</v>
      </c>
      <c r="I252" s="250"/>
      <c r="J252" s="246"/>
      <c r="K252" s="246"/>
      <c r="L252" s="251"/>
      <c r="M252" s="252"/>
      <c r="N252" s="253"/>
      <c r="O252" s="253"/>
      <c r="P252" s="253"/>
      <c r="Q252" s="253"/>
      <c r="R252" s="253"/>
      <c r="S252" s="253"/>
      <c r="T252" s="254"/>
      <c r="U252" s="14"/>
      <c r="V252" s="14"/>
      <c r="W252" s="14"/>
      <c r="X252" s="14"/>
      <c r="Y252" s="14"/>
      <c r="Z252" s="14"/>
      <c r="AA252" s="14"/>
      <c r="AB252" s="14"/>
      <c r="AC252" s="14"/>
      <c r="AD252" s="14"/>
      <c r="AE252" s="14"/>
      <c r="AT252" s="255" t="s">
        <v>190</v>
      </c>
      <c r="AU252" s="255" t="s">
        <v>87</v>
      </c>
      <c r="AV252" s="14" t="s">
        <v>87</v>
      </c>
      <c r="AW252" s="14" t="s">
        <v>37</v>
      </c>
      <c r="AX252" s="14" t="s">
        <v>77</v>
      </c>
      <c r="AY252" s="255" t="s">
        <v>179</v>
      </c>
    </row>
    <row r="253" s="14" customFormat="1">
      <c r="A253" s="14"/>
      <c r="B253" s="245"/>
      <c r="C253" s="246"/>
      <c r="D253" s="236" t="s">
        <v>190</v>
      </c>
      <c r="E253" s="247" t="s">
        <v>19</v>
      </c>
      <c r="F253" s="248" t="s">
        <v>800</v>
      </c>
      <c r="G253" s="246"/>
      <c r="H253" s="249">
        <v>24</v>
      </c>
      <c r="I253" s="250"/>
      <c r="J253" s="246"/>
      <c r="K253" s="246"/>
      <c r="L253" s="251"/>
      <c r="M253" s="252"/>
      <c r="N253" s="253"/>
      <c r="O253" s="253"/>
      <c r="P253" s="253"/>
      <c r="Q253" s="253"/>
      <c r="R253" s="253"/>
      <c r="S253" s="253"/>
      <c r="T253" s="254"/>
      <c r="U253" s="14"/>
      <c r="V253" s="14"/>
      <c r="W253" s="14"/>
      <c r="X253" s="14"/>
      <c r="Y253" s="14"/>
      <c r="Z253" s="14"/>
      <c r="AA253" s="14"/>
      <c r="AB253" s="14"/>
      <c r="AC253" s="14"/>
      <c r="AD253" s="14"/>
      <c r="AE253" s="14"/>
      <c r="AT253" s="255" t="s">
        <v>190</v>
      </c>
      <c r="AU253" s="255" t="s">
        <v>87</v>
      </c>
      <c r="AV253" s="14" t="s">
        <v>87</v>
      </c>
      <c r="AW253" s="14" t="s">
        <v>37</v>
      </c>
      <c r="AX253" s="14" t="s">
        <v>77</v>
      </c>
      <c r="AY253" s="255" t="s">
        <v>179</v>
      </c>
    </row>
    <row r="254" s="16" customFormat="1">
      <c r="A254" s="16"/>
      <c r="B254" s="267"/>
      <c r="C254" s="268"/>
      <c r="D254" s="236" t="s">
        <v>190</v>
      </c>
      <c r="E254" s="269" t="s">
        <v>19</v>
      </c>
      <c r="F254" s="270" t="s">
        <v>195</v>
      </c>
      <c r="G254" s="268"/>
      <c r="H254" s="271">
        <v>40</v>
      </c>
      <c r="I254" s="272"/>
      <c r="J254" s="268"/>
      <c r="K254" s="268"/>
      <c r="L254" s="273"/>
      <c r="M254" s="274"/>
      <c r="N254" s="275"/>
      <c r="O254" s="275"/>
      <c r="P254" s="275"/>
      <c r="Q254" s="275"/>
      <c r="R254" s="275"/>
      <c r="S254" s="275"/>
      <c r="T254" s="276"/>
      <c r="U254" s="16"/>
      <c r="V254" s="16"/>
      <c r="W254" s="16"/>
      <c r="X254" s="16"/>
      <c r="Y254" s="16"/>
      <c r="Z254" s="16"/>
      <c r="AA254" s="16"/>
      <c r="AB254" s="16"/>
      <c r="AC254" s="16"/>
      <c r="AD254" s="16"/>
      <c r="AE254" s="16"/>
      <c r="AT254" s="277" t="s">
        <v>190</v>
      </c>
      <c r="AU254" s="277" t="s">
        <v>87</v>
      </c>
      <c r="AV254" s="16" t="s">
        <v>186</v>
      </c>
      <c r="AW254" s="16" t="s">
        <v>37</v>
      </c>
      <c r="AX254" s="16" t="s">
        <v>85</v>
      </c>
      <c r="AY254" s="277" t="s">
        <v>179</v>
      </c>
    </row>
    <row r="255" s="2" customFormat="1" ht="16.5" customHeight="1">
      <c r="A255" s="41"/>
      <c r="B255" s="42"/>
      <c r="C255" s="216" t="s">
        <v>342</v>
      </c>
      <c r="D255" s="216" t="s">
        <v>181</v>
      </c>
      <c r="E255" s="217" t="s">
        <v>801</v>
      </c>
      <c r="F255" s="218" t="s">
        <v>802</v>
      </c>
      <c r="G255" s="219" t="s">
        <v>333</v>
      </c>
      <c r="H255" s="220">
        <v>0.071999999999999995</v>
      </c>
      <c r="I255" s="221"/>
      <c r="J255" s="222">
        <f>ROUND(I255*H255,2)</f>
        <v>0</v>
      </c>
      <c r="K255" s="218" t="s">
        <v>185</v>
      </c>
      <c r="L255" s="47"/>
      <c r="M255" s="223" t="s">
        <v>19</v>
      </c>
      <c r="N255" s="224" t="s">
        <v>48</v>
      </c>
      <c r="O255" s="87"/>
      <c r="P255" s="225">
        <f>O255*H255</f>
        <v>0</v>
      </c>
      <c r="Q255" s="225">
        <v>1.06277</v>
      </c>
      <c r="R255" s="225">
        <f>Q255*H255</f>
        <v>0.076519439999999994</v>
      </c>
      <c r="S255" s="225">
        <v>0</v>
      </c>
      <c r="T255" s="226">
        <f>S255*H255</f>
        <v>0</v>
      </c>
      <c r="U255" s="41"/>
      <c r="V255" s="41"/>
      <c r="W255" s="41"/>
      <c r="X255" s="41"/>
      <c r="Y255" s="41"/>
      <c r="Z255" s="41"/>
      <c r="AA255" s="41"/>
      <c r="AB255" s="41"/>
      <c r="AC255" s="41"/>
      <c r="AD255" s="41"/>
      <c r="AE255" s="41"/>
      <c r="AR255" s="227" t="s">
        <v>186</v>
      </c>
      <c r="AT255" s="227" t="s">
        <v>181</v>
      </c>
      <c r="AU255" s="227" t="s">
        <v>87</v>
      </c>
      <c r="AY255" s="20" t="s">
        <v>179</v>
      </c>
      <c r="BE255" s="228">
        <f>IF(N255="základní",J255,0)</f>
        <v>0</v>
      </c>
      <c r="BF255" s="228">
        <f>IF(N255="snížená",J255,0)</f>
        <v>0</v>
      </c>
      <c r="BG255" s="228">
        <f>IF(N255="zákl. přenesená",J255,0)</f>
        <v>0</v>
      </c>
      <c r="BH255" s="228">
        <f>IF(N255="sníž. přenesená",J255,0)</f>
        <v>0</v>
      </c>
      <c r="BI255" s="228">
        <f>IF(N255="nulová",J255,0)</f>
        <v>0</v>
      </c>
      <c r="BJ255" s="20" t="s">
        <v>85</v>
      </c>
      <c r="BK255" s="228">
        <f>ROUND(I255*H255,2)</f>
        <v>0</v>
      </c>
      <c r="BL255" s="20" t="s">
        <v>186</v>
      </c>
      <c r="BM255" s="227" t="s">
        <v>803</v>
      </c>
    </row>
    <row r="256" s="2" customFormat="1">
      <c r="A256" s="41"/>
      <c r="B256" s="42"/>
      <c r="C256" s="43"/>
      <c r="D256" s="229" t="s">
        <v>188</v>
      </c>
      <c r="E256" s="43"/>
      <c r="F256" s="230" t="s">
        <v>804</v>
      </c>
      <c r="G256" s="43"/>
      <c r="H256" s="43"/>
      <c r="I256" s="231"/>
      <c r="J256" s="43"/>
      <c r="K256" s="43"/>
      <c r="L256" s="47"/>
      <c r="M256" s="232"/>
      <c r="N256" s="233"/>
      <c r="O256" s="87"/>
      <c r="P256" s="87"/>
      <c r="Q256" s="87"/>
      <c r="R256" s="87"/>
      <c r="S256" s="87"/>
      <c r="T256" s="88"/>
      <c r="U256" s="41"/>
      <c r="V256" s="41"/>
      <c r="W256" s="41"/>
      <c r="X256" s="41"/>
      <c r="Y256" s="41"/>
      <c r="Z256" s="41"/>
      <c r="AA256" s="41"/>
      <c r="AB256" s="41"/>
      <c r="AC256" s="41"/>
      <c r="AD256" s="41"/>
      <c r="AE256" s="41"/>
      <c r="AT256" s="20" t="s">
        <v>188</v>
      </c>
      <c r="AU256" s="20" t="s">
        <v>87</v>
      </c>
    </row>
    <row r="257" s="13" customFormat="1">
      <c r="A257" s="13"/>
      <c r="B257" s="234"/>
      <c r="C257" s="235"/>
      <c r="D257" s="236" t="s">
        <v>190</v>
      </c>
      <c r="E257" s="237" t="s">
        <v>19</v>
      </c>
      <c r="F257" s="238" t="s">
        <v>805</v>
      </c>
      <c r="G257" s="235"/>
      <c r="H257" s="237" t="s">
        <v>19</v>
      </c>
      <c r="I257" s="239"/>
      <c r="J257" s="235"/>
      <c r="K257" s="235"/>
      <c r="L257" s="240"/>
      <c r="M257" s="241"/>
      <c r="N257" s="242"/>
      <c r="O257" s="242"/>
      <c r="P257" s="242"/>
      <c r="Q257" s="242"/>
      <c r="R257" s="242"/>
      <c r="S257" s="242"/>
      <c r="T257" s="243"/>
      <c r="U257" s="13"/>
      <c r="V257" s="13"/>
      <c r="W257" s="13"/>
      <c r="X257" s="13"/>
      <c r="Y257" s="13"/>
      <c r="Z257" s="13"/>
      <c r="AA257" s="13"/>
      <c r="AB257" s="13"/>
      <c r="AC257" s="13"/>
      <c r="AD257" s="13"/>
      <c r="AE257" s="13"/>
      <c r="AT257" s="244" t="s">
        <v>190</v>
      </c>
      <c r="AU257" s="244" t="s">
        <v>87</v>
      </c>
      <c r="AV257" s="13" t="s">
        <v>85</v>
      </c>
      <c r="AW257" s="13" t="s">
        <v>37</v>
      </c>
      <c r="AX257" s="13" t="s">
        <v>77</v>
      </c>
      <c r="AY257" s="244" t="s">
        <v>179</v>
      </c>
    </row>
    <row r="258" s="14" customFormat="1">
      <c r="A258" s="14"/>
      <c r="B258" s="245"/>
      <c r="C258" s="246"/>
      <c r="D258" s="236" t="s">
        <v>190</v>
      </c>
      <c r="E258" s="247" t="s">
        <v>19</v>
      </c>
      <c r="F258" s="248" t="s">
        <v>806</v>
      </c>
      <c r="G258" s="246"/>
      <c r="H258" s="249">
        <v>0.071999999999999995</v>
      </c>
      <c r="I258" s="250"/>
      <c r="J258" s="246"/>
      <c r="K258" s="246"/>
      <c r="L258" s="251"/>
      <c r="M258" s="252"/>
      <c r="N258" s="253"/>
      <c r="O258" s="253"/>
      <c r="P258" s="253"/>
      <c r="Q258" s="253"/>
      <c r="R258" s="253"/>
      <c r="S258" s="253"/>
      <c r="T258" s="254"/>
      <c r="U258" s="14"/>
      <c r="V258" s="14"/>
      <c r="W258" s="14"/>
      <c r="X258" s="14"/>
      <c r="Y258" s="14"/>
      <c r="Z258" s="14"/>
      <c r="AA258" s="14"/>
      <c r="AB258" s="14"/>
      <c r="AC258" s="14"/>
      <c r="AD258" s="14"/>
      <c r="AE258" s="14"/>
      <c r="AT258" s="255" t="s">
        <v>190</v>
      </c>
      <c r="AU258" s="255" t="s">
        <v>87</v>
      </c>
      <c r="AV258" s="14" t="s">
        <v>87</v>
      </c>
      <c r="AW258" s="14" t="s">
        <v>37</v>
      </c>
      <c r="AX258" s="14" t="s">
        <v>77</v>
      </c>
      <c r="AY258" s="255" t="s">
        <v>179</v>
      </c>
    </row>
    <row r="259" s="16" customFormat="1">
      <c r="A259" s="16"/>
      <c r="B259" s="267"/>
      <c r="C259" s="268"/>
      <c r="D259" s="236" t="s">
        <v>190</v>
      </c>
      <c r="E259" s="269" t="s">
        <v>19</v>
      </c>
      <c r="F259" s="270" t="s">
        <v>195</v>
      </c>
      <c r="G259" s="268"/>
      <c r="H259" s="271">
        <v>0.071999999999999995</v>
      </c>
      <c r="I259" s="272"/>
      <c r="J259" s="268"/>
      <c r="K259" s="268"/>
      <c r="L259" s="273"/>
      <c r="M259" s="274"/>
      <c r="N259" s="275"/>
      <c r="O259" s="275"/>
      <c r="P259" s="275"/>
      <c r="Q259" s="275"/>
      <c r="R259" s="275"/>
      <c r="S259" s="275"/>
      <c r="T259" s="276"/>
      <c r="U259" s="16"/>
      <c r="V259" s="16"/>
      <c r="W259" s="16"/>
      <c r="X259" s="16"/>
      <c r="Y259" s="16"/>
      <c r="Z259" s="16"/>
      <c r="AA259" s="16"/>
      <c r="AB259" s="16"/>
      <c r="AC259" s="16"/>
      <c r="AD259" s="16"/>
      <c r="AE259" s="16"/>
      <c r="AT259" s="277" t="s">
        <v>190</v>
      </c>
      <c r="AU259" s="277" t="s">
        <v>87</v>
      </c>
      <c r="AV259" s="16" t="s">
        <v>186</v>
      </c>
      <c r="AW259" s="16" t="s">
        <v>37</v>
      </c>
      <c r="AX259" s="16" t="s">
        <v>85</v>
      </c>
      <c r="AY259" s="277" t="s">
        <v>179</v>
      </c>
    </row>
    <row r="260" s="2" customFormat="1" ht="16.5" customHeight="1">
      <c r="A260" s="41"/>
      <c r="B260" s="42"/>
      <c r="C260" s="216" t="s">
        <v>351</v>
      </c>
      <c r="D260" s="216" t="s">
        <v>181</v>
      </c>
      <c r="E260" s="217" t="s">
        <v>807</v>
      </c>
      <c r="F260" s="218" t="s">
        <v>808</v>
      </c>
      <c r="G260" s="219" t="s">
        <v>184</v>
      </c>
      <c r="H260" s="220">
        <v>12.48</v>
      </c>
      <c r="I260" s="221"/>
      <c r="J260" s="222">
        <f>ROUND(I260*H260,2)</f>
        <v>0</v>
      </c>
      <c r="K260" s="218" t="s">
        <v>185</v>
      </c>
      <c r="L260" s="47"/>
      <c r="M260" s="223" t="s">
        <v>19</v>
      </c>
      <c r="N260" s="224" t="s">
        <v>48</v>
      </c>
      <c r="O260" s="87"/>
      <c r="P260" s="225">
        <f>O260*H260</f>
        <v>0</v>
      </c>
      <c r="Q260" s="225">
        <v>0</v>
      </c>
      <c r="R260" s="225">
        <f>Q260*H260</f>
        <v>0</v>
      </c>
      <c r="S260" s="225">
        <v>0</v>
      </c>
      <c r="T260" s="226">
        <f>S260*H260</f>
        <v>0</v>
      </c>
      <c r="U260" s="41"/>
      <c r="V260" s="41"/>
      <c r="W260" s="41"/>
      <c r="X260" s="41"/>
      <c r="Y260" s="41"/>
      <c r="Z260" s="41"/>
      <c r="AA260" s="41"/>
      <c r="AB260" s="41"/>
      <c r="AC260" s="41"/>
      <c r="AD260" s="41"/>
      <c r="AE260" s="41"/>
      <c r="AR260" s="227" t="s">
        <v>186</v>
      </c>
      <c r="AT260" s="227" t="s">
        <v>181</v>
      </c>
      <c r="AU260" s="227" t="s">
        <v>87</v>
      </c>
      <c r="AY260" s="20" t="s">
        <v>179</v>
      </c>
      <c r="BE260" s="228">
        <f>IF(N260="základní",J260,0)</f>
        <v>0</v>
      </c>
      <c r="BF260" s="228">
        <f>IF(N260="snížená",J260,0)</f>
        <v>0</v>
      </c>
      <c r="BG260" s="228">
        <f>IF(N260="zákl. přenesená",J260,0)</f>
        <v>0</v>
      </c>
      <c r="BH260" s="228">
        <f>IF(N260="sníž. přenesená",J260,0)</f>
        <v>0</v>
      </c>
      <c r="BI260" s="228">
        <f>IF(N260="nulová",J260,0)</f>
        <v>0</v>
      </c>
      <c r="BJ260" s="20" t="s">
        <v>85</v>
      </c>
      <c r="BK260" s="228">
        <f>ROUND(I260*H260,2)</f>
        <v>0</v>
      </c>
      <c r="BL260" s="20" t="s">
        <v>186</v>
      </c>
      <c r="BM260" s="227" t="s">
        <v>809</v>
      </c>
    </row>
    <row r="261" s="2" customFormat="1">
      <c r="A261" s="41"/>
      <c r="B261" s="42"/>
      <c r="C261" s="43"/>
      <c r="D261" s="229" t="s">
        <v>188</v>
      </c>
      <c r="E261" s="43"/>
      <c r="F261" s="230" t="s">
        <v>810</v>
      </c>
      <c r="G261" s="43"/>
      <c r="H261" s="43"/>
      <c r="I261" s="231"/>
      <c r="J261" s="43"/>
      <c r="K261" s="43"/>
      <c r="L261" s="47"/>
      <c r="M261" s="232"/>
      <c r="N261" s="233"/>
      <c r="O261" s="87"/>
      <c r="P261" s="87"/>
      <c r="Q261" s="87"/>
      <c r="R261" s="87"/>
      <c r="S261" s="87"/>
      <c r="T261" s="88"/>
      <c r="U261" s="41"/>
      <c r="V261" s="41"/>
      <c r="W261" s="41"/>
      <c r="X261" s="41"/>
      <c r="Y261" s="41"/>
      <c r="Z261" s="41"/>
      <c r="AA261" s="41"/>
      <c r="AB261" s="41"/>
      <c r="AC261" s="41"/>
      <c r="AD261" s="41"/>
      <c r="AE261" s="41"/>
      <c r="AT261" s="20" t="s">
        <v>188</v>
      </c>
      <c r="AU261" s="20" t="s">
        <v>87</v>
      </c>
    </row>
    <row r="262" s="13" customFormat="1">
      <c r="A262" s="13"/>
      <c r="B262" s="234"/>
      <c r="C262" s="235"/>
      <c r="D262" s="236" t="s">
        <v>190</v>
      </c>
      <c r="E262" s="237" t="s">
        <v>19</v>
      </c>
      <c r="F262" s="238" t="s">
        <v>811</v>
      </c>
      <c r="G262" s="235"/>
      <c r="H262" s="237" t="s">
        <v>19</v>
      </c>
      <c r="I262" s="239"/>
      <c r="J262" s="235"/>
      <c r="K262" s="235"/>
      <c r="L262" s="240"/>
      <c r="M262" s="241"/>
      <c r="N262" s="242"/>
      <c r="O262" s="242"/>
      <c r="P262" s="242"/>
      <c r="Q262" s="242"/>
      <c r="R262" s="242"/>
      <c r="S262" s="242"/>
      <c r="T262" s="243"/>
      <c r="U262" s="13"/>
      <c r="V262" s="13"/>
      <c r="W262" s="13"/>
      <c r="X262" s="13"/>
      <c r="Y262" s="13"/>
      <c r="Z262" s="13"/>
      <c r="AA262" s="13"/>
      <c r="AB262" s="13"/>
      <c r="AC262" s="13"/>
      <c r="AD262" s="13"/>
      <c r="AE262" s="13"/>
      <c r="AT262" s="244" t="s">
        <v>190</v>
      </c>
      <c r="AU262" s="244" t="s">
        <v>87</v>
      </c>
      <c r="AV262" s="13" t="s">
        <v>85</v>
      </c>
      <c r="AW262" s="13" t="s">
        <v>37</v>
      </c>
      <c r="AX262" s="13" t="s">
        <v>77</v>
      </c>
      <c r="AY262" s="244" t="s">
        <v>179</v>
      </c>
    </row>
    <row r="263" s="14" customFormat="1">
      <c r="A263" s="14"/>
      <c r="B263" s="245"/>
      <c r="C263" s="246"/>
      <c r="D263" s="236" t="s">
        <v>190</v>
      </c>
      <c r="E263" s="247" t="s">
        <v>19</v>
      </c>
      <c r="F263" s="248" t="s">
        <v>812</v>
      </c>
      <c r="G263" s="246"/>
      <c r="H263" s="249">
        <v>3.8399999999999999</v>
      </c>
      <c r="I263" s="250"/>
      <c r="J263" s="246"/>
      <c r="K263" s="246"/>
      <c r="L263" s="251"/>
      <c r="M263" s="252"/>
      <c r="N263" s="253"/>
      <c r="O263" s="253"/>
      <c r="P263" s="253"/>
      <c r="Q263" s="253"/>
      <c r="R263" s="253"/>
      <c r="S263" s="253"/>
      <c r="T263" s="254"/>
      <c r="U263" s="14"/>
      <c r="V263" s="14"/>
      <c r="W263" s="14"/>
      <c r="X263" s="14"/>
      <c r="Y263" s="14"/>
      <c r="Z263" s="14"/>
      <c r="AA263" s="14"/>
      <c r="AB263" s="14"/>
      <c r="AC263" s="14"/>
      <c r="AD263" s="14"/>
      <c r="AE263" s="14"/>
      <c r="AT263" s="255" t="s">
        <v>190</v>
      </c>
      <c r="AU263" s="255" t="s">
        <v>87</v>
      </c>
      <c r="AV263" s="14" t="s">
        <v>87</v>
      </c>
      <c r="AW263" s="14" t="s">
        <v>37</v>
      </c>
      <c r="AX263" s="14" t="s">
        <v>77</v>
      </c>
      <c r="AY263" s="255" t="s">
        <v>179</v>
      </c>
    </row>
    <row r="264" s="14" customFormat="1">
      <c r="A264" s="14"/>
      <c r="B264" s="245"/>
      <c r="C264" s="246"/>
      <c r="D264" s="236" t="s">
        <v>190</v>
      </c>
      <c r="E264" s="247" t="s">
        <v>19</v>
      </c>
      <c r="F264" s="248" t="s">
        <v>813</v>
      </c>
      <c r="G264" s="246"/>
      <c r="H264" s="249">
        <v>8.6400000000000006</v>
      </c>
      <c r="I264" s="250"/>
      <c r="J264" s="246"/>
      <c r="K264" s="246"/>
      <c r="L264" s="251"/>
      <c r="M264" s="252"/>
      <c r="N264" s="253"/>
      <c r="O264" s="253"/>
      <c r="P264" s="253"/>
      <c r="Q264" s="253"/>
      <c r="R264" s="253"/>
      <c r="S264" s="253"/>
      <c r="T264" s="254"/>
      <c r="U264" s="14"/>
      <c r="V264" s="14"/>
      <c r="W264" s="14"/>
      <c r="X264" s="14"/>
      <c r="Y264" s="14"/>
      <c r="Z264" s="14"/>
      <c r="AA264" s="14"/>
      <c r="AB264" s="14"/>
      <c r="AC264" s="14"/>
      <c r="AD264" s="14"/>
      <c r="AE264" s="14"/>
      <c r="AT264" s="255" t="s">
        <v>190</v>
      </c>
      <c r="AU264" s="255" t="s">
        <v>87</v>
      </c>
      <c r="AV264" s="14" t="s">
        <v>87</v>
      </c>
      <c r="AW264" s="14" t="s">
        <v>37</v>
      </c>
      <c r="AX264" s="14" t="s">
        <v>77</v>
      </c>
      <c r="AY264" s="255" t="s">
        <v>179</v>
      </c>
    </row>
    <row r="265" s="15" customFormat="1">
      <c r="A265" s="15"/>
      <c r="B265" s="256"/>
      <c r="C265" s="257"/>
      <c r="D265" s="236" t="s">
        <v>190</v>
      </c>
      <c r="E265" s="258" t="s">
        <v>640</v>
      </c>
      <c r="F265" s="259" t="s">
        <v>193</v>
      </c>
      <c r="G265" s="257"/>
      <c r="H265" s="260">
        <v>12.48</v>
      </c>
      <c r="I265" s="261"/>
      <c r="J265" s="257"/>
      <c r="K265" s="257"/>
      <c r="L265" s="262"/>
      <c r="M265" s="263"/>
      <c r="N265" s="264"/>
      <c r="O265" s="264"/>
      <c r="P265" s="264"/>
      <c r="Q265" s="264"/>
      <c r="R265" s="264"/>
      <c r="S265" s="264"/>
      <c r="T265" s="265"/>
      <c r="U265" s="15"/>
      <c r="V265" s="15"/>
      <c r="W265" s="15"/>
      <c r="X265" s="15"/>
      <c r="Y265" s="15"/>
      <c r="Z265" s="15"/>
      <c r="AA265" s="15"/>
      <c r="AB265" s="15"/>
      <c r="AC265" s="15"/>
      <c r="AD265" s="15"/>
      <c r="AE265" s="15"/>
      <c r="AT265" s="266" t="s">
        <v>190</v>
      </c>
      <c r="AU265" s="266" t="s">
        <v>87</v>
      </c>
      <c r="AV265" s="15" t="s">
        <v>194</v>
      </c>
      <c r="AW265" s="15" t="s">
        <v>37</v>
      </c>
      <c r="AX265" s="15" t="s">
        <v>77</v>
      </c>
      <c r="AY265" s="266" t="s">
        <v>179</v>
      </c>
    </row>
    <row r="266" s="16" customFormat="1">
      <c r="A266" s="16"/>
      <c r="B266" s="267"/>
      <c r="C266" s="268"/>
      <c r="D266" s="236" t="s">
        <v>190</v>
      </c>
      <c r="E266" s="269" t="s">
        <v>19</v>
      </c>
      <c r="F266" s="270" t="s">
        <v>195</v>
      </c>
      <c r="G266" s="268"/>
      <c r="H266" s="271">
        <v>12.48</v>
      </c>
      <c r="I266" s="272"/>
      <c r="J266" s="268"/>
      <c r="K266" s="268"/>
      <c r="L266" s="273"/>
      <c r="M266" s="274"/>
      <c r="N266" s="275"/>
      <c r="O266" s="275"/>
      <c r="P266" s="275"/>
      <c r="Q266" s="275"/>
      <c r="R266" s="275"/>
      <c r="S266" s="275"/>
      <c r="T266" s="276"/>
      <c r="U266" s="16"/>
      <c r="V266" s="16"/>
      <c r="W266" s="16"/>
      <c r="X266" s="16"/>
      <c r="Y266" s="16"/>
      <c r="Z266" s="16"/>
      <c r="AA266" s="16"/>
      <c r="AB266" s="16"/>
      <c r="AC266" s="16"/>
      <c r="AD266" s="16"/>
      <c r="AE266" s="16"/>
      <c r="AT266" s="277" t="s">
        <v>190</v>
      </c>
      <c r="AU266" s="277" t="s">
        <v>87</v>
      </c>
      <c r="AV266" s="16" t="s">
        <v>186</v>
      </c>
      <c r="AW266" s="16" t="s">
        <v>37</v>
      </c>
      <c r="AX266" s="16" t="s">
        <v>85</v>
      </c>
      <c r="AY266" s="277" t="s">
        <v>179</v>
      </c>
    </row>
    <row r="267" s="12" customFormat="1" ht="22.8" customHeight="1">
      <c r="A267" s="12"/>
      <c r="B267" s="200"/>
      <c r="C267" s="201"/>
      <c r="D267" s="202" t="s">
        <v>76</v>
      </c>
      <c r="E267" s="214" t="s">
        <v>242</v>
      </c>
      <c r="F267" s="214" t="s">
        <v>433</v>
      </c>
      <c r="G267" s="201"/>
      <c r="H267" s="201"/>
      <c r="I267" s="204"/>
      <c r="J267" s="215">
        <f>BK267</f>
        <v>0</v>
      </c>
      <c r="K267" s="201"/>
      <c r="L267" s="206"/>
      <c r="M267" s="207"/>
      <c r="N267" s="208"/>
      <c r="O267" s="208"/>
      <c r="P267" s="209">
        <f>SUM(P268:P287)</f>
        <v>0</v>
      </c>
      <c r="Q267" s="208"/>
      <c r="R267" s="209">
        <f>SUM(R268:R287)</f>
        <v>39.612099999999998</v>
      </c>
      <c r="S267" s="208"/>
      <c r="T267" s="210">
        <f>SUM(T268:T287)</f>
        <v>0</v>
      </c>
      <c r="U267" s="12"/>
      <c r="V267" s="12"/>
      <c r="W267" s="12"/>
      <c r="X267" s="12"/>
      <c r="Y267" s="12"/>
      <c r="Z267" s="12"/>
      <c r="AA267" s="12"/>
      <c r="AB267" s="12"/>
      <c r="AC267" s="12"/>
      <c r="AD267" s="12"/>
      <c r="AE267" s="12"/>
      <c r="AR267" s="211" t="s">
        <v>85</v>
      </c>
      <c r="AT267" s="212" t="s">
        <v>76</v>
      </c>
      <c r="AU267" s="212" t="s">
        <v>85</v>
      </c>
      <c r="AY267" s="211" t="s">
        <v>179</v>
      </c>
      <c r="BK267" s="213">
        <f>SUM(BK268:BK287)</f>
        <v>0</v>
      </c>
    </row>
    <row r="268" s="2" customFormat="1" ht="37.8" customHeight="1">
      <c r="A268" s="41"/>
      <c r="B268" s="42"/>
      <c r="C268" s="216" t="s">
        <v>359</v>
      </c>
      <c r="D268" s="216" t="s">
        <v>181</v>
      </c>
      <c r="E268" s="217" t="s">
        <v>814</v>
      </c>
      <c r="F268" s="218" t="s">
        <v>815</v>
      </c>
      <c r="G268" s="219" t="s">
        <v>251</v>
      </c>
      <c r="H268" s="220">
        <v>330.5</v>
      </c>
      <c r="I268" s="221"/>
      <c r="J268" s="222">
        <f>ROUND(I268*H268,2)</f>
        <v>0</v>
      </c>
      <c r="K268" s="218" t="s">
        <v>185</v>
      </c>
      <c r="L268" s="47"/>
      <c r="M268" s="223" t="s">
        <v>19</v>
      </c>
      <c r="N268" s="224" t="s">
        <v>48</v>
      </c>
      <c r="O268" s="87"/>
      <c r="P268" s="225">
        <f>O268*H268</f>
        <v>0</v>
      </c>
      <c r="Q268" s="225">
        <v>0.10988000000000001</v>
      </c>
      <c r="R268" s="225">
        <f>Q268*H268</f>
        <v>36.315339999999999</v>
      </c>
      <c r="S268" s="225">
        <v>0</v>
      </c>
      <c r="T268" s="226">
        <f>S268*H268</f>
        <v>0</v>
      </c>
      <c r="U268" s="41"/>
      <c r="V268" s="41"/>
      <c r="W268" s="41"/>
      <c r="X268" s="41"/>
      <c r="Y268" s="41"/>
      <c r="Z268" s="41"/>
      <c r="AA268" s="41"/>
      <c r="AB268" s="41"/>
      <c r="AC268" s="41"/>
      <c r="AD268" s="41"/>
      <c r="AE268" s="41"/>
      <c r="AR268" s="227" t="s">
        <v>186</v>
      </c>
      <c r="AT268" s="227" t="s">
        <v>181</v>
      </c>
      <c r="AU268" s="227" t="s">
        <v>87</v>
      </c>
      <c r="AY268" s="20" t="s">
        <v>179</v>
      </c>
      <c r="BE268" s="228">
        <f>IF(N268="základní",J268,0)</f>
        <v>0</v>
      </c>
      <c r="BF268" s="228">
        <f>IF(N268="snížená",J268,0)</f>
        <v>0</v>
      </c>
      <c r="BG268" s="228">
        <f>IF(N268="zákl. přenesená",J268,0)</f>
        <v>0</v>
      </c>
      <c r="BH268" s="228">
        <f>IF(N268="sníž. přenesená",J268,0)</f>
        <v>0</v>
      </c>
      <c r="BI268" s="228">
        <f>IF(N268="nulová",J268,0)</f>
        <v>0</v>
      </c>
      <c r="BJ268" s="20" t="s">
        <v>85</v>
      </c>
      <c r="BK268" s="228">
        <f>ROUND(I268*H268,2)</f>
        <v>0</v>
      </c>
      <c r="BL268" s="20" t="s">
        <v>186</v>
      </c>
      <c r="BM268" s="227" t="s">
        <v>816</v>
      </c>
    </row>
    <row r="269" s="2" customFormat="1">
      <c r="A269" s="41"/>
      <c r="B269" s="42"/>
      <c r="C269" s="43"/>
      <c r="D269" s="229" t="s">
        <v>188</v>
      </c>
      <c r="E269" s="43"/>
      <c r="F269" s="230" t="s">
        <v>817</v>
      </c>
      <c r="G269" s="43"/>
      <c r="H269" s="43"/>
      <c r="I269" s="231"/>
      <c r="J269" s="43"/>
      <c r="K269" s="43"/>
      <c r="L269" s="47"/>
      <c r="M269" s="232"/>
      <c r="N269" s="233"/>
      <c r="O269" s="87"/>
      <c r="P269" s="87"/>
      <c r="Q269" s="87"/>
      <c r="R269" s="87"/>
      <c r="S269" s="87"/>
      <c r="T269" s="88"/>
      <c r="U269" s="41"/>
      <c r="V269" s="41"/>
      <c r="W269" s="41"/>
      <c r="X269" s="41"/>
      <c r="Y269" s="41"/>
      <c r="Z269" s="41"/>
      <c r="AA269" s="41"/>
      <c r="AB269" s="41"/>
      <c r="AC269" s="41"/>
      <c r="AD269" s="41"/>
      <c r="AE269" s="41"/>
      <c r="AT269" s="20" t="s">
        <v>188</v>
      </c>
      <c r="AU269" s="20" t="s">
        <v>87</v>
      </c>
    </row>
    <row r="270" s="13" customFormat="1">
      <c r="A270" s="13"/>
      <c r="B270" s="234"/>
      <c r="C270" s="235"/>
      <c r="D270" s="236" t="s">
        <v>190</v>
      </c>
      <c r="E270" s="237" t="s">
        <v>19</v>
      </c>
      <c r="F270" s="238" t="s">
        <v>818</v>
      </c>
      <c r="G270" s="235"/>
      <c r="H270" s="237" t="s">
        <v>19</v>
      </c>
      <c r="I270" s="239"/>
      <c r="J270" s="235"/>
      <c r="K270" s="235"/>
      <c r="L270" s="240"/>
      <c r="M270" s="241"/>
      <c r="N270" s="242"/>
      <c r="O270" s="242"/>
      <c r="P270" s="242"/>
      <c r="Q270" s="242"/>
      <c r="R270" s="242"/>
      <c r="S270" s="242"/>
      <c r="T270" s="243"/>
      <c r="U270" s="13"/>
      <c r="V270" s="13"/>
      <c r="W270" s="13"/>
      <c r="X270" s="13"/>
      <c r="Y270" s="13"/>
      <c r="Z270" s="13"/>
      <c r="AA270" s="13"/>
      <c r="AB270" s="13"/>
      <c r="AC270" s="13"/>
      <c r="AD270" s="13"/>
      <c r="AE270" s="13"/>
      <c r="AT270" s="244" t="s">
        <v>190</v>
      </c>
      <c r="AU270" s="244" t="s">
        <v>87</v>
      </c>
      <c r="AV270" s="13" t="s">
        <v>85</v>
      </c>
      <c r="AW270" s="13" t="s">
        <v>37</v>
      </c>
      <c r="AX270" s="13" t="s">
        <v>77</v>
      </c>
      <c r="AY270" s="244" t="s">
        <v>179</v>
      </c>
    </row>
    <row r="271" s="14" customFormat="1">
      <c r="A271" s="14"/>
      <c r="B271" s="245"/>
      <c r="C271" s="246"/>
      <c r="D271" s="236" t="s">
        <v>190</v>
      </c>
      <c r="E271" s="247" t="s">
        <v>19</v>
      </c>
      <c r="F271" s="248" t="s">
        <v>629</v>
      </c>
      <c r="G271" s="246"/>
      <c r="H271" s="249">
        <v>291.5</v>
      </c>
      <c r="I271" s="250"/>
      <c r="J271" s="246"/>
      <c r="K271" s="246"/>
      <c r="L271" s="251"/>
      <c r="M271" s="252"/>
      <c r="N271" s="253"/>
      <c r="O271" s="253"/>
      <c r="P271" s="253"/>
      <c r="Q271" s="253"/>
      <c r="R271" s="253"/>
      <c r="S271" s="253"/>
      <c r="T271" s="254"/>
      <c r="U271" s="14"/>
      <c r="V271" s="14"/>
      <c r="W271" s="14"/>
      <c r="X271" s="14"/>
      <c r="Y271" s="14"/>
      <c r="Z271" s="14"/>
      <c r="AA271" s="14"/>
      <c r="AB271" s="14"/>
      <c r="AC271" s="14"/>
      <c r="AD271" s="14"/>
      <c r="AE271" s="14"/>
      <c r="AT271" s="255" t="s">
        <v>190</v>
      </c>
      <c r="AU271" s="255" t="s">
        <v>87</v>
      </c>
      <c r="AV271" s="14" t="s">
        <v>87</v>
      </c>
      <c r="AW271" s="14" t="s">
        <v>37</v>
      </c>
      <c r="AX271" s="14" t="s">
        <v>77</v>
      </c>
      <c r="AY271" s="255" t="s">
        <v>179</v>
      </c>
    </row>
    <row r="272" s="15" customFormat="1">
      <c r="A272" s="15"/>
      <c r="B272" s="256"/>
      <c r="C272" s="257"/>
      <c r="D272" s="236" t="s">
        <v>190</v>
      </c>
      <c r="E272" s="258" t="s">
        <v>628</v>
      </c>
      <c r="F272" s="259" t="s">
        <v>193</v>
      </c>
      <c r="G272" s="257"/>
      <c r="H272" s="260">
        <v>291.5</v>
      </c>
      <c r="I272" s="261"/>
      <c r="J272" s="257"/>
      <c r="K272" s="257"/>
      <c r="L272" s="262"/>
      <c r="M272" s="263"/>
      <c r="N272" s="264"/>
      <c r="O272" s="264"/>
      <c r="P272" s="264"/>
      <c r="Q272" s="264"/>
      <c r="R272" s="264"/>
      <c r="S272" s="264"/>
      <c r="T272" s="265"/>
      <c r="U272" s="15"/>
      <c r="V272" s="15"/>
      <c r="W272" s="15"/>
      <c r="X272" s="15"/>
      <c r="Y272" s="15"/>
      <c r="Z272" s="15"/>
      <c r="AA272" s="15"/>
      <c r="AB272" s="15"/>
      <c r="AC272" s="15"/>
      <c r="AD272" s="15"/>
      <c r="AE272" s="15"/>
      <c r="AT272" s="266" t="s">
        <v>190</v>
      </c>
      <c r="AU272" s="266" t="s">
        <v>87</v>
      </c>
      <c r="AV272" s="15" t="s">
        <v>194</v>
      </c>
      <c r="AW272" s="15" t="s">
        <v>37</v>
      </c>
      <c r="AX272" s="15" t="s">
        <v>77</v>
      </c>
      <c r="AY272" s="266" t="s">
        <v>179</v>
      </c>
    </row>
    <row r="273" s="13" customFormat="1">
      <c r="A273" s="13"/>
      <c r="B273" s="234"/>
      <c r="C273" s="235"/>
      <c r="D273" s="236" t="s">
        <v>190</v>
      </c>
      <c r="E273" s="237" t="s">
        <v>19</v>
      </c>
      <c r="F273" s="238" t="s">
        <v>752</v>
      </c>
      <c r="G273" s="235"/>
      <c r="H273" s="237" t="s">
        <v>19</v>
      </c>
      <c r="I273" s="239"/>
      <c r="J273" s="235"/>
      <c r="K273" s="235"/>
      <c r="L273" s="240"/>
      <c r="M273" s="241"/>
      <c r="N273" s="242"/>
      <c r="O273" s="242"/>
      <c r="P273" s="242"/>
      <c r="Q273" s="242"/>
      <c r="R273" s="242"/>
      <c r="S273" s="242"/>
      <c r="T273" s="243"/>
      <c r="U273" s="13"/>
      <c r="V273" s="13"/>
      <c r="W273" s="13"/>
      <c r="X273" s="13"/>
      <c r="Y273" s="13"/>
      <c r="Z273" s="13"/>
      <c r="AA273" s="13"/>
      <c r="AB273" s="13"/>
      <c r="AC273" s="13"/>
      <c r="AD273" s="13"/>
      <c r="AE273" s="13"/>
      <c r="AT273" s="244" t="s">
        <v>190</v>
      </c>
      <c r="AU273" s="244" t="s">
        <v>87</v>
      </c>
      <c r="AV273" s="13" t="s">
        <v>85</v>
      </c>
      <c r="AW273" s="13" t="s">
        <v>37</v>
      </c>
      <c r="AX273" s="13" t="s">
        <v>77</v>
      </c>
      <c r="AY273" s="244" t="s">
        <v>179</v>
      </c>
    </row>
    <row r="274" s="14" customFormat="1">
      <c r="A274" s="14"/>
      <c r="B274" s="245"/>
      <c r="C274" s="246"/>
      <c r="D274" s="236" t="s">
        <v>190</v>
      </c>
      <c r="E274" s="247" t="s">
        <v>19</v>
      </c>
      <c r="F274" s="248" t="s">
        <v>819</v>
      </c>
      <c r="G274" s="246"/>
      <c r="H274" s="249">
        <v>39</v>
      </c>
      <c r="I274" s="250"/>
      <c r="J274" s="246"/>
      <c r="K274" s="246"/>
      <c r="L274" s="251"/>
      <c r="M274" s="252"/>
      <c r="N274" s="253"/>
      <c r="O274" s="253"/>
      <c r="P274" s="253"/>
      <c r="Q274" s="253"/>
      <c r="R274" s="253"/>
      <c r="S274" s="253"/>
      <c r="T274" s="254"/>
      <c r="U274" s="14"/>
      <c r="V274" s="14"/>
      <c r="W274" s="14"/>
      <c r="X274" s="14"/>
      <c r="Y274" s="14"/>
      <c r="Z274" s="14"/>
      <c r="AA274" s="14"/>
      <c r="AB274" s="14"/>
      <c r="AC274" s="14"/>
      <c r="AD274" s="14"/>
      <c r="AE274" s="14"/>
      <c r="AT274" s="255" t="s">
        <v>190</v>
      </c>
      <c r="AU274" s="255" t="s">
        <v>87</v>
      </c>
      <c r="AV274" s="14" t="s">
        <v>87</v>
      </c>
      <c r="AW274" s="14" t="s">
        <v>37</v>
      </c>
      <c r="AX274" s="14" t="s">
        <v>77</v>
      </c>
      <c r="AY274" s="255" t="s">
        <v>179</v>
      </c>
    </row>
    <row r="275" s="15" customFormat="1">
      <c r="A275" s="15"/>
      <c r="B275" s="256"/>
      <c r="C275" s="257"/>
      <c r="D275" s="236" t="s">
        <v>190</v>
      </c>
      <c r="E275" s="258" t="s">
        <v>630</v>
      </c>
      <c r="F275" s="259" t="s">
        <v>193</v>
      </c>
      <c r="G275" s="257"/>
      <c r="H275" s="260">
        <v>39</v>
      </c>
      <c r="I275" s="261"/>
      <c r="J275" s="257"/>
      <c r="K275" s="257"/>
      <c r="L275" s="262"/>
      <c r="M275" s="263"/>
      <c r="N275" s="264"/>
      <c r="O275" s="264"/>
      <c r="P275" s="264"/>
      <c r="Q275" s="264"/>
      <c r="R275" s="264"/>
      <c r="S275" s="264"/>
      <c r="T275" s="265"/>
      <c r="U275" s="15"/>
      <c r="V275" s="15"/>
      <c r="W275" s="15"/>
      <c r="X275" s="15"/>
      <c r="Y275" s="15"/>
      <c r="Z275" s="15"/>
      <c r="AA275" s="15"/>
      <c r="AB275" s="15"/>
      <c r="AC275" s="15"/>
      <c r="AD275" s="15"/>
      <c r="AE275" s="15"/>
      <c r="AT275" s="266" t="s">
        <v>190</v>
      </c>
      <c r="AU275" s="266" t="s">
        <v>87</v>
      </c>
      <c r="AV275" s="15" t="s">
        <v>194</v>
      </c>
      <c r="AW275" s="15" t="s">
        <v>37</v>
      </c>
      <c r="AX275" s="15" t="s">
        <v>77</v>
      </c>
      <c r="AY275" s="266" t="s">
        <v>179</v>
      </c>
    </row>
    <row r="276" s="16" customFormat="1">
      <c r="A276" s="16"/>
      <c r="B276" s="267"/>
      <c r="C276" s="268"/>
      <c r="D276" s="236" t="s">
        <v>190</v>
      </c>
      <c r="E276" s="269" t="s">
        <v>19</v>
      </c>
      <c r="F276" s="270" t="s">
        <v>195</v>
      </c>
      <c r="G276" s="268"/>
      <c r="H276" s="271">
        <v>330.5</v>
      </c>
      <c r="I276" s="272"/>
      <c r="J276" s="268"/>
      <c r="K276" s="268"/>
      <c r="L276" s="273"/>
      <c r="M276" s="274"/>
      <c r="N276" s="275"/>
      <c r="O276" s="275"/>
      <c r="P276" s="275"/>
      <c r="Q276" s="275"/>
      <c r="R276" s="275"/>
      <c r="S276" s="275"/>
      <c r="T276" s="276"/>
      <c r="U276" s="16"/>
      <c r="V276" s="16"/>
      <c r="W276" s="16"/>
      <c r="X276" s="16"/>
      <c r="Y276" s="16"/>
      <c r="Z276" s="16"/>
      <c r="AA276" s="16"/>
      <c r="AB276" s="16"/>
      <c r="AC276" s="16"/>
      <c r="AD276" s="16"/>
      <c r="AE276" s="16"/>
      <c r="AT276" s="277" t="s">
        <v>190</v>
      </c>
      <c r="AU276" s="277" t="s">
        <v>87</v>
      </c>
      <c r="AV276" s="16" t="s">
        <v>186</v>
      </c>
      <c r="AW276" s="16" t="s">
        <v>37</v>
      </c>
      <c r="AX276" s="16" t="s">
        <v>85</v>
      </c>
      <c r="AY276" s="277" t="s">
        <v>179</v>
      </c>
    </row>
    <row r="277" s="2" customFormat="1" ht="33" customHeight="1">
      <c r="A277" s="41"/>
      <c r="B277" s="42"/>
      <c r="C277" s="216" t="s">
        <v>146</v>
      </c>
      <c r="D277" s="216" t="s">
        <v>181</v>
      </c>
      <c r="E277" s="217" t="s">
        <v>820</v>
      </c>
      <c r="F277" s="218" t="s">
        <v>821</v>
      </c>
      <c r="G277" s="219" t="s">
        <v>251</v>
      </c>
      <c r="H277" s="220">
        <v>39</v>
      </c>
      <c r="I277" s="221"/>
      <c r="J277" s="222">
        <f>ROUND(I277*H277,2)</f>
        <v>0</v>
      </c>
      <c r="K277" s="218" t="s">
        <v>185</v>
      </c>
      <c r="L277" s="47"/>
      <c r="M277" s="223" t="s">
        <v>19</v>
      </c>
      <c r="N277" s="224" t="s">
        <v>48</v>
      </c>
      <c r="O277" s="87"/>
      <c r="P277" s="225">
        <f>O277*H277</f>
        <v>0</v>
      </c>
      <c r="Q277" s="225">
        <v>0.080839999999999995</v>
      </c>
      <c r="R277" s="225">
        <f>Q277*H277</f>
        <v>3.1527599999999998</v>
      </c>
      <c r="S277" s="225">
        <v>0</v>
      </c>
      <c r="T277" s="226">
        <f>S277*H277</f>
        <v>0</v>
      </c>
      <c r="U277" s="41"/>
      <c r="V277" s="41"/>
      <c r="W277" s="41"/>
      <c r="X277" s="41"/>
      <c r="Y277" s="41"/>
      <c r="Z277" s="41"/>
      <c r="AA277" s="41"/>
      <c r="AB277" s="41"/>
      <c r="AC277" s="41"/>
      <c r="AD277" s="41"/>
      <c r="AE277" s="41"/>
      <c r="AR277" s="227" t="s">
        <v>186</v>
      </c>
      <c r="AT277" s="227" t="s">
        <v>181</v>
      </c>
      <c r="AU277" s="227" t="s">
        <v>87</v>
      </c>
      <c r="AY277" s="20" t="s">
        <v>179</v>
      </c>
      <c r="BE277" s="228">
        <f>IF(N277="základní",J277,0)</f>
        <v>0</v>
      </c>
      <c r="BF277" s="228">
        <f>IF(N277="snížená",J277,0)</f>
        <v>0</v>
      </c>
      <c r="BG277" s="228">
        <f>IF(N277="zákl. přenesená",J277,0)</f>
        <v>0</v>
      </c>
      <c r="BH277" s="228">
        <f>IF(N277="sníž. přenesená",J277,0)</f>
        <v>0</v>
      </c>
      <c r="BI277" s="228">
        <f>IF(N277="nulová",J277,0)</f>
        <v>0</v>
      </c>
      <c r="BJ277" s="20" t="s">
        <v>85</v>
      </c>
      <c r="BK277" s="228">
        <f>ROUND(I277*H277,2)</f>
        <v>0</v>
      </c>
      <c r="BL277" s="20" t="s">
        <v>186</v>
      </c>
      <c r="BM277" s="227" t="s">
        <v>822</v>
      </c>
    </row>
    <row r="278" s="2" customFormat="1">
      <c r="A278" s="41"/>
      <c r="B278" s="42"/>
      <c r="C278" s="43"/>
      <c r="D278" s="229" t="s">
        <v>188</v>
      </c>
      <c r="E278" s="43"/>
      <c r="F278" s="230" t="s">
        <v>823</v>
      </c>
      <c r="G278" s="43"/>
      <c r="H278" s="43"/>
      <c r="I278" s="231"/>
      <c r="J278" s="43"/>
      <c r="K278" s="43"/>
      <c r="L278" s="47"/>
      <c r="M278" s="232"/>
      <c r="N278" s="233"/>
      <c r="O278" s="87"/>
      <c r="P278" s="87"/>
      <c r="Q278" s="87"/>
      <c r="R278" s="87"/>
      <c r="S278" s="87"/>
      <c r="T278" s="88"/>
      <c r="U278" s="41"/>
      <c r="V278" s="41"/>
      <c r="W278" s="41"/>
      <c r="X278" s="41"/>
      <c r="Y278" s="41"/>
      <c r="Z278" s="41"/>
      <c r="AA278" s="41"/>
      <c r="AB278" s="41"/>
      <c r="AC278" s="41"/>
      <c r="AD278" s="41"/>
      <c r="AE278" s="41"/>
      <c r="AT278" s="20" t="s">
        <v>188</v>
      </c>
      <c r="AU278" s="20" t="s">
        <v>87</v>
      </c>
    </row>
    <row r="279" s="13" customFormat="1">
      <c r="A279" s="13"/>
      <c r="B279" s="234"/>
      <c r="C279" s="235"/>
      <c r="D279" s="236" t="s">
        <v>190</v>
      </c>
      <c r="E279" s="237" t="s">
        <v>19</v>
      </c>
      <c r="F279" s="238" t="s">
        <v>818</v>
      </c>
      <c r="G279" s="235"/>
      <c r="H279" s="237" t="s">
        <v>19</v>
      </c>
      <c r="I279" s="239"/>
      <c r="J279" s="235"/>
      <c r="K279" s="235"/>
      <c r="L279" s="240"/>
      <c r="M279" s="241"/>
      <c r="N279" s="242"/>
      <c r="O279" s="242"/>
      <c r="P279" s="242"/>
      <c r="Q279" s="242"/>
      <c r="R279" s="242"/>
      <c r="S279" s="242"/>
      <c r="T279" s="243"/>
      <c r="U279" s="13"/>
      <c r="V279" s="13"/>
      <c r="W279" s="13"/>
      <c r="X279" s="13"/>
      <c r="Y279" s="13"/>
      <c r="Z279" s="13"/>
      <c r="AA279" s="13"/>
      <c r="AB279" s="13"/>
      <c r="AC279" s="13"/>
      <c r="AD279" s="13"/>
      <c r="AE279" s="13"/>
      <c r="AT279" s="244" t="s">
        <v>190</v>
      </c>
      <c r="AU279" s="244" t="s">
        <v>87</v>
      </c>
      <c r="AV279" s="13" t="s">
        <v>85</v>
      </c>
      <c r="AW279" s="13" t="s">
        <v>37</v>
      </c>
      <c r="AX279" s="13" t="s">
        <v>77</v>
      </c>
      <c r="AY279" s="244" t="s">
        <v>179</v>
      </c>
    </row>
    <row r="280" s="14" customFormat="1">
      <c r="A280" s="14"/>
      <c r="B280" s="245"/>
      <c r="C280" s="246"/>
      <c r="D280" s="236" t="s">
        <v>190</v>
      </c>
      <c r="E280" s="247" t="s">
        <v>19</v>
      </c>
      <c r="F280" s="248" t="s">
        <v>630</v>
      </c>
      <c r="G280" s="246"/>
      <c r="H280" s="249">
        <v>39</v>
      </c>
      <c r="I280" s="250"/>
      <c r="J280" s="246"/>
      <c r="K280" s="246"/>
      <c r="L280" s="251"/>
      <c r="M280" s="252"/>
      <c r="N280" s="253"/>
      <c r="O280" s="253"/>
      <c r="P280" s="253"/>
      <c r="Q280" s="253"/>
      <c r="R280" s="253"/>
      <c r="S280" s="253"/>
      <c r="T280" s="254"/>
      <c r="U280" s="14"/>
      <c r="V280" s="14"/>
      <c r="W280" s="14"/>
      <c r="X280" s="14"/>
      <c r="Y280" s="14"/>
      <c r="Z280" s="14"/>
      <c r="AA280" s="14"/>
      <c r="AB280" s="14"/>
      <c r="AC280" s="14"/>
      <c r="AD280" s="14"/>
      <c r="AE280" s="14"/>
      <c r="AT280" s="255" t="s">
        <v>190</v>
      </c>
      <c r="AU280" s="255" t="s">
        <v>87</v>
      </c>
      <c r="AV280" s="14" t="s">
        <v>87</v>
      </c>
      <c r="AW280" s="14" t="s">
        <v>37</v>
      </c>
      <c r="AX280" s="14" t="s">
        <v>77</v>
      </c>
      <c r="AY280" s="255" t="s">
        <v>179</v>
      </c>
    </row>
    <row r="281" s="16" customFormat="1">
      <c r="A281" s="16"/>
      <c r="B281" s="267"/>
      <c r="C281" s="268"/>
      <c r="D281" s="236" t="s">
        <v>190</v>
      </c>
      <c r="E281" s="269" t="s">
        <v>19</v>
      </c>
      <c r="F281" s="270" t="s">
        <v>195</v>
      </c>
      <c r="G281" s="268"/>
      <c r="H281" s="271">
        <v>39</v>
      </c>
      <c r="I281" s="272"/>
      <c r="J281" s="268"/>
      <c r="K281" s="268"/>
      <c r="L281" s="273"/>
      <c r="M281" s="274"/>
      <c r="N281" s="275"/>
      <c r="O281" s="275"/>
      <c r="P281" s="275"/>
      <c r="Q281" s="275"/>
      <c r="R281" s="275"/>
      <c r="S281" s="275"/>
      <c r="T281" s="276"/>
      <c r="U281" s="16"/>
      <c r="V281" s="16"/>
      <c r="W281" s="16"/>
      <c r="X281" s="16"/>
      <c r="Y281" s="16"/>
      <c r="Z281" s="16"/>
      <c r="AA281" s="16"/>
      <c r="AB281" s="16"/>
      <c r="AC281" s="16"/>
      <c r="AD281" s="16"/>
      <c r="AE281" s="16"/>
      <c r="AT281" s="277" t="s">
        <v>190</v>
      </c>
      <c r="AU281" s="277" t="s">
        <v>87</v>
      </c>
      <c r="AV281" s="16" t="s">
        <v>186</v>
      </c>
      <c r="AW281" s="16" t="s">
        <v>37</v>
      </c>
      <c r="AX281" s="16" t="s">
        <v>85</v>
      </c>
      <c r="AY281" s="277" t="s">
        <v>179</v>
      </c>
    </row>
    <row r="282" s="2" customFormat="1" ht="16.5" customHeight="1">
      <c r="A282" s="41"/>
      <c r="B282" s="42"/>
      <c r="C282" s="216" t="s">
        <v>368</v>
      </c>
      <c r="D282" s="216" t="s">
        <v>181</v>
      </c>
      <c r="E282" s="217" t="s">
        <v>824</v>
      </c>
      <c r="F282" s="218" t="s">
        <v>825</v>
      </c>
      <c r="G282" s="219" t="s">
        <v>184</v>
      </c>
      <c r="H282" s="220">
        <v>400</v>
      </c>
      <c r="I282" s="221"/>
      <c r="J282" s="222">
        <f>ROUND(I282*H282,2)</f>
        <v>0</v>
      </c>
      <c r="K282" s="218" t="s">
        <v>185</v>
      </c>
      <c r="L282" s="47"/>
      <c r="M282" s="223" t="s">
        <v>19</v>
      </c>
      <c r="N282" s="224" t="s">
        <v>48</v>
      </c>
      <c r="O282" s="87"/>
      <c r="P282" s="225">
        <f>O282*H282</f>
        <v>0</v>
      </c>
      <c r="Q282" s="225">
        <v>0.00036000000000000002</v>
      </c>
      <c r="R282" s="225">
        <f>Q282*H282</f>
        <v>0.14400000000000002</v>
      </c>
      <c r="S282" s="225">
        <v>0</v>
      </c>
      <c r="T282" s="226">
        <f>S282*H282</f>
        <v>0</v>
      </c>
      <c r="U282" s="41"/>
      <c r="V282" s="41"/>
      <c r="W282" s="41"/>
      <c r="X282" s="41"/>
      <c r="Y282" s="41"/>
      <c r="Z282" s="41"/>
      <c r="AA282" s="41"/>
      <c r="AB282" s="41"/>
      <c r="AC282" s="41"/>
      <c r="AD282" s="41"/>
      <c r="AE282" s="41"/>
      <c r="AR282" s="227" t="s">
        <v>186</v>
      </c>
      <c r="AT282" s="227" t="s">
        <v>181</v>
      </c>
      <c r="AU282" s="227" t="s">
        <v>87</v>
      </c>
      <c r="AY282" s="20" t="s">
        <v>179</v>
      </c>
      <c r="BE282" s="228">
        <f>IF(N282="základní",J282,0)</f>
        <v>0</v>
      </c>
      <c r="BF282" s="228">
        <f>IF(N282="snížená",J282,0)</f>
        <v>0</v>
      </c>
      <c r="BG282" s="228">
        <f>IF(N282="zákl. přenesená",J282,0)</f>
        <v>0</v>
      </c>
      <c r="BH282" s="228">
        <f>IF(N282="sníž. přenesená",J282,0)</f>
        <v>0</v>
      </c>
      <c r="BI282" s="228">
        <f>IF(N282="nulová",J282,0)</f>
        <v>0</v>
      </c>
      <c r="BJ282" s="20" t="s">
        <v>85</v>
      </c>
      <c r="BK282" s="228">
        <f>ROUND(I282*H282,2)</f>
        <v>0</v>
      </c>
      <c r="BL282" s="20" t="s">
        <v>186</v>
      </c>
      <c r="BM282" s="227" t="s">
        <v>826</v>
      </c>
    </row>
    <row r="283" s="2" customFormat="1">
      <c r="A283" s="41"/>
      <c r="B283" s="42"/>
      <c r="C283" s="43"/>
      <c r="D283" s="229" t="s">
        <v>188</v>
      </c>
      <c r="E283" s="43"/>
      <c r="F283" s="230" t="s">
        <v>827</v>
      </c>
      <c r="G283" s="43"/>
      <c r="H283" s="43"/>
      <c r="I283" s="231"/>
      <c r="J283" s="43"/>
      <c r="K283" s="43"/>
      <c r="L283" s="47"/>
      <c r="M283" s="232"/>
      <c r="N283" s="233"/>
      <c r="O283" s="87"/>
      <c r="P283" s="87"/>
      <c r="Q283" s="87"/>
      <c r="R283" s="87"/>
      <c r="S283" s="87"/>
      <c r="T283" s="88"/>
      <c r="U283" s="41"/>
      <c r="V283" s="41"/>
      <c r="W283" s="41"/>
      <c r="X283" s="41"/>
      <c r="Y283" s="41"/>
      <c r="Z283" s="41"/>
      <c r="AA283" s="41"/>
      <c r="AB283" s="41"/>
      <c r="AC283" s="41"/>
      <c r="AD283" s="41"/>
      <c r="AE283" s="41"/>
      <c r="AT283" s="20" t="s">
        <v>188</v>
      </c>
      <c r="AU283" s="20" t="s">
        <v>87</v>
      </c>
    </row>
    <row r="284" s="13" customFormat="1">
      <c r="A284" s="13"/>
      <c r="B284" s="234"/>
      <c r="C284" s="235"/>
      <c r="D284" s="236" t="s">
        <v>190</v>
      </c>
      <c r="E284" s="237" t="s">
        <v>19</v>
      </c>
      <c r="F284" s="238" t="s">
        <v>828</v>
      </c>
      <c r="G284" s="235"/>
      <c r="H284" s="237" t="s">
        <v>19</v>
      </c>
      <c r="I284" s="239"/>
      <c r="J284" s="235"/>
      <c r="K284" s="235"/>
      <c r="L284" s="240"/>
      <c r="M284" s="241"/>
      <c r="N284" s="242"/>
      <c r="O284" s="242"/>
      <c r="P284" s="242"/>
      <c r="Q284" s="242"/>
      <c r="R284" s="242"/>
      <c r="S284" s="242"/>
      <c r="T284" s="243"/>
      <c r="U284" s="13"/>
      <c r="V284" s="13"/>
      <c r="W284" s="13"/>
      <c r="X284" s="13"/>
      <c r="Y284" s="13"/>
      <c r="Z284" s="13"/>
      <c r="AA284" s="13"/>
      <c r="AB284" s="13"/>
      <c r="AC284" s="13"/>
      <c r="AD284" s="13"/>
      <c r="AE284" s="13"/>
      <c r="AT284" s="244" t="s">
        <v>190</v>
      </c>
      <c r="AU284" s="244" t="s">
        <v>87</v>
      </c>
      <c r="AV284" s="13" t="s">
        <v>85</v>
      </c>
      <c r="AW284" s="13" t="s">
        <v>37</v>
      </c>
      <c r="AX284" s="13" t="s">
        <v>77</v>
      </c>
      <c r="AY284" s="244" t="s">
        <v>179</v>
      </c>
    </row>
    <row r="285" s="14" customFormat="1">
      <c r="A285" s="14"/>
      <c r="B285" s="245"/>
      <c r="C285" s="246"/>
      <c r="D285" s="236" t="s">
        <v>190</v>
      </c>
      <c r="E285" s="247" t="s">
        <v>19</v>
      </c>
      <c r="F285" s="248" t="s">
        <v>829</v>
      </c>
      <c r="G285" s="246"/>
      <c r="H285" s="249">
        <v>400</v>
      </c>
      <c r="I285" s="250"/>
      <c r="J285" s="246"/>
      <c r="K285" s="246"/>
      <c r="L285" s="251"/>
      <c r="M285" s="252"/>
      <c r="N285" s="253"/>
      <c r="O285" s="253"/>
      <c r="P285" s="253"/>
      <c r="Q285" s="253"/>
      <c r="R285" s="253"/>
      <c r="S285" s="253"/>
      <c r="T285" s="254"/>
      <c r="U285" s="14"/>
      <c r="V285" s="14"/>
      <c r="W285" s="14"/>
      <c r="X285" s="14"/>
      <c r="Y285" s="14"/>
      <c r="Z285" s="14"/>
      <c r="AA285" s="14"/>
      <c r="AB285" s="14"/>
      <c r="AC285" s="14"/>
      <c r="AD285" s="14"/>
      <c r="AE285" s="14"/>
      <c r="AT285" s="255" t="s">
        <v>190</v>
      </c>
      <c r="AU285" s="255" t="s">
        <v>87</v>
      </c>
      <c r="AV285" s="14" t="s">
        <v>87</v>
      </c>
      <c r="AW285" s="14" t="s">
        <v>37</v>
      </c>
      <c r="AX285" s="14" t="s">
        <v>77</v>
      </c>
      <c r="AY285" s="255" t="s">
        <v>179</v>
      </c>
    </row>
    <row r="286" s="15" customFormat="1">
      <c r="A286" s="15"/>
      <c r="B286" s="256"/>
      <c r="C286" s="257"/>
      <c r="D286" s="236" t="s">
        <v>190</v>
      </c>
      <c r="E286" s="258" t="s">
        <v>638</v>
      </c>
      <c r="F286" s="259" t="s">
        <v>193</v>
      </c>
      <c r="G286" s="257"/>
      <c r="H286" s="260">
        <v>400</v>
      </c>
      <c r="I286" s="261"/>
      <c r="J286" s="257"/>
      <c r="K286" s="257"/>
      <c r="L286" s="262"/>
      <c r="M286" s="263"/>
      <c r="N286" s="264"/>
      <c r="O286" s="264"/>
      <c r="P286" s="264"/>
      <c r="Q286" s="264"/>
      <c r="R286" s="264"/>
      <c r="S286" s="264"/>
      <c r="T286" s="265"/>
      <c r="U286" s="15"/>
      <c r="V286" s="15"/>
      <c r="W286" s="15"/>
      <c r="X286" s="15"/>
      <c r="Y286" s="15"/>
      <c r="Z286" s="15"/>
      <c r="AA286" s="15"/>
      <c r="AB286" s="15"/>
      <c r="AC286" s="15"/>
      <c r="AD286" s="15"/>
      <c r="AE286" s="15"/>
      <c r="AT286" s="266" t="s">
        <v>190</v>
      </c>
      <c r="AU286" s="266" t="s">
        <v>87</v>
      </c>
      <c r="AV286" s="15" t="s">
        <v>194</v>
      </c>
      <c r="AW286" s="15" t="s">
        <v>37</v>
      </c>
      <c r="AX286" s="15" t="s">
        <v>77</v>
      </c>
      <c r="AY286" s="266" t="s">
        <v>179</v>
      </c>
    </row>
    <row r="287" s="16" customFormat="1">
      <c r="A287" s="16"/>
      <c r="B287" s="267"/>
      <c r="C287" s="268"/>
      <c r="D287" s="236" t="s">
        <v>190</v>
      </c>
      <c r="E287" s="269" t="s">
        <v>19</v>
      </c>
      <c r="F287" s="270" t="s">
        <v>195</v>
      </c>
      <c r="G287" s="268"/>
      <c r="H287" s="271">
        <v>400</v>
      </c>
      <c r="I287" s="272"/>
      <c r="J287" s="268"/>
      <c r="K287" s="268"/>
      <c r="L287" s="273"/>
      <c r="M287" s="274"/>
      <c r="N287" s="275"/>
      <c r="O287" s="275"/>
      <c r="P287" s="275"/>
      <c r="Q287" s="275"/>
      <c r="R287" s="275"/>
      <c r="S287" s="275"/>
      <c r="T287" s="276"/>
      <c r="U287" s="16"/>
      <c r="V287" s="16"/>
      <c r="W287" s="16"/>
      <c r="X287" s="16"/>
      <c r="Y287" s="16"/>
      <c r="Z287" s="16"/>
      <c r="AA287" s="16"/>
      <c r="AB287" s="16"/>
      <c r="AC287" s="16"/>
      <c r="AD287" s="16"/>
      <c r="AE287" s="16"/>
      <c r="AT287" s="277" t="s">
        <v>190</v>
      </c>
      <c r="AU287" s="277" t="s">
        <v>87</v>
      </c>
      <c r="AV287" s="16" t="s">
        <v>186</v>
      </c>
      <c r="AW287" s="16" t="s">
        <v>37</v>
      </c>
      <c r="AX287" s="16" t="s">
        <v>85</v>
      </c>
      <c r="AY287" s="277" t="s">
        <v>179</v>
      </c>
    </row>
    <row r="288" s="12" customFormat="1" ht="22.8" customHeight="1">
      <c r="A288" s="12"/>
      <c r="B288" s="200"/>
      <c r="C288" s="201"/>
      <c r="D288" s="202" t="s">
        <v>76</v>
      </c>
      <c r="E288" s="214" t="s">
        <v>546</v>
      </c>
      <c r="F288" s="214" t="s">
        <v>547</v>
      </c>
      <c r="G288" s="201"/>
      <c r="H288" s="201"/>
      <c r="I288" s="204"/>
      <c r="J288" s="215">
        <f>BK288</f>
        <v>0</v>
      </c>
      <c r="K288" s="201"/>
      <c r="L288" s="206"/>
      <c r="M288" s="207"/>
      <c r="N288" s="208"/>
      <c r="O288" s="208"/>
      <c r="P288" s="209">
        <f>SUM(P289:P294)</f>
        <v>0</v>
      </c>
      <c r="Q288" s="208"/>
      <c r="R288" s="209">
        <f>SUM(R289:R294)</f>
        <v>0</v>
      </c>
      <c r="S288" s="208"/>
      <c r="T288" s="210">
        <f>SUM(T289:T294)</f>
        <v>0</v>
      </c>
      <c r="U288" s="12"/>
      <c r="V288" s="12"/>
      <c r="W288" s="12"/>
      <c r="X288" s="12"/>
      <c r="Y288" s="12"/>
      <c r="Z288" s="12"/>
      <c r="AA288" s="12"/>
      <c r="AB288" s="12"/>
      <c r="AC288" s="12"/>
      <c r="AD288" s="12"/>
      <c r="AE288" s="12"/>
      <c r="AR288" s="211" t="s">
        <v>85</v>
      </c>
      <c r="AT288" s="212" t="s">
        <v>76</v>
      </c>
      <c r="AU288" s="212" t="s">
        <v>85</v>
      </c>
      <c r="AY288" s="211" t="s">
        <v>179</v>
      </c>
      <c r="BK288" s="213">
        <f>SUM(BK289:BK294)</f>
        <v>0</v>
      </c>
    </row>
    <row r="289" s="2" customFormat="1" ht="24.15" customHeight="1">
      <c r="A289" s="41"/>
      <c r="B289" s="42"/>
      <c r="C289" s="216" t="s">
        <v>376</v>
      </c>
      <c r="D289" s="216" t="s">
        <v>181</v>
      </c>
      <c r="E289" s="217" t="s">
        <v>830</v>
      </c>
      <c r="F289" s="218" t="s">
        <v>831</v>
      </c>
      <c r="G289" s="219" t="s">
        <v>333</v>
      </c>
      <c r="H289" s="220">
        <v>257.18900000000002</v>
      </c>
      <c r="I289" s="221"/>
      <c r="J289" s="222">
        <f>ROUND(I289*H289,2)</f>
        <v>0</v>
      </c>
      <c r="K289" s="218" t="s">
        <v>185</v>
      </c>
      <c r="L289" s="47"/>
      <c r="M289" s="223" t="s">
        <v>19</v>
      </c>
      <c r="N289" s="224" t="s">
        <v>48</v>
      </c>
      <c r="O289" s="87"/>
      <c r="P289" s="225">
        <f>O289*H289</f>
        <v>0</v>
      </c>
      <c r="Q289" s="225">
        <v>0</v>
      </c>
      <c r="R289" s="225">
        <f>Q289*H289</f>
        <v>0</v>
      </c>
      <c r="S289" s="225">
        <v>0</v>
      </c>
      <c r="T289" s="226">
        <f>S289*H289</f>
        <v>0</v>
      </c>
      <c r="U289" s="41"/>
      <c r="V289" s="41"/>
      <c r="W289" s="41"/>
      <c r="X289" s="41"/>
      <c r="Y289" s="41"/>
      <c r="Z289" s="41"/>
      <c r="AA289" s="41"/>
      <c r="AB289" s="41"/>
      <c r="AC289" s="41"/>
      <c r="AD289" s="41"/>
      <c r="AE289" s="41"/>
      <c r="AR289" s="227" t="s">
        <v>186</v>
      </c>
      <c r="AT289" s="227" t="s">
        <v>181</v>
      </c>
      <c r="AU289" s="227" t="s">
        <v>87</v>
      </c>
      <c r="AY289" s="20" t="s">
        <v>179</v>
      </c>
      <c r="BE289" s="228">
        <f>IF(N289="základní",J289,0)</f>
        <v>0</v>
      </c>
      <c r="BF289" s="228">
        <f>IF(N289="snížená",J289,0)</f>
        <v>0</v>
      </c>
      <c r="BG289" s="228">
        <f>IF(N289="zákl. přenesená",J289,0)</f>
        <v>0</v>
      </c>
      <c r="BH289" s="228">
        <f>IF(N289="sníž. přenesená",J289,0)</f>
        <v>0</v>
      </c>
      <c r="BI289" s="228">
        <f>IF(N289="nulová",J289,0)</f>
        <v>0</v>
      </c>
      <c r="BJ289" s="20" t="s">
        <v>85</v>
      </c>
      <c r="BK289" s="228">
        <f>ROUND(I289*H289,2)</f>
        <v>0</v>
      </c>
      <c r="BL289" s="20" t="s">
        <v>186</v>
      </c>
      <c r="BM289" s="227" t="s">
        <v>832</v>
      </c>
    </row>
    <row r="290" s="2" customFormat="1">
      <c r="A290" s="41"/>
      <c r="B290" s="42"/>
      <c r="C290" s="43"/>
      <c r="D290" s="229" t="s">
        <v>188</v>
      </c>
      <c r="E290" s="43"/>
      <c r="F290" s="230" t="s">
        <v>833</v>
      </c>
      <c r="G290" s="43"/>
      <c r="H290" s="43"/>
      <c r="I290" s="231"/>
      <c r="J290" s="43"/>
      <c r="K290" s="43"/>
      <c r="L290" s="47"/>
      <c r="M290" s="232"/>
      <c r="N290" s="233"/>
      <c r="O290" s="87"/>
      <c r="P290" s="87"/>
      <c r="Q290" s="87"/>
      <c r="R290" s="87"/>
      <c r="S290" s="87"/>
      <c r="T290" s="88"/>
      <c r="U290" s="41"/>
      <c r="V290" s="41"/>
      <c r="W290" s="41"/>
      <c r="X290" s="41"/>
      <c r="Y290" s="41"/>
      <c r="Z290" s="41"/>
      <c r="AA290" s="41"/>
      <c r="AB290" s="41"/>
      <c r="AC290" s="41"/>
      <c r="AD290" s="41"/>
      <c r="AE290" s="41"/>
      <c r="AT290" s="20" t="s">
        <v>188</v>
      </c>
      <c r="AU290" s="20" t="s">
        <v>87</v>
      </c>
    </row>
    <row r="291" s="14" customFormat="1">
      <c r="A291" s="14"/>
      <c r="B291" s="245"/>
      <c r="C291" s="246"/>
      <c r="D291" s="236" t="s">
        <v>190</v>
      </c>
      <c r="E291" s="246"/>
      <c r="F291" s="248" t="s">
        <v>834</v>
      </c>
      <c r="G291" s="246"/>
      <c r="H291" s="249">
        <v>257.18900000000002</v>
      </c>
      <c r="I291" s="250"/>
      <c r="J291" s="246"/>
      <c r="K291" s="246"/>
      <c r="L291" s="251"/>
      <c r="M291" s="252"/>
      <c r="N291" s="253"/>
      <c r="O291" s="253"/>
      <c r="P291" s="253"/>
      <c r="Q291" s="253"/>
      <c r="R291" s="253"/>
      <c r="S291" s="253"/>
      <c r="T291" s="254"/>
      <c r="U291" s="14"/>
      <c r="V291" s="14"/>
      <c r="W291" s="14"/>
      <c r="X291" s="14"/>
      <c r="Y291" s="14"/>
      <c r="Z291" s="14"/>
      <c r="AA291" s="14"/>
      <c r="AB291" s="14"/>
      <c r="AC291" s="14"/>
      <c r="AD291" s="14"/>
      <c r="AE291" s="14"/>
      <c r="AT291" s="255" t="s">
        <v>190</v>
      </c>
      <c r="AU291" s="255" t="s">
        <v>87</v>
      </c>
      <c r="AV291" s="14" t="s">
        <v>87</v>
      </c>
      <c r="AW291" s="14" t="s">
        <v>4</v>
      </c>
      <c r="AX291" s="14" t="s">
        <v>85</v>
      </c>
      <c r="AY291" s="255" t="s">
        <v>179</v>
      </c>
    </row>
    <row r="292" s="2" customFormat="1" ht="24.15" customHeight="1">
      <c r="A292" s="41"/>
      <c r="B292" s="42"/>
      <c r="C292" s="216" t="s">
        <v>383</v>
      </c>
      <c r="D292" s="216" t="s">
        <v>181</v>
      </c>
      <c r="E292" s="217" t="s">
        <v>835</v>
      </c>
      <c r="F292" s="218" t="s">
        <v>836</v>
      </c>
      <c r="G292" s="219" t="s">
        <v>333</v>
      </c>
      <c r="H292" s="220">
        <v>1028.7539999999999</v>
      </c>
      <c r="I292" s="221"/>
      <c r="J292" s="222">
        <f>ROUND(I292*H292,2)</f>
        <v>0</v>
      </c>
      <c r="K292" s="218" t="s">
        <v>185</v>
      </c>
      <c r="L292" s="47"/>
      <c r="M292" s="223" t="s">
        <v>19</v>
      </c>
      <c r="N292" s="224" t="s">
        <v>48</v>
      </c>
      <c r="O292" s="87"/>
      <c r="P292" s="225">
        <f>O292*H292</f>
        <v>0</v>
      </c>
      <c r="Q292" s="225">
        <v>0</v>
      </c>
      <c r="R292" s="225">
        <f>Q292*H292</f>
        <v>0</v>
      </c>
      <c r="S292" s="225">
        <v>0</v>
      </c>
      <c r="T292" s="226">
        <f>S292*H292</f>
        <v>0</v>
      </c>
      <c r="U292" s="41"/>
      <c r="V292" s="41"/>
      <c r="W292" s="41"/>
      <c r="X292" s="41"/>
      <c r="Y292" s="41"/>
      <c r="Z292" s="41"/>
      <c r="AA292" s="41"/>
      <c r="AB292" s="41"/>
      <c r="AC292" s="41"/>
      <c r="AD292" s="41"/>
      <c r="AE292" s="41"/>
      <c r="AR292" s="227" t="s">
        <v>186</v>
      </c>
      <c r="AT292" s="227" t="s">
        <v>181</v>
      </c>
      <c r="AU292" s="227" t="s">
        <v>87</v>
      </c>
      <c r="AY292" s="20" t="s">
        <v>179</v>
      </c>
      <c r="BE292" s="228">
        <f>IF(N292="základní",J292,0)</f>
        <v>0</v>
      </c>
      <c r="BF292" s="228">
        <f>IF(N292="snížená",J292,0)</f>
        <v>0</v>
      </c>
      <c r="BG292" s="228">
        <f>IF(N292="zákl. přenesená",J292,0)</f>
        <v>0</v>
      </c>
      <c r="BH292" s="228">
        <f>IF(N292="sníž. přenesená",J292,0)</f>
        <v>0</v>
      </c>
      <c r="BI292" s="228">
        <f>IF(N292="nulová",J292,0)</f>
        <v>0</v>
      </c>
      <c r="BJ292" s="20" t="s">
        <v>85</v>
      </c>
      <c r="BK292" s="228">
        <f>ROUND(I292*H292,2)</f>
        <v>0</v>
      </c>
      <c r="BL292" s="20" t="s">
        <v>186</v>
      </c>
      <c r="BM292" s="227" t="s">
        <v>837</v>
      </c>
    </row>
    <row r="293" s="2" customFormat="1">
      <c r="A293" s="41"/>
      <c r="B293" s="42"/>
      <c r="C293" s="43"/>
      <c r="D293" s="229" t="s">
        <v>188</v>
      </c>
      <c r="E293" s="43"/>
      <c r="F293" s="230" t="s">
        <v>838</v>
      </c>
      <c r="G293" s="43"/>
      <c r="H293" s="43"/>
      <c r="I293" s="231"/>
      <c r="J293" s="43"/>
      <c r="K293" s="43"/>
      <c r="L293" s="47"/>
      <c r="M293" s="232"/>
      <c r="N293" s="233"/>
      <c r="O293" s="87"/>
      <c r="P293" s="87"/>
      <c r="Q293" s="87"/>
      <c r="R293" s="87"/>
      <c r="S293" s="87"/>
      <c r="T293" s="88"/>
      <c r="U293" s="41"/>
      <c r="V293" s="41"/>
      <c r="W293" s="41"/>
      <c r="X293" s="41"/>
      <c r="Y293" s="41"/>
      <c r="Z293" s="41"/>
      <c r="AA293" s="41"/>
      <c r="AB293" s="41"/>
      <c r="AC293" s="41"/>
      <c r="AD293" s="41"/>
      <c r="AE293" s="41"/>
      <c r="AT293" s="20" t="s">
        <v>188</v>
      </c>
      <c r="AU293" s="20" t="s">
        <v>87</v>
      </c>
    </row>
    <row r="294" s="14" customFormat="1">
      <c r="A294" s="14"/>
      <c r="B294" s="245"/>
      <c r="C294" s="246"/>
      <c r="D294" s="236" t="s">
        <v>190</v>
      </c>
      <c r="E294" s="246"/>
      <c r="F294" s="248" t="s">
        <v>839</v>
      </c>
      <c r="G294" s="246"/>
      <c r="H294" s="249">
        <v>1028.7539999999999</v>
      </c>
      <c r="I294" s="250"/>
      <c r="J294" s="246"/>
      <c r="K294" s="246"/>
      <c r="L294" s="251"/>
      <c r="M294" s="252"/>
      <c r="N294" s="253"/>
      <c r="O294" s="253"/>
      <c r="P294" s="253"/>
      <c r="Q294" s="253"/>
      <c r="R294" s="253"/>
      <c r="S294" s="253"/>
      <c r="T294" s="254"/>
      <c r="U294" s="14"/>
      <c r="V294" s="14"/>
      <c r="W294" s="14"/>
      <c r="X294" s="14"/>
      <c r="Y294" s="14"/>
      <c r="Z294" s="14"/>
      <c r="AA294" s="14"/>
      <c r="AB294" s="14"/>
      <c r="AC294" s="14"/>
      <c r="AD294" s="14"/>
      <c r="AE294" s="14"/>
      <c r="AT294" s="255" t="s">
        <v>190</v>
      </c>
      <c r="AU294" s="255" t="s">
        <v>87</v>
      </c>
      <c r="AV294" s="14" t="s">
        <v>87</v>
      </c>
      <c r="AW294" s="14" t="s">
        <v>4</v>
      </c>
      <c r="AX294" s="14" t="s">
        <v>85</v>
      </c>
      <c r="AY294" s="255" t="s">
        <v>179</v>
      </c>
    </row>
    <row r="295" s="12" customFormat="1" ht="25.92" customHeight="1">
      <c r="A295" s="12"/>
      <c r="B295" s="200"/>
      <c r="C295" s="201"/>
      <c r="D295" s="202" t="s">
        <v>76</v>
      </c>
      <c r="E295" s="203" t="s">
        <v>840</v>
      </c>
      <c r="F295" s="203" t="s">
        <v>841</v>
      </c>
      <c r="G295" s="201"/>
      <c r="H295" s="201"/>
      <c r="I295" s="204"/>
      <c r="J295" s="205">
        <f>BK295</f>
        <v>0</v>
      </c>
      <c r="K295" s="201"/>
      <c r="L295" s="206"/>
      <c r="M295" s="207"/>
      <c r="N295" s="208"/>
      <c r="O295" s="208"/>
      <c r="P295" s="209">
        <f>P296</f>
        <v>0</v>
      </c>
      <c r="Q295" s="208"/>
      <c r="R295" s="209">
        <f>R296</f>
        <v>0</v>
      </c>
      <c r="S295" s="208"/>
      <c r="T295" s="210">
        <f>T296</f>
        <v>0</v>
      </c>
      <c r="U295" s="12"/>
      <c r="V295" s="12"/>
      <c r="W295" s="12"/>
      <c r="X295" s="12"/>
      <c r="Y295" s="12"/>
      <c r="Z295" s="12"/>
      <c r="AA295" s="12"/>
      <c r="AB295" s="12"/>
      <c r="AC295" s="12"/>
      <c r="AD295" s="12"/>
      <c r="AE295" s="12"/>
      <c r="AR295" s="211" t="s">
        <v>87</v>
      </c>
      <c r="AT295" s="212" t="s">
        <v>76</v>
      </c>
      <c r="AU295" s="212" t="s">
        <v>77</v>
      </c>
      <c r="AY295" s="211" t="s">
        <v>179</v>
      </c>
      <c r="BK295" s="213">
        <f>BK296</f>
        <v>0</v>
      </c>
    </row>
    <row r="296" s="12" customFormat="1" ht="22.8" customHeight="1">
      <c r="A296" s="12"/>
      <c r="B296" s="200"/>
      <c r="C296" s="201"/>
      <c r="D296" s="202" t="s">
        <v>76</v>
      </c>
      <c r="E296" s="214" t="s">
        <v>842</v>
      </c>
      <c r="F296" s="214" t="s">
        <v>843</v>
      </c>
      <c r="G296" s="201"/>
      <c r="H296" s="201"/>
      <c r="I296" s="204"/>
      <c r="J296" s="215">
        <f>BK296</f>
        <v>0</v>
      </c>
      <c r="K296" s="201"/>
      <c r="L296" s="206"/>
      <c r="M296" s="207"/>
      <c r="N296" s="208"/>
      <c r="O296" s="208"/>
      <c r="P296" s="209">
        <f>SUM(P297:P304)</f>
        <v>0</v>
      </c>
      <c r="Q296" s="208"/>
      <c r="R296" s="209">
        <f>SUM(R297:R304)</f>
        <v>0</v>
      </c>
      <c r="S296" s="208"/>
      <c r="T296" s="210">
        <f>SUM(T297:T304)</f>
        <v>0</v>
      </c>
      <c r="U296" s="12"/>
      <c r="V296" s="12"/>
      <c r="W296" s="12"/>
      <c r="X296" s="12"/>
      <c r="Y296" s="12"/>
      <c r="Z296" s="12"/>
      <c r="AA296" s="12"/>
      <c r="AB296" s="12"/>
      <c r="AC296" s="12"/>
      <c r="AD296" s="12"/>
      <c r="AE296" s="12"/>
      <c r="AR296" s="211" t="s">
        <v>87</v>
      </c>
      <c r="AT296" s="212" t="s">
        <v>76</v>
      </c>
      <c r="AU296" s="212" t="s">
        <v>85</v>
      </c>
      <c r="AY296" s="211" t="s">
        <v>179</v>
      </c>
      <c r="BK296" s="213">
        <f>SUM(BK297:BK304)</f>
        <v>0</v>
      </c>
    </row>
    <row r="297" s="2" customFormat="1" ht="33" customHeight="1">
      <c r="A297" s="41"/>
      <c r="B297" s="42"/>
      <c r="C297" s="216" t="s">
        <v>392</v>
      </c>
      <c r="D297" s="216" t="s">
        <v>181</v>
      </c>
      <c r="E297" s="217" t="s">
        <v>844</v>
      </c>
      <c r="F297" s="218" t="s">
        <v>845</v>
      </c>
      <c r="G297" s="219" t="s">
        <v>251</v>
      </c>
      <c r="H297" s="220">
        <v>74.5</v>
      </c>
      <c r="I297" s="221"/>
      <c r="J297" s="222">
        <f>ROUND(I297*H297,2)</f>
        <v>0</v>
      </c>
      <c r="K297" s="218" t="s">
        <v>274</v>
      </c>
      <c r="L297" s="47"/>
      <c r="M297" s="223" t="s">
        <v>19</v>
      </c>
      <c r="N297" s="224" t="s">
        <v>48</v>
      </c>
      <c r="O297" s="87"/>
      <c r="P297" s="225">
        <f>O297*H297</f>
        <v>0</v>
      </c>
      <c r="Q297" s="225">
        <v>0</v>
      </c>
      <c r="R297" s="225">
        <f>Q297*H297</f>
        <v>0</v>
      </c>
      <c r="S297" s="225">
        <v>0</v>
      </c>
      <c r="T297" s="226">
        <f>S297*H297</f>
        <v>0</v>
      </c>
      <c r="U297" s="41"/>
      <c r="V297" s="41"/>
      <c r="W297" s="41"/>
      <c r="X297" s="41"/>
      <c r="Y297" s="41"/>
      <c r="Z297" s="41"/>
      <c r="AA297" s="41"/>
      <c r="AB297" s="41"/>
      <c r="AC297" s="41"/>
      <c r="AD297" s="41"/>
      <c r="AE297" s="41"/>
      <c r="AR297" s="227" t="s">
        <v>287</v>
      </c>
      <c r="AT297" s="227" t="s">
        <v>181</v>
      </c>
      <c r="AU297" s="227" t="s">
        <v>87</v>
      </c>
      <c r="AY297" s="20" t="s">
        <v>179</v>
      </c>
      <c r="BE297" s="228">
        <f>IF(N297="základní",J297,0)</f>
        <v>0</v>
      </c>
      <c r="BF297" s="228">
        <f>IF(N297="snížená",J297,0)</f>
        <v>0</v>
      </c>
      <c r="BG297" s="228">
        <f>IF(N297="zákl. přenesená",J297,0)</f>
        <v>0</v>
      </c>
      <c r="BH297" s="228">
        <f>IF(N297="sníž. přenesená",J297,0)</f>
        <v>0</v>
      </c>
      <c r="BI297" s="228">
        <f>IF(N297="nulová",J297,0)</f>
        <v>0</v>
      </c>
      <c r="BJ297" s="20" t="s">
        <v>85</v>
      </c>
      <c r="BK297" s="228">
        <f>ROUND(I297*H297,2)</f>
        <v>0</v>
      </c>
      <c r="BL297" s="20" t="s">
        <v>287</v>
      </c>
      <c r="BM297" s="227" t="s">
        <v>846</v>
      </c>
    </row>
    <row r="298" s="13" customFormat="1">
      <c r="A298" s="13"/>
      <c r="B298" s="234"/>
      <c r="C298" s="235"/>
      <c r="D298" s="236" t="s">
        <v>190</v>
      </c>
      <c r="E298" s="237" t="s">
        <v>19</v>
      </c>
      <c r="F298" s="238" t="s">
        <v>847</v>
      </c>
      <c r="G298" s="235"/>
      <c r="H298" s="237" t="s">
        <v>19</v>
      </c>
      <c r="I298" s="239"/>
      <c r="J298" s="235"/>
      <c r="K298" s="235"/>
      <c r="L298" s="240"/>
      <c r="M298" s="241"/>
      <c r="N298" s="242"/>
      <c r="O298" s="242"/>
      <c r="P298" s="242"/>
      <c r="Q298" s="242"/>
      <c r="R298" s="242"/>
      <c r="S298" s="242"/>
      <c r="T298" s="243"/>
      <c r="U298" s="13"/>
      <c r="V298" s="13"/>
      <c r="W298" s="13"/>
      <c r="X298" s="13"/>
      <c r="Y298" s="13"/>
      <c r="Z298" s="13"/>
      <c r="AA298" s="13"/>
      <c r="AB298" s="13"/>
      <c r="AC298" s="13"/>
      <c r="AD298" s="13"/>
      <c r="AE298" s="13"/>
      <c r="AT298" s="244" t="s">
        <v>190</v>
      </c>
      <c r="AU298" s="244" t="s">
        <v>87</v>
      </c>
      <c r="AV298" s="13" t="s">
        <v>85</v>
      </c>
      <c r="AW298" s="13" t="s">
        <v>37</v>
      </c>
      <c r="AX298" s="13" t="s">
        <v>77</v>
      </c>
      <c r="AY298" s="244" t="s">
        <v>179</v>
      </c>
    </row>
    <row r="299" s="13" customFormat="1">
      <c r="A299" s="13"/>
      <c r="B299" s="234"/>
      <c r="C299" s="235"/>
      <c r="D299" s="236" t="s">
        <v>190</v>
      </c>
      <c r="E299" s="237" t="s">
        <v>19</v>
      </c>
      <c r="F299" s="238" t="s">
        <v>848</v>
      </c>
      <c r="G299" s="235"/>
      <c r="H299" s="237" t="s">
        <v>19</v>
      </c>
      <c r="I299" s="239"/>
      <c r="J299" s="235"/>
      <c r="K299" s="235"/>
      <c r="L299" s="240"/>
      <c r="M299" s="241"/>
      <c r="N299" s="242"/>
      <c r="O299" s="242"/>
      <c r="P299" s="242"/>
      <c r="Q299" s="242"/>
      <c r="R299" s="242"/>
      <c r="S299" s="242"/>
      <c r="T299" s="243"/>
      <c r="U299" s="13"/>
      <c r="V299" s="13"/>
      <c r="W299" s="13"/>
      <c r="X299" s="13"/>
      <c r="Y299" s="13"/>
      <c r="Z299" s="13"/>
      <c r="AA299" s="13"/>
      <c r="AB299" s="13"/>
      <c r="AC299" s="13"/>
      <c r="AD299" s="13"/>
      <c r="AE299" s="13"/>
      <c r="AT299" s="244" t="s">
        <v>190</v>
      </c>
      <c r="AU299" s="244" t="s">
        <v>87</v>
      </c>
      <c r="AV299" s="13" t="s">
        <v>85</v>
      </c>
      <c r="AW299" s="13" t="s">
        <v>37</v>
      </c>
      <c r="AX299" s="13" t="s">
        <v>77</v>
      </c>
      <c r="AY299" s="244" t="s">
        <v>179</v>
      </c>
    </row>
    <row r="300" s="14" customFormat="1">
      <c r="A300" s="14"/>
      <c r="B300" s="245"/>
      <c r="C300" s="246"/>
      <c r="D300" s="236" t="s">
        <v>190</v>
      </c>
      <c r="E300" s="247" t="s">
        <v>19</v>
      </c>
      <c r="F300" s="248" t="s">
        <v>849</v>
      </c>
      <c r="G300" s="246"/>
      <c r="H300" s="249">
        <v>40.5</v>
      </c>
      <c r="I300" s="250"/>
      <c r="J300" s="246"/>
      <c r="K300" s="246"/>
      <c r="L300" s="251"/>
      <c r="M300" s="252"/>
      <c r="N300" s="253"/>
      <c r="O300" s="253"/>
      <c r="P300" s="253"/>
      <c r="Q300" s="253"/>
      <c r="R300" s="253"/>
      <c r="S300" s="253"/>
      <c r="T300" s="254"/>
      <c r="U300" s="14"/>
      <c r="V300" s="14"/>
      <c r="W300" s="14"/>
      <c r="X300" s="14"/>
      <c r="Y300" s="14"/>
      <c r="Z300" s="14"/>
      <c r="AA300" s="14"/>
      <c r="AB300" s="14"/>
      <c r="AC300" s="14"/>
      <c r="AD300" s="14"/>
      <c r="AE300" s="14"/>
      <c r="AT300" s="255" t="s">
        <v>190</v>
      </c>
      <c r="AU300" s="255" t="s">
        <v>87</v>
      </c>
      <c r="AV300" s="14" t="s">
        <v>87</v>
      </c>
      <c r="AW300" s="14" t="s">
        <v>37</v>
      </c>
      <c r="AX300" s="14" t="s">
        <v>77</v>
      </c>
      <c r="AY300" s="255" t="s">
        <v>179</v>
      </c>
    </row>
    <row r="301" s="13" customFormat="1">
      <c r="A301" s="13"/>
      <c r="B301" s="234"/>
      <c r="C301" s="235"/>
      <c r="D301" s="236" t="s">
        <v>190</v>
      </c>
      <c r="E301" s="237" t="s">
        <v>19</v>
      </c>
      <c r="F301" s="238" t="s">
        <v>850</v>
      </c>
      <c r="G301" s="235"/>
      <c r="H301" s="237" t="s">
        <v>19</v>
      </c>
      <c r="I301" s="239"/>
      <c r="J301" s="235"/>
      <c r="K301" s="235"/>
      <c r="L301" s="240"/>
      <c r="M301" s="241"/>
      <c r="N301" s="242"/>
      <c r="O301" s="242"/>
      <c r="P301" s="242"/>
      <c r="Q301" s="242"/>
      <c r="R301" s="242"/>
      <c r="S301" s="242"/>
      <c r="T301" s="243"/>
      <c r="U301" s="13"/>
      <c r="V301" s="13"/>
      <c r="W301" s="13"/>
      <c r="X301" s="13"/>
      <c r="Y301" s="13"/>
      <c r="Z301" s="13"/>
      <c r="AA301" s="13"/>
      <c r="AB301" s="13"/>
      <c r="AC301" s="13"/>
      <c r="AD301" s="13"/>
      <c r="AE301" s="13"/>
      <c r="AT301" s="244" t="s">
        <v>190</v>
      </c>
      <c r="AU301" s="244" t="s">
        <v>87</v>
      </c>
      <c r="AV301" s="13" t="s">
        <v>85</v>
      </c>
      <c r="AW301" s="13" t="s">
        <v>37</v>
      </c>
      <c r="AX301" s="13" t="s">
        <v>77</v>
      </c>
      <c r="AY301" s="244" t="s">
        <v>179</v>
      </c>
    </row>
    <row r="302" s="14" customFormat="1">
      <c r="A302" s="14"/>
      <c r="B302" s="245"/>
      <c r="C302" s="246"/>
      <c r="D302" s="236" t="s">
        <v>190</v>
      </c>
      <c r="E302" s="247" t="s">
        <v>19</v>
      </c>
      <c r="F302" s="248" t="s">
        <v>851</v>
      </c>
      <c r="G302" s="246"/>
      <c r="H302" s="249">
        <v>34</v>
      </c>
      <c r="I302" s="250"/>
      <c r="J302" s="246"/>
      <c r="K302" s="246"/>
      <c r="L302" s="251"/>
      <c r="M302" s="252"/>
      <c r="N302" s="253"/>
      <c r="O302" s="253"/>
      <c r="P302" s="253"/>
      <c r="Q302" s="253"/>
      <c r="R302" s="253"/>
      <c r="S302" s="253"/>
      <c r="T302" s="254"/>
      <c r="U302" s="14"/>
      <c r="V302" s="14"/>
      <c r="W302" s="14"/>
      <c r="X302" s="14"/>
      <c r="Y302" s="14"/>
      <c r="Z302" s="14"/>
      <c r="AA302" s="14"/>
      <c r="AB302" s="14"/>
      <c r="AC302" s="14"/>
      <c r="AD302" s="14"/>
      <c r="AE302" s="14"/>
      <c r="AT302" s="255" t="s">
        <v>190</v>
      </c>
      <c r="AU302" s="255" t="s">
        <v>87</v>
      </c>
      <c r="AV302" s="14" t="s">
        <v>87</v>
      </c>
      <c r="AW302" s="14" t="s">
        <v>37</v>
      </c>
      <c r="AX302" s="14" t="s">
        <v>77</v>
      </c>
      <c r="AY302" s="255" t="s">
        <v>179</v>
      </c>
    </row>
    <row r="303" s="15" customFormat="1">
      <c r="A303" s="15"/>
      <c r="B303" s="256"/>
      <c r="C303" s="257"/>
      <c r="D303" s="236" t="s">
        <v>190</v>
      </c>
      <c r="E303" s="258" t="s">
        <v>636</v>
      </c>
      <c r="F303" s="259" t="s">
        <v>193</v>
      </c>
      <c r="G303" s="257"/>
      <c r="H303" s="260">
        <v>74.5</v>
      </c>
      <c r="I303" s="261"/>
      <c r="J303" s="257"/>
      <c r="K303" s="257"/>
      <c r="L303" s="262"/>
      <c r="M303" s="263"/>
      <c r="N303" s="264"/>
      <c r="O303" s="264"/>
      <c r="P303" s="264"/>
      <c r="Q303" s="264"/>
      <c r="R303" s="264"/>
      <c r="S303" s="264"/>
      <c r="T303" s="265"/>
      <c r="U303" s="15"/>
      <c r="V303" s="15"/>
      <c r="W303" s="15"/>
      <c r="X303" s="15"/>
      <c r="Y303" s="15"/>
      <c r="Z303" s="15"/>
      <c r="AA303" s="15"/>
      <c r="AB303" s="15"/>
      <c r="AC303" s="15"/>
      <c r="AD303" s="15"/>
      <c r="AE303" s="15"/>
      <c r="AT303" s="266" t="s">
        <v>190</v>
      </c>
      <c r="AU303" s="266" t="s">
        <v>87</v>
      </c>
      <c r="AV303" s="15" t="s">
        <v>194</v>
      </c>
      <c r="AW303" s="15" t="s">
        <v>37</v>
      </c>
      <c r="AX303" s="15" t="s">
        <v>77</v>
      </c>
      <c r="AY303" s="266" t="s">
        <v>179</v>
      </c>
    </row>
    <row r="304" s="16" customFormat="1">
      <c r="A304" s="16"/>
      <c r="B304" s="267"/>
      <c r="C304" s="268"/>
      <c r="D304" s="236" t="s">
        <v>190</v>
      </c>
      <c r="E304" s="269" t="s">
        <v>19</v>
      </c>
      <c r="F304" s="270" t="s">
        <v>195</v>
      </c>
      <c r="G304" s="268"/>
      <c r="H304" s="271">
        <v>74.5</v>
      </c>
      <c r="I304" s="272"/>
      <c r="J304" s="268"/>
      <c r="K304" s="268"/>
      <c r="L304" s="273"/>
      <c r="M304" s="294"/>
      <c r="N304" s="295"/>
      <c r="O304" s="295"/>
      <c r="P304" s="295"/>
      <c r="Q304" s="295"/>
      <c r="R304" s="295"/>
      <c r="S304" s="295"/>
      <c r="T304" s="296"/>
      <c r="U304" s="16"/>
      <c r="V304" s="16"/>
      <c r="W304" s="16"/>
      <c r="X304" s="16"/>
      <c r="Y304" s="16"/>
      <c r="Z304" s="16"/>
      <c r="AA304" s="16"/>
      <c r="AB304" s="16"/>
      <c r="AC304" s="16"/>
      <c r="AD304" s="16"/>
      <c r="AE304" s="16"/>
      <c r="AT304" s="277" t="s">
        <v>190</v>
      </c>
      <c r="AU304" s="277" t="s">
        <v>87</v>
      </c>
      <c r="AV304" s="16" t="s">
        <v>186</v>
      </c>
      <c r="AW304" s="16" t="s">
        <v>37</v>
      </c>
      <c r="AX304" s="16" t="s">
        <v>85</v>
      </c>
      <c r="AY304" s="277" t="s">
        <v>179</v>
      </c>
    </row>
    <row r="305" s="2" customFormat="1" ht="6.96" customHeight="1">
      <c r="A305" s="41"/>
      <c r="B305" s="62"/>
      <c r="C305" s="63"/>
      <c r="D305" s="63"/>
      <c r="E305" s="63"/>
      <c r="F305" s="63"/>
      <c r="G305" s="63"/>
      <c r="H305" s="63"/>
      <c r="I305" s="63"/>
      <c r="J305" s="63"/>
      <c r="K305" s="63"/>
      <c r="L305" s="47"/>
      <c r="M305" s="41"/>
      <c r="O305" s="41"/>
      <c r="P305" s="41"/>
      <c r="Q305" s="41"/>
      <c r="R305" s="41"/>
      <c r="S305" s="41"/>
      <c r="T305" s="41"/>
      <c r="U305" s="41"/>
      <c r="V305" s="41"/>
      <c r="W305" s="41"/>
      <c r="X305" s="41"/>
      <c r="Y305" s="41"/>
      <c r="Z305" s="41"/>
      <c r="AA305" s="41"/>
      <c r="AB305" s="41"/>
      <c r="AC305" s="41"/>
      <c r="AD305" s="41"/>
      <c r="AE305" s="41"/>
    </row>
  </sheetData>
  <sheetProtection sheet="1" autoFilter="0" formatColumns="0" formatRows="0" objects="1" scenarios="1" spinCount="100000" saltValue="qGbTAyTpxD9y3zaGtklP6+GKCqTHek8VF5YWHf6z4IGcNf7zHqe+NjroCZRM/Yi0UNwO2w+v4vJC/sr59mCJPg==" hashValue="y9ldSGgqlfR4swQvH9+5GhAbPBdgUpD62io1B2mjkvGrA1qBFxDscQWpx02ftTz+r6duHgP6EPXezC20at3Pjw==" algorithmName="SHA-512" password="CC35"/>
  <autoFilter ref="C86:K304"/>
  <mergeCells count="9">
    <mergeCell ref="E7:H7"/>
    <mergeCell ref="E9:H9"/>
    <mergeCell ref="E18:H18"/>
    <mergeCell ref="E27:H27"/>
    <mergeCell ref="E48:H48"/>
    <mergeCell ref="E50:H50"/>
    <mergeCell ref="E77:H77"/>
    <mergeCell ref="E79:H79"/>
    <mergeCell ref="L2:V2"/>
  </mergeCells>
  <hyperlinks>
    <hyperlink ref="F91" r:id="rId1" display="https://podminky.urs.cz/item/CS_URS_2025_02/122251105"/>
    <hyperlink ref="F120" r:id="rId2" display="https://podminky.urs.cz/item/CS_URS_2025_02/131213701"/>
    <hyperlink ref="F126" r:id="rId3" display="https://podminky.urs.cz/item/CS_URS_2025_02/162351103"/>
    <hyperlink ref="F132" r:id="rId4" display="https://podminky.urs.cz/item/CS_URS_2025_02/171251201"/>
    <hyperlink ref="F138" r:id="rId5" display="https://podminky.urs.cz/item/CS_URS_2025_02/167151111"/>
    <hyperlink ref="F144" r:id="rId6" display="https://podminky.urs.cz/item/CS_URS_2025_02/162751117"/>
    <hyperlink ref="F150" r:id="rId7" display="https://podminky.urs.cz/item/CS_URS_2025_02/171201231"/>
    <hyperlink ref="F153" r:id="rId8" display="https://podminky.urs.cz/item/CS_URS_2025_02/181912112"/>
    <hyperlink ref="F164" r:id="rId9" display="https://podminky.urs.cz/item/CS_URS_2025_02/171211101"/>
    <hyperlink ref="F179" r:id="rId10" display="https://podminky.urs.cz/item/CS_URS_2025_02/564730111"/>
    <hyperlink ref="F185" r:id="rId11" display="https://podminky.urs.cz/item/CS_URS_2025_02/564750101"/>
    <hyperlink ref="F190" r:id="rId12" display="https://podminky.urs.cz/item/CS_URS_2025_02/564831111"/>
    <hyperlink ref="F195" r:id="rId13" display="https://podminky.urs.cz/item/CS_URS_2025_02/564851111"/>
    <hyperlink ref="F225" r:id="rId14" display="https://podminky.urs.cz/item/CS_URS_2025_02/596811311"/>
    <hyperlink ref="F234" r:id="rId15" display="https://podminky.urs.cz/item/CS_URS_2025_02/631311234"/>
    <hyperlink ref="F239" r:id="rId16" display="https://podminky.urs.cz/item/CS_URS_2025_02/631319013"/>
    <hyperlink ref="F241" r:id="rId17" display="https://podminky.urs.cz/item/CS_URS_2025_02/631319175"/>
    <hyperlink ref="F243" r:id="rId18" display="https://podminky.urs.cz/item/CS_URS_2025_02/631351101"/>
    <hyperlink ref="F249" r:id="rId19" display="https://podminky.urs.cz/item/CS_URS_2025_02/631351102"/>
    <hyperlink ref="F256" r:id="rId20" display="https://podminky.urs.cz/item/CS_URS_2025_02/631362021"/>
    <hyperlink ref="F261" r:id="rId21" display="https://podminky.urs.cz/item/CS_URS_2025_02/633831111"/>
    <hyperlink ref="F269" r:id="rId22" display="https://podminky.urs.cz/item/CS_URS_2025_02/916111113"/>
    <hyperlink ref="F278" r:id="rId23" display="https://podminky.urs.cz/item/CS_URS_2025_02/916111112"/>
    <hyperlink ref="F283" r:id="rId24" display="https://podminky.urs.cz/item/CS_URS_2025_02/919726121"/>
    <hyperlink ref="F290" r:id="rId25" display="https://podminky.urs.cz/item/CS_URS_2025_02/998223011"/>
    <hyperlink ref="F293" r:id="rId26" display="https://podminky.urs.cz/item/CS_URS_2025_02/998225111"/>
  </hyperlinks>
  <pageMargins left="0.39375" right="0.39375" top="0.39375" bottom="0.39375" header="0" footer="0"/>
  <pageSetup paperSize="9" orientation="landscape" blackAndWhite="1" fitToHeight="100"/>
  <headerFooter>
    <oddFooter>&amp;CStrana &amp;P z &amp;N</oddFooter>
  </headerFooter>
  <drawing r:id="rId27"/>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93</v>
      </c>
      <c r="AZ2" s="141" t="s">
        <v>852</v>
      </c>
      <c r="BA2" s="141" t="s">
        <v>19</v>
      </c>
      <c r="BB2" s="141" t="s">
        <v>19</v>
      </c>
      <c r="BC2" s="141" t="s">
        <v>853</v>
      </c>
      <c r="BD2" s="141" t="s">
        <v>87</v>
      </c>
    </row>
    <row r="3" s="1" customFormat="1" ht="6.96" customHeight="1">
      <c r="B3" s="142"/>
      <c r="C3" s="143"/>
      <c r="D3" s="143"/>
      <c r="E3" s="143"/>
      <c r="F3" s="143"/>
      <c r="G3" s="143"/>
      <c r="H3" s="143"/>
      <c r="I3" s="143"/>
      <c r="J3" s="143"/>
      <c r="K3" s="143"/>
      <c r="L3" s="23"/>
      <c r="AT3" s="20" t="s">
        <v>87</v>
      </c>
    </row>
    <row r="4" s="1" customFormat="1" ht="24.96" customHeight="1">
      <c r="B4" s="23"/>
      <c r="D4" s="144" t="s">
        <v>132</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Revitalizace parku Marie Restituty II. etapa - část B</v>
      </c>
      <c r="F7" s="146"/>
      <c r="G7" s="146"/>
      <c r="H7" s="146"/>
      <c r="L7" s="23"/>
    </row>
    <row r="8" s="2" customFormat="1" ht="12" customHeight="1">
      <c r="A8" s="41"/>
      <c r="B8" s="47"/>
      <c r="C8" s="41"/>
      <c r="D8" s="146" t="s">
        <v>141</v>
      </c>
      <c r="E8" s="41"/>
      <c r="F8" s="41"/>
      <c r="G8" s="41"/>
      <c r="H8" s="41"/>
      <c r="I8" s="41"/>
      <c r="J8" s="41"/>
      <c r="K8" s="41"/>
      <c r="L8" s="148"/>
      <c r="S8" s="41"/>
      <c r="T8" s="41"/>
      <c r="U8" s="41"/>
      <c r="V8" s="41"/>
      <c r="W8" s="41"/>
      <c r="X8" s="41"/>
      <c r="Y8" s="41"/>
      <c r="Z8" s="41"/>
      <c r="AA8" s="41"/>
      <c r="AB8" s="41"/>
      <c r="AC8" s="41"/>
      <c r="AD8" s="41"/>
      <c r="AE8" s="41"/>
    </row>
    <row r="9" s="2" customFormat="1" ht="16.5" customHeight="1">
      <c r="A9" s="41"/>
      <c r="B9" s="47"/>
      <c r="C9" s="41"/>
      <c r="D9" s="41"/>
      <c r="E9" s="149" t="s">
        <v>854</v>
      </c>
      <c r="F9" s="41"/>
      <c r="G9" s="41"/>
      <c r="H9" s="41"/>
      <c r="I9" s="41"/>
      <c r="J9" s="41"/>
      <c r="K9" s="41"/>
      <c r="L9" s="148"/>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row>
    <row r="12" s="2" customFormat="1" ht="12" customHeight="1">
      <c r="A12" s="41"/>
      <c r="B12" s="47"/>
      <c r="C12" s="41"/>
      <c r="D12" s="146" t="s">
        <v>21</v>
      </c>
      <c r="E12" s="41"/>
      <c r="F12" s="136" t="s">
        <v>22</v>
      </c>
      <c r="G12" s="41"/>
      <c r="H12" s="41"/>
      <c r="I12" s="146" t="s">
        <v>23</v>
      </c>
      <c r="J12" s="150" t="str">
        <f>'Rekapitulace stavby'!AN8</f>
        <v>19. 11. 2025</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27</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28</v>
      </c>
      <c r="F15" s="41"/>
      <c r="G15" s="41"/>
      <c r="H15" s="41"/>
      <c r="I15" s="146" t="s">
        <v>29</v>
      </c>
      <c r="J15" s="136" t="s">
        <v>30</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31</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29</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33</v>
      </c>
      <c r="E20" s="41"/>
      <c r="F20" s="41"/>
      <c r="G20" s="41"/>
      <c r="H20" s="41"/>
      <c r="I20" s="146" t="s">
        <v>26</v>
      </c>
      <c r="J20" s="136" t="s">
        <v>34</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35</v>
      </c>
      <c r="F21" s="41"/>
      <c r="G21" s="41"/>
      <c r="H21" s="41"/>
      <c r="I21" s="146" t="s">
        <v>29</v>
      </c>
      <c r="J21" s="136" t="s">
        <v>36</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38</v>
      </c>
      <c r="E23" s="41"/>
      <c r="F23" s="41"/>
      <c r="G23" s="41"/>
      <c r="H23" s="41"/>
      <c r="I23" s="146" t="s">
        <v>26</v>
      </c>
      <c r="J23" s="136" t="s">
        <v>39</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40</v>
      </c>
      <c r="F24" s="41"/>
      <c r="G24" s="41"/>
      <c r="H24" s="41"/>
      <c r="I24" s="146" t="s">
        <v>29</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41</v>
      </c>
      <c r="E26" s="41"/>
      <c r="F26" s="41"/>
      <c r="G26" s="41"/>
      <c r="H26" s="41"/>
      <c r="I26" s="41"/>
      <c r="J26" s="41"/>
      <c r="K26" s="41"/>
      <c r="L26" s="148"/>
      <c r="S26" s="41"/>
      <c r="T26" s="41"/>
      <c r="U26" s="41"/>
      <c r="V26" s="41"/>
      <c r="W26" s="41"/>
      <c r="X26" s="41"/>
      <c r="Y26" s="41"/>
      <c r="Z26" s="41"/>
      <c r="AA26" s="41"/>
      <c r="AB26" s="41"/>
      <c r="AC26" s="41"/>
      <c r="AD26" s="41"/>
      <c r="AE26" s="41"/>
    </row>
    <row r="27" s="8" customFormat="1" ht="179.25" customHeight="1">
      <c r="A27" s="151"/>
      <c r="B27" s="152"/>
      <c r="C27" s="151"/>
      <c r="D27" s="151"/>
      <c r="E27" s="153" t="s">
        <v>151</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43</v>
      </c>
      <c r="E30" s="41"/>
      <c r="F30" s="41"/>
      <c r="G30" s="41"/>
      <c r="H30" s="41"/>
      <c r="I30" s="41"/>
      <c r="J30" s="157">
        <f>ROUND(J87,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45</v>
      </c>
      <c r="G32" s="41"/>
      <c r="H32" s="41"/>
      <c r="I32" s="158" t="s">
        <v>44</v>
      </c>
      <c r="J32" s="158" t="s">
        <v>46</v>
      </c>
      <c r="K32" s="41"/>
      <c r="L32" s="148"/>
      <c r="S32" s="41"/>
      <c r="T32" s="41"/>
      <c r="U32" s="41"/>
      <c r="V32" s="41"/>
      <c r="W32" s="41"/>
      <c r="X32" s="41"/>
      <c r="Y32" s="41"/>
      <c r="Z32" s="41"/>
      <c r="AA32" s="41"/>
      <c r="AB32" s="41"/>
      <c r="AC32" s="41"/>
      <c r="AD32" s="41"/>
      <c r="AE32" s="41"/>
    </row>
    <row r="33" s="2" customFormat="1" ht="14.4" customHeight="1">
      <c r="A33" s="41"/>
      <c r="B33" s="47"/>
      <c r="C33" s="41"/>
      <c r="D33" s="159" t="s">
        <v>47</v>
      </c>
      <c r="E33" s="146" t="s">
        <v>48</v>
      </c>
      <c r="F33" s="160">
        <f>ROUND((SUM(BE87:BE169)),  2)</f>
        <v>0</v>
      </c>
      <c r="G33" s="41"/>
      <c r="H33" s="41"/>
      <c r="I33" s="161">
        <v>0.20999999999999999</v>
      </c>
      <c r="J33" s="160">
        <f>ROUND(((SUM(BE87:BE169))*I33),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49</v>
      </c>
      <c r="F34" s="160">
        <f>ROUND((SUM(BF87:BF169)),  2)</f>
        <v>0</v>
      </c>
      <c r="G34" s="41"/>
      <c r="H34" s="41"/>
      <c r="I34" s="161">
        <v>0.12</v>
      </c>
      <c r="J34" s="160">
        <f>ROUND(((SUM(BF87:BF169))*I34),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50</v>
      </c>
      <c r="F35" s="160">
        <f>ROUND((SUM(BG87:BG169)),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51</v>
      </c>
      <c r="F36" s="160">
        <f>ROUND((SUM(BH87:BH169)),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52</v>
      </c>
      <c r="F37" s="160">
        <f>ROUND((SUM(BI87:BI169)),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53</v>
      </c>
      <c r="E39" s="164"/>
      <c r="F39" s="164"/>
      <c r="G39" s="165" t="s">
        <v>54</v>
      </c>
      <c r="H39" s="166" t="s">
        <v>55</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152</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Revitalizace parku Marie Restituty II. etapa - část B</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141</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SO 103 - Schodiště S1, obvodova zeď</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Brno-Husovice, park Marie Restituty</v>
      </c>
      <c r="G52" s="43"/>
      <c r="H52" s="43"/>
      <c r="I52" s="35" t="s">
        <v>23</v>
      </c>
      <c r="J52" s="75" t="str">
        <f>IF(J12="","",J12)</f>
        <v>19. 11. 2025</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ÚMČ Brno - sever</v>
      </c>
      <c r="G54" s="43"/>
      <c r="H54" s="43"/>
      <c r="I54" s="35" t="s">
        <v>33</v>
      </c>
      <c r="J54" s="39" t="str">
        <f>E21</f>
        <v>Eva Wagnerová</v>
      </c>
      <c r="K54" s="43"/>
      <c r="L54" s="148"/>
      <c r="S54" s="41"/>
      <c r="T54" s="41"/>
      <c r="U54" s="41"/>
      <c r="V54" s="41"/>
      <c r="W54" s="41"/>
      <c r="X54" s="41"/>
      <c r="Y54" s="41"/>
      <c r="Z54" s="41"/>
      <c r="AA54" s="41"/>
      <c r="AB54" s="41"/>
      <c r="AC54" s="41"/>
      <c r="AD54" s="41"/>
      <c r="AE54" s="41"/>
    </row>
    <row r="55" s="2" customFormat="1" ht="25.65" customHeight="1">
      <c r="A55" s="41"/>
      <c r="B55" s="42"/>
      <c r="C55" s="35" t="s">
        <v>31</v>
      </c>
      <c r="D55" s="43"/>
      <c r="E55" s="43"/>
      <c r="F55" s="30" t="str">
        <f>IF(E18="","",E18)</f>
        <v>Vyplň údaj</v>
      </c>
      <c r="G55" s="43"/>
      <c r="H55" s="43"/>
      <c r="I55" s="35" t="s">
        <v>38</v>
      </c>
      <c r="J55" s="39" t="str">
        <f>E24</f>
        <v>Ing. Vojtěch Biolek, Ph.D.</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153</v>
      </c>
      <c r="D57" s="175"/>
      <c r="E57" s="175"/>
      <c r="F57" s="175"/>
      <c r="G57" s="175"/>
      <c r="H57" s="175"/>
      <c r="I57" s="175"/>
      <c r="J57" s="176" t="s">
        <v>154</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75</v>
      </c>
      <c r="D59" s="43"/>
      <c r="E59" s="43"/>
      <c r="F59" s="43"/>
      <c r="G59" s="43"/>
      <c r="H59" s="43"/>
      <c r="I59" s="43"/>
      <c r="J59" s="105">
        <f>J87</f>
        <v>0</v>
      </c>
      <c r="K59" s="43"/>
      <c r="L59" s="148"/>
      <c r="S59" s="41"/>
      <c r="T59" s="41"/>
      <c r="U59" s="41"/>
      <c r="V59" s="41"/>
      <c r="W59" s="41"/>
      <c r="X59" s="41"/>
      <c r="Y59" s="41"/>
      <c r="Z59" s="41"/>
      <c r="AA59" s="41"/>
      <c r="AB59" s="41"/>
      <c r="AC59" s="41"/>
      <c r="AD59" s="41"/>
      <c r="AE59" s="41"/>
      <c r="AU59" s="20" t="s">
        <v>155</v>
      </c>
    </row>
    <row r="60" s="9" customFormat="1" ht="24.96" customHeight="1">
      <c r="A60" s="9"/>
      <c r="B60" s="178"/>
      <c r="C60" s="179"/>
      <c r="D60" s="180" t="s">
        <v>156</v>
      </c>
      <c r="E60" s="181"/>
      <c r="F60" s="181"/>
      <c r="G60" s="181"/>
      <c r="H60" s="181"/>
      <c r="I60" s="181"/>
      <c r="J60" s="182">
        <f>J88</f>
        <v>0</v>
      </c>
      <c r="K60" s="179"/>
      <c r="L60" s="183"/>
      <c r="S60" s="9"/>
      <c r="T60" s="9"/>
      <c r="U60" s="9"/>
      <c r="V60" s="9"/>
      <c r="W60" s="9"/>
      <c r="X60" s="9"/>
      <c r="Y60" s="9"/>
      <c r="Z60" s="9"/>
      <c r="AA60" s="9"/>
      <c r="AB60" s="9"/>
      <c r="AC60" s="9"/>
      <c r="AD60" s="9"/>
      <c r="AE60" s="9"/>
    </row>
    <row r="61" s="10" customFormat="1" ht="19.92" customHeight="1">
      <c r="A61" s="10"/>
      <c r="B61" s="184"/>
      <c r="C61" s="128"/>
      <c r="D61" s="185" t="s">
        <v>157</v>
      </c>
      <c r="E61" s="186"/>
      <c r="F61" s="186"/>
      <c r="G61" s="186"/>
      <c r="H61" s="186"/>
      <c r="I61" s="186"/>
      <c r="J61" s="187">
        <f>J89</f>
        <v>0</v>
      </c>
      <c r="K61" s="128"/>
      <c r="L61" s="188"/>
      <c r="S61" s="10"/>
      <c r="T61" s="10"/>
      <c r="U61" s="10"/>
      <c r="V61" s="10"/>
      <c r="W61" s="10"/>
      <c r="X61" s="10"/>
      <c r="Y61" s="10"/>
      <c r="Z61" s="10"/>
      <c r="AA61" s="10"/>
      <c r="AB61" s="10"/>
      <c r="AC61" s="10"/>
      <c r="AD61" s="10"/>
      <c r="AE61" s="10"/>
    </row>
    <row r="62" s="10" customFormat="1" ht="19.92" customHeight="1">
      <c r="A62" s="10"/>
      <c r="B62" s="184"/>
      <c r="C62" s="128"/>
      <c r="D62" s="185" t="s">
        <v>855</v>
      </c>
      <c r="E62" s="186"/>
      <c r="F62" s="186"/>
      <c r="G62" s="186"/>
      <c r="H62" s="186"/>
      <c r="I62" s="186"/>
      <c r="J62" s="187">
        <f>J123</f>
        <v>0</v>
      </c>
      <c r="K62" s="128"/>
      <c r="L62" s="188"/>
      <c r="S62" s="10"/>
      <c r="T62" s="10"/>
      <c r="U62" s="10"/>
      <c r="V62" s="10"/>
      <c r="W62" s="10"/>
      <c r="X62" s="10"/>
      <c r="Y62" s="10"/>
      <c r="Z62" s="10"/>
      <c r="AA62" s="10"/>
      <c r="AB62" s="10"/>
      <c r="AC62" s="10"/>
      <c r="AD62" s="10"/>
      <c r="AE62" s="10"/>
    </row>
    <row r="63" s="10" customFormat="1" ht="19.92" customHeight="1">
      <c r="A63" s="10"/>
      <c r="B63" s="184"/>
      <c r="C63" s="128"/>
      <c r="D63" s="185" t="s">
        <v>856</v>
      </c>
      <c r="E63" s="186"/>
      <c r="F63" s="186"/>
      <c r="G63" s="186"/>
      <c r="H63" s="186"/>
      <c r="I63" s="186"/>
      <c r="J63" s="187">
        <f>J146</f>
        <v>0</v>
      </c>
      <c r="K63" s="128"/>
      <c r="L63" s="188"/>
      <c r="S63" s="10"/>
      <c r="T63" s="10"/>
      <c r="U63" s="10"/>
      <c r="V63" s="10"/>
      <c r="W63" s="10"/>
      <c r="X63" s="10"/>
      <c r="Y63" s="10"/>
      <c r="Z63" s="10"/>
      <c r="AA63" s="10"/>
      <c r="AB63" s="10"/>
      <c r="AC63" s="10"/>
      <c r="AD63" s="10"/>
      <c r="AE63" s="10"/>
    </row>
    <row r="64" s="10" customFormat="1" ht="19.92" customHeight="1">
      <c r="A64" s="10"/>
      <c r="B64" s="184"/>
      <c r="C64" s="128"/>
      <c r="D64" s="185" t="s">
        <v>160</v>
      </c>
      <c r="E64" s="186"/>
      <c r="F64" s="186"/>
      <c r="G64" s="186"/>
      <c r="H64" s="186"/>
      <c r="I64" s="186"/>
      <c r="J64" s="187">
        <f>J152</f>
        <v>0</v>
      </c>
      <c r="K64" s="128"/>
      <c r="L64" s="188"/>
      <c r="S64" s="10"/>
      <c r="T64" s="10"/>
      <c r="U64" s="10"/>
      <c r="V64" s="10"/>
      <c r="W64" s="10"/>
      <c r="X64" s="10"/>
      <c r="Y64" s="10"/>
      <c r="Z64" s="10"/>
      <c r="AA64" s="10"/>
      <c r="AB64" s="10"/>
      <c r="AC64" s="10"/>
      <c r="AD64" s="10"/>
      <c r="AE64" s="10"/>
    </row>
    <row r="65" s="9" customFormat="1" ht="24.96" customHeight="1">
      <c r="A65" s="9"/>
      <c r="B65" s="178"/>
      <c r="C65" s="179"/>
      <c r="D65" s="180" t="s">
        <v>646</v>
      </c>
      <c r="E65" s="181"/>
      <c r="F65" s="181"/>
      <c r="G65" s="181"/>
      <c r="H65" s="181"/>
      <c r="I65" s="181"/>
      <c r="J65" s="182">
        <f>J155</f>
        <v>0</v>
      </c>
      <c r="K65" s="179"/>
      <c r="L65" s="183"/>
      <c r="S65" s="9"/>
      <c r="T65" s="9"/>
      <c r="U65" s="9"/>
      <c r="V65" s="9"/>
      <c r="W65" s="9"/>
      <c r="X65" s="9"/>
      <c r="Y65" s="9"/>
      <c r="Z65" s="9"/>
      <c r="AA65" s="9"/>
      <c r="AB65" s="9"/>
      <c r="AC65" s="9"/>
      <c r="AD65" s="9"/>
      <c r="AE65" s="9"/>
    </row>
    <row r="66" s="10" customFormat="1" ht="19.92" customHeight="1">
      <c r="A66" s="10"/>
      <c r="B66" s="184"/>
      <c r="C66" s="128"/>
      <c r="D66" s="185" t="s">
        <v>647</v>
      </c>
      <c r="E66" s="186"/>
      <c r="F66" s="186"/>
      <c r="G66" s="186"/>
      <c r="H66" s="186"/>
      <c r="I66" s="186"/>
      <c r="J66" s="187">
        <f>J156</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857</v>
      </c>
      <c r="E67" s="186"/>
      <c r="F67" s="186"/>
      <c r="G67" s="186"/>
      <c r="H67" s="186"/>
      <c r="I67" s="186"/>
      <c r="J67" s="187">
        <f>J163</f>
        <v>0</v>
      </c>
      <c r="K67" s="128"/>
      <c r="L67" s="188"/>
      <c r="S67" s="10"/>
      <c r="T67" s="10"/>
      <c r="U67" s="10"/>
      <c r="V67" s="10"/>
      <c r="W67" s="10"/>
      <c r="X67" s="10"/>
      <c r="Y67" s="10"/>
      <c r="Z67" s="10"/>
      <c r="AA67" s="10"/>
      <c r="AB67" s="10"/>
      <c r="AC67" s="10"/>
      <c r="AD67" s="10"/>
      <c r="AE67" s="10"/>
    </row>
    <row r="68" s="2" customFormat="1" ht="21.84" customHeight="1">
      <c r="A68" s="41"/>
      <c r="B68" s="42"/>
      <c r="C68" s="43"/>
      <c r="D68" s="43"/>
      <c r="E68" s="43"/>
      <c r="F68" s="43"/>
      <c r="G68" s="43"/>
      <c r="H68" s="43"/>
      <c r="I68" s="43"/>
      <c r="J68" s="43"/>
      <c r="K68" s="43"/>
      <c r="L68" s="148"/>
      <c r="S68" s="41"/>
      <c r="T68" s="41"/>
      <c r="U68" s="41"/>
      <c r="V68" s="41"/>
      <c r="W68" s="41"/>
      <c r="X68" s="41"/>
      <c r="Y68" s="41"/>
      <c r="Z68" s="41"/>
      <c r="AA68" s="41"/>
      <c r="AB68" s="41"/>
      <c r="AC68" s="41"/>
      <c r="AD68" s="41"/>
      <c r="AE68" s="41"/>
    </row>
    <row r="69" s="2" customFormat="1" ht="6.96" customHeight="1">
      <c r="A69" s="41"/>
      <c r="B69" s="62"/>
      <c r="C69" s="63"/>
      <c r="D69" s="63"/>
      <c r="E69" s="63"/>
      <c r="F69" s="63"/>
      <c r="G69" s="63"/>
      <c r="H69" s="63"/>
      <c r="I69" s="63"/>
      <c r="J69" s="63"/>
      <c r="K69" s="63"/>
      <c r="L69" s="148"/>
      <c r="S69" s="41"/>
      <c r="T69" s="41"/>
      <c r="U69" s="41"/>
      <c r="V69" s="41"/>
      <c r="W69" s="41"/>
      <c r="X69" s="41"/>
      <c r="Y69" s="41"/>
      <c r="Z69" s="41"/>
      <c r="AA69" s="41"/>
      <c r="AB69" s="41"/>
      <c r="AC69" s="41"/>
      <c r="AD69" s="41"/>
      <c r="AE69" s="41"/>
    </row>
    <row r="73" s="2" customFormat="1" ht="6.96" customHeight="1">
      <c r="A73" s="41"/>
      <c r="B73" s="64"/>
      <c r="C73" s="65"/>
      <c r="D73" s="65"/>
      <c r="E73" s="65"/>
      <c r="F73" s="65"/>
      <c r="G73" s="65"/>
      <c r="H73" s="65"/>
      <c r="I73" s="65"/>
      <c r="J73" s="65"/>
      <c r="K73" s="65"/>
      <c r="L73" s="148"/>
      <c r="S73" s="41"/>
      <c r="T73" s="41"/>
      <c r="U73" s="41"/>
      <c r="V73" s="41"/>
      <c r="W73" s="41"/>
      <c r="X73" s="41"/>
      <c r="Y73" s="41"/>
      <c r="Z73" s="41"/>
      <c r="AA73" s="41"/>
      <c r="AB73" s="41"/>
      <c r="AC73" s="41"/>
      <c r="AD73" s="41"/>
      <c r="AE73" s="41"/>
    </row>
    <row r="74" s="2" customFormat="1" ht="24.96" customHeight="1">
      <c r="A74" s="41"/>
      <c r="B74" s="42"/>
      <c r="C74" s="26" t="s">
        <v>164</v>
      </c>
      <c r="D74" s="43"/>
      <c r="E74" s="43"/>
      <c r="F74" s="43"/>
      <c r="G74" s="43"/>
      <c r="H74" s="43"/>
      <c r="I74" s="43"/>
      <c r="J74" s="43"/>
      <c r="K74" s="43"/>
      <c r="L74" s="148"/>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12" customHeight="1">
      <c r="A76" s="41"/>
      <c r="B76" s="42"/>
      <c r="C76" s="35" t="s">
        <v>16</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6.5" customHeight="1">
      <c r="A77" s="41"/>
      <c r="B77" s="42"/>
      <c r="C77" s="43"/>
      <c r="D77" s="43"/>
      <c r="E77" s="173" t="str">
        <f>E7</f>
        <v>Revitalizace parku Marie Restituty II. etapa - část B</v>
      </c>
      <c r="F77" s="35"/>
      <c r="G77" s="35"/>
      <c r="H77" s="35"/>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141</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6.5" customHeight="1">
      <c r="A79" s="41"/>
      <c r="B79" s="42"/>
      <c r="C79" s="43"/>
      <c r="D79" s="43"/>
      <c r="E79" s="72" t="str">
        <f>E9</f>
        <v>SO 103 - Schodiště S1, obvodova zeď</v>
      </c>
      <c r="F79" s="43"/>
      <c r="G79" s="43"/>
      <c r="H79" s="43"/>
      <c r="I79" s="43"/>
      <c r="J79" s="43"/>
      <c r="K79" s="43"/>
      <c r="L79" s="148"/>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F12</f>
        <v>Brno-Husovice, park Marie Restituty</v>
      </c>
      <c r="G81" s="43"/>
      <c r="H81" s="43"/>
      <c r="I81" s="35" t="s">
        <v>23</v>
      </c>
      <c r="J81" s="75" t="str">
        <f>IF(J12="","",J12)</f>
        <v>19. 11. 2025</v>
      </c>
      <c r="K81" s="43"/>
      <c r="L81" s="148"/>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5.15" customHeight="1">
      <c r="A83" s="41"/>
      <c r="B83" s="42"/>
      <c r="C83" s="35" t="s">
        <v>25</v>
      </c>
      <c r="D83" s="43"/>
      <c r="E83" s="43"/>
      <c r="F83" s="30" t="str">
        <f>E15</f>
        <v>ÚMČ Brno - sever</v>
      </c>
      <c r="G83" s="43"/>
      <c r="H83" s="43"/>
      <c r="I83" s="35" t="s">
        <v>33</v>
      </c>
      <c r="J83" s="39" t="str">
        <f>E21</f>
        <v>Eva Wagnerová</v>
      </c>
      <c r="K83" s="43"/>
      <c r="L83" s="148"/>
      <c r="S83" s="41"/>
      <c r="T83" s="41"/>
      <c r="U83" s="41"/>
      <c r="V83" s="41"/>
      <c r="W83" s="41"/>
      <c r="X83" s="41"/>
      <c r="Y83" s="41"/>
      <c r="Z83" s="41"/>
      <c r="AA83" s="41"/>
      <c r="AB83" s="41"/>
      <c r="AC83" s="41"/>
      <c r="AD83" s="41"/>
      <c r="AE83" s="41"/>
    </row>
    <row r="84" s="2" customFormat="1" ht="25.65" customHeight="1">
      <c r="A84" s="41"/>
      <c r="B84" s="42"/>
      <c r="C84" s="35" t="s">
        <v>31</v>
      </c>
      <c r="D84" s="43"/>
      <c r="E84" s="43"/>
      <c r="F84" s="30" t="str">
        <f>IF(E18="","",E18)</f>
        <v>Vyplň údaj</v>
      </c>
      <c r="G84" s="43"/>
      <c r="H84" s="43"/>
      <c r="I84" s="35" t="s">
        <v>38</v>
      </c>
      <c r="J84" s="39" t="str">
        <f>E24</f>
        <v>Ing. Vojtěch Biolek, Ph.D.</v>
      </c>
      <c r="K84" s="43"/>
      <c r="L84" s="148"/>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11" customFormat="1" ht="29.28" customHeight="1">
      <c r="A86" s="189"/>
      <c r="B86" s="190"/>
      <c r="C86" s="191" t="s">
        <v>165</v>
      </c>
      <c r="D86" s="192" t="s">
        <v>62</v>
      </c>
      <c r="E86" s="192" t="s">
        <v>58</v>
      </c>
      <c r="F86" s="192" t="s">
        <v>59</v>
      </c>
      <c r="G86" s="192" t="s">
        <v>166</v>
      </c>
      <c r="H86" s="192" t="s">
        <v>167</v>
      </c>
      <c r="I86" s="192" t="s">
        <v>168</v>
      </c>
      <c r="J86" s="192" t="s">
        <v>154</v>
      </c>
      <c r="K86" s="193" t="s">
        <v>169</v>
      </c>
      <c r="L86" s="194"/>
      <c r="M86" s="95" t="s">
        <v>19</v>
      </c>
      <c r="N86" s="96" t="s">
        <v>47</v>
      </c>
      <c r="O86" s="96" t="s">
        <v>170</v>
      </c>
      <c r="P86" s="96" t="s">
        <v>171</v>
      </c>
      <c r="Q86" s="96" t="s">
        <v>172</v>
      </c>
      <c r="R86" s="96" t="s">
        <v>173</v>
      </c>
      <c r="S86" s="96" t="s">
        <v>174</v>
      </c>
      <c r="T86" s="97" t="s">
        <v>175</v>
      </c>
      <c r="U86" s="189"/>
      <c r="V86" s="189"/>
      <c r="W86" s="189"/>
      <c r="X86" s="189"/>
      <c r="Y86" s="189"/>
      <c r="Z86" s="189"/>
      <c r="AA86" s="189"/>
      <c r="AB86" s="189"/>
      <c r="AC86" s="189"/>
      <c r="AD86" s="189"/>
      <c r="AE86" s="189"/>
    </row>
    <row r="87" s="2" customFormat="1" ht="22.8" customHeight="1">
      <c r="A87" s="41"/>
      <c r="B87" s="42"/>
      <c r="C87" s="102" t="s">
        <v>176</v>
      </c>
      <c r="D87" s="43"/>
      <c r="E87" s="43"/>
      <c r="F87" s="43"/>
      <c r="G87" s="43"/>
      <c r="H87" s="43"/>
      <c r="I87" s="43"/>
      <c r="J87" s="195">
        <f>BK87</f>
        <v>0</v>
      </c>
      <c r="K87" s="43"/>
      <c r="L87" s="47"/>
      <c r="M87" s="98"/>
      <c r="N87" s="196"/>
      <c r="O87" s="99"/>
      <c r="P87" s="197">
        <f>P88+P155</f>
        <v>0</v>
      </c>
      <c r="Q87" s="99"/>
      <c r="R87" s="197">
        <f>R88+R155</f>
        <v>46.724754609999998</v>
      </c>
      <c r="S87" s="99"/>
      <c r="T87" s="198">
        <f>T88+T155</f>
        <v>0</v>
      </c>
      <c r="U87" s="41"/>
      <c r="V87" s="41"/>
      <c r="W87" s="41"/>
      <c r="X87" s="41"/>
      <c r="Y87" s="41"/>
      <c r="Z87" s="41"/>
      <c r="AA87" s="41"/>
      <c r="AB87" s="41"/>
      <c r="AC87" s="41"/>
      <c r="AD87" s="41"/>
      <c r="AE87" s="41"/>
      <c r="AT87" s="20" t="s">
        <v>76</v>
      </c>
      <c r="AU87" s="20" t="s">
        <v>155</v>
      </c>
      <c r="BK87" s="199">
        <f>BK88+BK155</f>
        <v>0</v>
      </c>
    </row>
    <row r="88" s="12" customFormat="1" ht="25.92" customHeight="1">
      <c r="A88" s="12"/>
      <c r="B88" s="200"/>
      <c r="C88" s="201"/>
      <c r="D88" s="202" t="s">
        <v>76</v>
      </c>
      <c r="E88" s="203" t="s">
        <v>177</v>
      </c>
      <c r="F88" s="203" t="s">
        <v>178</v>
      </c>
      <c r="G88" s="201"/>
      <c r="H88" s="201"/>
      <c r="I88" s="204"/>
      <c r="J88" s="205">
        <f>BK88</f>
        <v>0</v>
      </c>
      <c r="K88" s="201"/>
      <c r="L88" s="206"/>
      <c r="M88" s="207"/>
      <c r="N88" s="208"/>
      <c r="O88" s="208"/>
      <c r="P88" s="209">
        <f>P89+P123+P146+P152</f>
        <v>0</v>
      </c>
      <c r="Q88" s="208"/>
      <c r="R88" s="209">
        <f>R89+R123+R146+R152</f>
        <v>46.719235810000001</v>
      </c>
      <c r="S88" s="208"/>
      <c r="T88" s="210">
        <f>T89+T123+T146+T152</f>
        <v>0</v>
      </c>
      <c r="U88" s="12"/>
      <c r="V88" s="12"/>
      <c r="W88" s="12"/>
      <c r="X88" s="12"/>
      <c r="Y88" s="12"/>
      <c r="Z88" s="12"/>
      <c r="AA88" s="12"/>
      <c r="AB88" s="12"/>
      <c r="AC88" s="12"/>
      <c r="AD88" s="12"/>
      <c r="AE88" s="12"/>
      <c r="AR88" s="211" t="s">
        <v>85</v>
      </c>
      <c r="AT88" s="212" t="s">
        <v>76</v>
      </c>
      <c r="AU88" s="212" t="s">
        <v>77</v>
      </c>
      <c r="AY88" s="211" t="s">
        <v>179</v>
      </c>
      <c r="BK88" s="213">
        <f>BK89+BK123+BK146+BK152</f>
        <v>0</v>
      </c>
    </row>
    <row r="89" s="12" customFormat="1" ht="22.8" customHeight="1">
      <c r="A89" s="12"/>
      <c r="B89" s="200"/>
      <c r="C89" s="201"/>
      <c r="D89" s="202" t="s">
        <v>76</v>
      </c>
      <c r="E89" s="214" t="s">
        <v>85</v>
      </c>
      <c r="F89" s="214" t="s">
        <v>180</v>
      </c>
      <c r="G89" s="201"/>
      <c r="H89" s="201"/>
      <c r="I89" s="204"/>
      <c r="J89" s="215">
        <f>BK89</f>
        <v>0</v>
      </c>
      <c r="K89" s="201"/>
      <c r="L89" s="206"/>
      <c r="M89" s="207"/>
      <c r="N89" s="208"/>
      <c r="O89" s="208"/>
      <c r="P89" s="209">
        <f>SUM(P90:P122)</f>
        <v>0</v>
      </c>
      <c r="Q89" s="208"/>
      <c r="R89" s="209">
        <f>SUM(R90:R122)</f>
        <v>0</v>
      </c>
      <c r="S89" s="208"/>
      <c r="T89" s="210">
        <f>SUM(T90:T122)</f>
        <v>0</v>
      </c>
      <c r="U89" s="12"/>
      <c r="V89" s="12"/>
      <c r="W89" s="12"/>
      <c r="X89" s="12"/>
      <c r="Y89" s="12"/>
      <c r="Z89" s="12"/>
      <c r="AA89" s="12"/>
      <c r="AB89" s="12"/>
      <c r="AC89" s="12"/>
      <c r="AD89" s="12"/>
      <c r="AE89" s="12"/>
      <c r="AR89" s="211" t="s">
        <v>85</v>
      </c>
      <c r="AT89" s="212" t="s">
        <v>76</v>
      </c>
      <c r="AU89" s="212" t="s">
        <v>85</v>
      </c>
      <c r="AY89" s="211" t="s">
        <v>179</v>
      </c>
      <c r="BK89" s="213">
        <f>SUM(BK90:BK122)</f>
        <v>0</v>
      </c>
    </row>
    <row r="90" s="2" customFormat="1" ht="24.15" customHeight="1">
      <c r="A90" s="41"/>
      <c r="B90" s="42"/>
      <c r="C90" s="216" t="s">
        <v>85</v>
      </c>
      <c r="D90" s="216" t="s">
        <v>181</v>
      </c>
      <c r="E90" s="217" t="s">
        <v>858</v>
      </c>
      <c r="F90" s="218" t="s">
        <v>859</v>
      </c>
      <c r="G90" s="219" t="s">
        <v>371</v>
      </c>
      <c r="H90" s="220">
        <v>17.885999999999999</v>
      </c>
      <c r="I90" s="221"/>
      <c r="J90" s="222">
        <f>ROUND(I90*H90,2)</f>
        <v>0</v>
      </c>
      <c r="K90" s="218" t="s">
        <v>185</v>
      </c>
      <c r="L90" s="47"/>
      <c r="M90" s="223" t="s">
        <v>19</v>
      </c>
      <c r="N90" s="224" t="s">
        <v>48</v>
      </c>
      <c r="O90" s="87"/>
      <c r="P90" s="225">
        <f>O90*H90</f>
        <v>0</v>
      </c>
      <c r="Q90" s="225">
        <v>0</v>
      </c>
      <c r="R90" s="225">
        <f>Q90*H90</f>
        <v>0</v>
      </c>
      <c r="S90" s="225">
        <v>0</v>
      </c>
      <c r="T90" s="226">
        <f>S90*H90</f>
        <v>0</v>
      </c>
      <c r="U90" s="41"/>
      <c r="V90" s="41"/>
      <c r="W90" s="41"/>
      <c r="X90" s="41"/>
      <c r="Y90" s="41"/>
      <c r="Z90" s="41"/>
      <c r="AA90" s="41"/>
      <c r="AB90" s="41"/>
      <c r="AC90" s="41"/>
      <c r="AD90" s="41"/>
      <c r="AE90" s="41"/>
      <c r="AR90" s="227" t="s">
        <v>186</v>
      </c>
      <c r="AT90" s="227" t="s">
        <v>181</v>
      </c>
      <c r="AU90" s="227" t="s">
        <v>87</v>
      </c>
      <c r="AY90" s="20" t="s">
        <v>179</v>
      </c>
      <c r="BE90" s="228">
        <f>IF(N90="základní",J90,0)</f>
        <v>0</v>
      </c>
      <c r="BF90" s="228">
        <f>IF(N90="snížená",J90,0)</f>
        <v>0</v>
      </c>
      <c r="BG90" s="228">
        <f>IF(N90="zákl. přenesená",J90,0)</f>
        <v>0</v>
      </c>
      <c r="BH90" s="228">
        <f>IF(N90="sníž. přenesená",J90,0)</f>
        <v>0</v>
      </c>
      <c r="BI90" s="228">
        <f>IF(N90="nulová",J90,0)</f>
        <v>0</v>
      </c>
      <c r="BJ90" s="20" t="s">
        <v>85</v>
      </c>
      <c r="BK90" s="228">
        <f>ROUND(I90*H90,2)</f>
        <v>0</v>
      </c>
      <c r="BL90" s="20" t="s">
        <v>186</v>
      </c>
      <c r="BM90" s="227" t="s">
        <v>860</v>
      </c>
    </row>
    <row r="91" s="2" customFormat="1">
      <c r="A91" s="41"/>
      <c r="B91" s="42"/>
      <c r="C91" s="43"/>
      <c r="D91" s="229" t="s">
        <v>188</v>
      </c>
      <c r="E91" s="43"/>
      <c r="F91" s="230" t="s">
        <v>861</v>
      </c>
      <c r="G91" s="43"/>
      <c r="H91" s="43"/>
      <c r="I91" s="231"/>
      <c r="J91" s="43"/>
      <c r="K91" s="43"/>
      <c r="L91" s="47"/>
      <c r="M91" s="232"/>
      <c r="N91" s="233"/>
      <c r="O91" s="87"/>
      <c r="P91" s="87"/>
      <c r="Q91" s="87"/>
      <c r="R91" s="87"/>
      <c r="S91" s="87"/>
      <c r="T91" s="88"/>
      <c r="U91" s="41"/>
      <c r="V91" s="41"/>
      <c r="W91" s="41"/>
      <c r="X91" s="41"/>
      <c r="Y91" s="41"/>
      <c r="Z91" s="41"/>
      <c r="AA91" s="41"/>
      <c r="AB91" s="41"/>
      <c r="AC91" s="41"/>
      <c r="AD91" s="41"/>
      <c r="AE91" s="41"/>
      <c r="AT91" s="20" t="s">
        <v>188</v>
      </c>
      <c r="AU91" s="20" t="s">
        <v>87</v>
      </c>
    </row>
    <row r="92" s="13" customFormat="1">
      <c r="A92" s="13"/>
      <c r="B92" s="234"/>
      <c r="C92" s="235"/>
      <c r="D92" s="236" t="s">
        <v>190</v>
      </c>
      <c r="E92" s="237" t="s">
        <v>19</v>
      </c>
      <c r="F92" s="238" t="s">
        <v>862</v>
      </c>
      <c r="G92" s="235"/>
      <c r="H92" s="237" t="s">
        <v>19</v>
      </c>
      <c r="I92" s="239"/>
      <c r="J92" s="235"/>
      <c r="K92" s="235"/>
      <c r="L92" s="240"/>
      <c r="M92" s="241"/>
      <c r="N92" s="242"/>
      <c r="O92" s="242"/>
      <c r="P92" s="242"/>
      <c r="Q92" s="242"/>
      <c r="R92" s="242"/>
      <c r="S92" s="242"/>
      <c r="T92" s="243"/>
      <c r="U92" s="13"/>
      <c r="V92" s="13"/>
      <c r="W92" s="13"/>
      <c r="X92" s="13"/>
      <c r="Y92" s="13"/>
      <c r="Z92" s="13"/>
      <c r="AA92" s="13"/>
      <c r="AB92" s="13"/>
      <c r="AC92" s="13"/>
      <c r="AD92" s="13"/>
      <c r="AE92" s="13"/>
      <c r="AT92" s="244" t="s">
        <v>190</v>
      </c>
      <c r="AU92" s="244" t="s">
        <v>87</v>
      </c>
      <c r="AV92" s="13" t="s">
        <v>85</v>
      </c>
      <c r="AW92" s="13" t="s">
        <v>37</v>
      </c>
      <c r="AX92" s="13" t="s">
        <v>77</v>
      </c>
      <c r="AY92" s="244" t="s">
        <v>179</v>
      </c>
    </row>
    <row r="93" s="13" customFormat="1">
      <c r="A93" s="13"/>
      <c r="B93" s="234"/>
      <c r="C93" s="235"/>
      <c r="D93" s="236" t="s">
        <v>190</v>
      </c>
      <c r="E93" s="237" t="s">
        <v>19</v>
      </c>
      <c r="F93" s="238" t="s">
        <v>863</v>
      </c>
      <c r="G93" s="235"/>
      <c r="H93" s="237" t="s">
        <v>19</v>
      </c>
      <c r="I93" s="239"/>
      <c r="J93" s="235"/>
      <c r="K93" s="235"/>
      <c r="L93" s="240"/>
      <c r="M93" s="241"/>
      <c r="N93" s="242"/>
      <c r="O93" s="242"/>
      <c r="P93" s="242"/>
      <c r="Q93" s="242"/>
      <c r="R93" s="242"/>
      <c r="S93" s="242"/>
      <c r="T93" s="243"/>
      <c r="U93" s="13"/>
      <c r="V93" s="13"/>
      <c r="W93" s="13"/>
      <c r="X93" s="13"/>
      <c r="Y93" s="13"/>
      <c r="Z93" s="13"/>
      <c r="AA93" s="13"/>
      <c r="AB93" s="13"/>
      <c r="AC93" s="13"/>
      <c r="AD93" s="13"/>
      <c r="AE93" s="13"/>
      <c r="AT93" s="244" t="s">
        <v>190</v>
      </c>
      <c r="AU93" s="244" t="s">
        <v>87</v>
      </c>
      <c r="AV93" s="13" t="s">
        <v>85</v>
      </c>
      <c r="AW93" s="13" t="s">
        <v>37</v>
      </c>
      <c r="AX93" s="13" t="s">
        <v>77</v>
      </c>
      <c r="AY93" s="244" t="s">
        <v>179</v>
      </c>
    </row>
    <row r="94" s="14" customFormat="1">
      <c r="A94" s="14"/>
      <c r="B94" s="245"/>
      <c r="C94" s="246"/>
      <c r="D94" s="236" t="s">
        <v>190</v>
      </c>
      <c r="E94" s="247" t="s">
        <v>19</v>
      </c>
      <c r="F94" s="248" t="s">
        <v>864</v>
      </c>
      <c r="G94" s="246"/>
      <c r="H94" s="249">
        <v>3.0659999999999998</v>
      </c>
      <c r="I94" s="250"/>
      <c r="J94" s="246"/>
      <c r="K94" s="246"/>
      <c r="L94" s="251"/>
      <c r="M94" s="252"/>
      <c r="N94" s="253"/>
      <c r="O94" s="253"/>
      <c r="P94" s="253"/>
      <c r="Q94" s="253"/>
      <c r="R94" s="253"/>
      <c r="S94" s="253"/>
      <c r="T94" s="254"/>
      <c r="U94" s="14"/>
      <c r="V94" s="14"/>
      <c r="W94" s="14"/>
      <c r="X94" s="14"/>
      <c r="Y94" s="14"/>
      <c r="Z94" s="14"/>
      <c r="AA94" s="14"/>
      <c r="AB94" s="14"/>
      <c r="AC94" s="14"/>
      <c r="AD94" s="14"/>
      <c r="AE94" s="14"/>
      <c r="AT94" s="255" t="s">
        <v>190</v>
      </c>
      <c r="AU94" s="255" t="s">
        <v>87</v>
      </c>
      <c r="AV94" s="14" t="s">
        <v>87</v>
      </c>
      <c r="AW94" s="14" t="s">
        <v>37</v>
      </c>
      <c r="AX94" s="14" t="s">
        <v>77</v>
      </c>
      <c r="AY94" s="255" t="s">
        <v>179</v>
      </c>
    </row>
    <row r="95" s="14" customFormat="1">
      <c r="A95" s="14"/>
      <c r="B95" s="245"/>
      <c r="C95" s="246"/>
      <c r="D95" s="236" t="s">
        <v>190</v>
      </c>
      <c r="E95" s="247" t="s">
        <v>19</v>
      </c>
      <c r="F95" s="248" t="s">
        <v>864</v>
      </c>
      <c r="G95" s="246"/>
      <c r="H95" s="249">
        <v>3.0659999999999998</v>
      </c>
      <c r="I95" s="250"/>
      <c r="J95" s="246"/>
      <c r="K95" s="246"/>
      <c r="L95" s="251"/>
      <c r="M95" s="252"/>
      <c r="N95" s="253"/>
      <c r="O95" s="253"/>
      <c r="P95" s="253"/>
      <c r="Q95" s="253"/>
      <c r="R95" s="253"/>
      <c r="S95" s="253"/>
      <c r="T95" s="254"/>
      <c r="U95" s="14"/>
      <c r="V95" s="14"/>
      <c r="W95" s="14"/>
      <c r="X95" s="14"/>
      <c r="Y95" s="14"/>
      <c r="Z95" s="14"/>
      <c r="AA95" s="14"/>
      <c r="AB95" s="14"/>
      <c r="AC95" s="14"/>
      <c r="AD95" s="14"/>
      <c r="AE95" s="14"/>
      <c r="AT95" s="255" t="s">
        <v>190</v>
      </c>
      <c r="AU95" s="255" t="s">
        <v>87</v>
      </c>
      <c r="AV95" s="14" t="s">
        <v>87</v>
      </c>
      <c r="AW95" s="14" t="s">
        <v>37</v>
      </c>
      <c r="AX95" s="14" t="s">
        <v>77</v>
      </c>
      <c r="AY95" s="255" t="s">
        <v>179</v>
      </c>
    </row>
    <row r="96" s="13" customFormat="1">
      <c r="A96" s="13"/>
      <c r="B96" s="234"/>
      <c r="C96" s="235"/>
      <c r="D96" s="236" t="s">
        <v>190</v>
      </c>
      <c r="E96" s="237" t="s">
        <v>19</v>
      </c>
      <c r="F96" s="238" t="s">
        <v>865</v>
      </c>
      <c r="G96" s="235"/>
      <c r="H96" s="237" t="s">
        <v>19</v>
      </c>
      <c r="I96" s="239"/>
      <c r="J96" s="235"/>
      <c r="K96" s="235"/>
      <c r="L96" s="240"/>
      <c r="M96" s="241"/>
      <c r="N96" s="242"/>
      <c r="O96" s="242"/>
      <c r="P96" s="242"/>
      <c r="Q96" s="242"/>
      <c r="R96" s="242"/>
      <c r="S96" s="242"/>
      <c r="T96" s="243"/>
      <c r="U96" s="13"/>
      <c r="V96" s="13"/>
      <c r="W96" s="13"/>
      <c r="X96" s="13"/>
      <c r="Y96" s="13"/>
      <c r="Z96" s="13"/>
      <c r="AA96" s="13"/>
      <c r="AB96" s="13"/>
      <c r="AC96" s="13"/>
      <c r="AD96" s="13"/>
      <c r="AE96" s="13"/>
      <c r="AT96" s="244" t="s">
        <v>190</v>
      </c>
      <c r="AU96" s="244" t="s">
        <v>87</v>
      </c>
      <c r="AV96" s="13" t="s">
        <v>85</v>
      </c>
      <c r="AW96" s="13" t="s">
        <v>37</v>
      </c>
      <c r="AX96" s="13" t="s">
        <v>77</v>
      </c>
      <c r="AY96" s="244" t="s">
        <v>179</v>
      </c>
    </row>
    <row r="97" s="14" customFormat="1">
      <c r="A97" s="14"/>
      <c r="B97" s="245"/>
      <c r="C97" s="246"/>
      <c r="D97" s="236" t="s">
        <v>190</v>
      </c>
      <c r="E97" s="247" t="s">
        <v>19</v>
      </c>
      <c r="F97" s="248" t="s">
        <v>866</v>
      </c>
      <c r="G97" s="246"/>
      <c r="H97" s="249">
        <v>11.754</v>
      </c>
      <c r="I97" s="250"/>
      <c r="J97" s="246"/>
      <c r="K97" s="246"/>
      <c r="L97" s="251"/>
      <c r="M97" s="252"/>
      <c r="N97" s="253"/>
      <c r="O97" s="253"/>
      <c r="P97" s="253"/>
      <c r="Q97" s="253"/>
      <c r="R97" s="253"/>
      <c r="S97" s="253"/>
      <c r="T97" s="254"/>
      <c r="U97" s="14"/>
      <c r="V97" s="14"/>
      <c r="W97" s="14"/>
      <c r="X97" s="14"/>
      <c r="Y97" s="14"/>
      <c r="Z97" s="14"/>
      <c r="AA97" s="14"/>
      <c r="AB97" s="14"/>
      <c r="AC97" s="14"/>
      <c r="AD97" s="14"/>
      <c r="AE97" s="14"/>
      <c r="AT97" s="255" t="s">
        <v>190</v>
      </c>
      <c r="AU97" s="255" t="s">
        <v>87</v>
      </c>
      <c r="AV97" s="14" t="s">
        <v>87</v>
      </c>
      <c r="AW97" s="14" t="s">
        <v>37</v>
      </c>
      <c r="AX97" s="14" t="s">
        <v>77</v>
      </c>
      <c r="AY97" s="255" t="s">
        <v>179</v>
      </c>
    </row>
    <row r="98" s="15" customFormat="1">
      <c r="A98" s="15"/>
      <c r="B98" s="256"/>
      <c r="C98" s="257"/>
      <c r="D98" s="236" t="s">
        <v>190</v>
      </c>
      <c r="E98" s="258" t="s">
        <v>852</v>
      </c>
      <c r="F98" s="259" t="s">
        <v>193</v>
      </c>
      <c r="G98" s="257"/>
      <c r="H98" s="260">
        <v>17.885999999999999</v>
      </c>
      <c r="I98" s="261"/>
      <c r="J98" s="257"/>
      <c r="K98" s="257"/>
      <c r="L98" s="262"/>
      <c r="M98" s="263"/>
      <c r="N98" s="264"/>
      <c r="O98" s="264"/>
      <c r="P98" s="264"/>
      <c r="Q98" s="264"/>
      <c r="R98" s="264"/>
      <c r="S98" s="264"/>
      <c r="T98" s="265"/>
      <c r="U98" s="15"/>
      <c r="V98" s="15"/>
      <c r="W98" s="15"/>
      <c r="X98" s="15"/>
      <c r="Y98" s="15"/>
      <c r="Z98" s="15"/>
      <c r="AA98" s="15"/>
      <c r="AB98" s="15"/>
      <c r="AC98" s="15"/>
      <c r="AD98" s="15"/>
      <c r="AE98" s="15"/>
      <c r="AT98" s="266" t="s">
        <v>190</v>
      </c>
      <c r="AU98" s="266" t="s">
        <v>87</v>
      </c>
      <c r="AV98" s="15" t="s">
        <v>194</v>
      </c>
      <c r="AW98" s="15" t="s">
        <v>37</v>
      </c>
      <c r="AX98" s="15" t="s">
        <v>77</v>
      </c>
      <c r="AY98" s="266" t="s">
        <v>179</v>
      </c>
    </row>
    <row r="99" s="16" customFormat="1">
      <c r="A99" s="16"/>
      <c r="B99" s="267"/>
      <c r="C99" s="268"/>
      <c r="D99" s="236" t="s">
        <v>190</v>
      </c>
      <c r="E99" s="269" t="s">
        <v>19</v>
      </c>
      <c r="F99" s="270" t="s">
        <v>195</v>
      </c>
      <c r="G99" s="268"/>
      <c r="H99" s="271">
        <v>17.885999999999999</v>
      </c>
      <c r="I99" s="272"/>
      <c r="J99" s="268"/>
      <c r="K99" s="268"/>
      <c r="L99" s="273"/>
      <c r="M99" s="274"/>
      <c r="N99" s="275"/>
      <c r="O99" s="275"/>
      <c r="P99" s="275"/>
      <c r="Q99" s="275"/>
      <c r="R99" s="275"/>
      <c r="S99" s="275"/>
      <c r="T99" s="276"/>
      <c r="U99" s="16"/>
      <c r="V99" s="16"/>
      <c r="W99" s="16"/>
      <c r="X99" s="16"/>
      <c r="Y99" s="16"/>
      <c r="Z99" s="16"/>
      <c r="AA99" s="16"/>
      <c r="AB99" s="16"/>
      <c r="AC99" s="16"/>
      <c r="AD99" s="16"/>
      <c r="AE99" s="16"/>
      <c r="AT99" s="277" t="s">
        <v>190</v>
      </c>
      <c r="AU99" s="277" t="s">
        <v>87</v>
      </c>
      <c r="AV99" s="16" t="s">
        <v>186</v>
      </c>
      <c r="AW99" s="16" t="s">
        <v>37</v>
      </c>
      <c r="AX99" s="16" t="s">
        <v>85</v>
      </c>
      <c r="AY99" s="277" t="s">
        <v>179</v>
      </c>
    </row>
    <row r="100" s="2" customFormat="1" ht="37.8" customHeight="1">
      <c r="A100" s="41"/>
      <c r="B100" s="42"/>
      <c r="C100" s="216" t="s">
        <v>87</v>
      </c>
      <c r="D100" s="216" t="s">
        <v>181</v>
      </c>
      <c r="E100" s="217" t="s">
        <v>393</v>
      </c>
      <c r="F100" s="218" t="s">
        <v>394</v>
      </c>
      <c r="G100" s="219" t="s">
        <v>371</v>
      </c>
      <c r="H100" s="220">
        <v>17.885999999999999</v>
      </c>
      <c r="I100" s="221"/>
      <c r="J100" s="222">
        <f>ROUND(I100*H100,2)</f>
        <v>0</v>
      </c>
      <c r="K100" s="218" t="s">
        <v>185</v>
      </c>
      <c r="L100" s="47"/>
      <c r="M100" s="223" t="s">
        <v>19</v>
      </c>
      <c r="N100" s="224" t="s">
        <v>48</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186</v>
      </c>
      <c r="AT100" s="227" t="s">
        <v>181</v>
      </c>
      <c r="AU100" s="227" t="s">
        <v>87</v>
      </c>
      <c r="AY100" s="20" t="s">
        <v>179</v>
      </c>
      <c r="BE100" s="228">
        <f>IF(N100="základní",J100,0)</f>
        <v>0</v>
      </c>
      <c r="BF100" s="228">
        <f>IF(N100="snížená",J100,0)</f>
        <v>0</v>
      </c>
      <c r="BG100" s="228">
        <f>IF(N100="zákl. přenesená",J100,0)</f>
        <v>0</v>
      </c>
      <c r="BH100" s="228">
        <f>IF(N100="sníž. přenesená",J100,0)</f>
        <v>0</v>
      </c>
      <c r="BI100" s="228">
        <f>IF(N100="nulová",J100,0)</f>
        <v>0</v>
      </c>
      <c r="BJ100" s="20" t="s">
        <v>85</v>
      </c>
      <c r="BK100" s="228">
        <f>ROUND(I100*H100,2)</f>
        <v>0</v>
      </c>
      <c r="BL100" s="20" t="s">
        <v>186</v>
      </c>
      <c r="BM100" s="227" t="s">
        <v>867</v>
      </c>
    </row>
    <row r="101" s="2" customFormat="1">
      <c r="A101" s="41"/>
      <c r="B101" s="42"/>
      <c r="C101" s="43"/>
      <c r="D101" s="229" t="s">
        <v>188</v>
      </c>
      <c r="E101" s="43"/>
      <c r="F101" s="230" t="s">
        <v>396</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188</v>
      </c>
      <c r="AU101" s="20" t="s">
        <v>87</v>
      </c>
    </row>
    <row r="102" s="13" customFormat="1">
      <c r="A102" s="13"/>
      <c r="B102" s="234"/>
      <c r="C102" s="235"/>
      <c r="D102" s="236" t="s">
        <v>190</v>
      </c>
      <c r="E102" s="237" t="s">
        <v>19</v>
      </c>
      <c r="F102" s="238" t="s">
        <v>683</v>
      </c>
      <c r="G102" s="235"/>
      <c r="H102" s="237" t="s">
        <v>19</v>
      </c>
      <c r="I102" s="239"/>
      <c r="J102" s="235"/>
      <c r="K102" s="235"/>
      <c r="L102" s="240"/>
      <c r="M102" s="241"/>
      <c r="N102" s="242"/>
      <c r="O102" s="242"/>
      <c r="P102" s="242"/>
      <c r="Q102" s="242"/>
      <c r="R102" s="242"/>
      <c r="S102" s="242"/>
      <c r="T102" s="243"/>
      <c r="U102" s="13"/>
      <c r="V102" s="13"/>
      <c r="W102" s="13"/>
      <c r="X102" s="13"/>
      <c r="Y102" s="13"/>
      <c r="Z102" s="13"/>
      <c r="AA102" s="13"/>
      <c r="AB102" s="13"/>
      <c r="AC102" s="13"/>
      <c r="AD102" s="13"/>
      <c r="AE102" s="13"/>
      <c r="AT102" s="244" t="s">
        <v>190</v>
      </c>
      <c r="AU102" s="244" t="s">
        <v>87</v>
      </c>
      <c r="AV102" s="13" t="s">
        <v>85</v>
      </c>
      <c r="AW102" s="13" t="s">
        <v>37</v>
      </c>
      <c r="AX102" s="13" t="s">
        <v>77</v>
      </c>
      <c r="AY102" s="244" t="s">
        <v>179</v>
      </c>
    </row>
    <row r="103" s="14" customFormat="1">
      <c r="A103" s="14"/>
      <c r="B103" s="245"/>
      <c r="C103" s="246"/>
      <c r="D103" s="236" t="s">
        <v>190</v>
      </c>
      <c r="E103" s="247" t="s">
        <v>19</v>
      </c>
      <c r="F103" s="248" t="s">
        <v>852</v>
      </c>
      <c r="G103" s="246"/>
      <c r="H103" s="249">
        <v>17.885999999999999</v>
      </c>
      <c r="I103" s="250"/>
      <c r="J103" s="246"/>
      <c r="K103" s="246"/>
      <c r="L103" s="251"/>
      <c r="M103" s="252"/>
      <c r="N103" s="253"/>
      <c r="O103" s="253"/>
      <c r="P103" s="253"/>
      <c r="Q103" s="253"/>
      <c r="R103" s="253"/>
      <c r="S103" s="253"/>
      <c r="T103" s="254"/>
      <c r="U103" s="14"/>
      <c r="V103" s="14"/>
      <c r="W103" s="14"/>
      <c r="X103" s="14"/>
      <c r="Y103" s="14"/>
      <c r="Z103" s="14"/>
      <c r="AA103" s="14"/>
      <c r="AB103" s="14"/>
      <c r="AC103" s="14"/>
      <c r="AD103" s="14"/>
      <c r="AE103" s="14"/>
      <c r="AT103" s="255" t="s">
        <v>190</v>
      </c>
      <c r="AU103" s="255" t="s">
        <v>87</v>
      </c>
      <c r="AV103" s="14" t="s">
        <v>87</v>
      </c>
      <c r="AW103" s="14" t="s">
        <v>37</v>
      </c>
      <c r="AX103" s="14" t="s">
        <v>77</v>
      </c>
      <c r="AY103" s="255" t="s">
        <v>179</v>
      </c>
    </row>
    <row r="104" s="16" customFormat="1">
      <c r="A104" s="16"/>
      <c r="B104" s="267"/>
      <c r="C104" s="268"/>
      <c r="D104" s="236" t="s">
        <v>190</v>
      </c>
      <c r="E104" s="269" t="s">
        <v>19</v>
      </c>
      <c r="F104" s="270" t="s">
        <v>195</v>
      </c>
      <c r="G104" s="268"/>
      <c r="H104" s="271">
        <v>17.885999999999999</v>
      </c>
      <c r="I104" s="272"/>
      <c r="J104" s="268"/>
      <c r="K104" s="268"/>
      <c r="L104" s="273"/>
      <c r="M104" s="274"/>
      <c r="N104" s="275"/>
      <c r="O104" s="275"/>
      <c r="P104" s="275"/>
      <c r="Q104" s="275"/>
      <c r="R104" s="275"/>
      <c r="S104" s="275"/>
      <c r="T104" s="276"/>
      <c r="U104" s="16"/>
      <c r="V104" s="16"/>
      <c r="W104" s="16"/>
      <c r="X104" s="16"/>
      <c r="Y104" s="16"/>
      <c r="Z104" s="16"/>
      <c r="AA104" s="16"/>
      <c r="AB104" s="16"/>
      <c r="AC104" s="16"/>
      <c r="AD104" s="16"/>
      <c r="AE104" s="16"/>
      <c r="AT104" s="277" t="s">
        <v>190</v>
      </c>
      <c r="AU104" s="277" t="s">
        <v>87</v>
      </c>
      <c r="AV104" s="16" t="s">
        <v>186</v>
      </c>
      <c r="AW104" s="16" t="s">
        <v>37</v>
      </c>
      <c r="AX104" s="16" t="s">
        <v>85</v>
      </c>
      <c r="AY104" s="277" t="s">
        <v>179</v>
      </c>
    </row>
    <row r="105" s="2" customFormat="1" ht="24.15" customHeight="1">
      <c r="A105" s="41"/>
      <c r="B105" s="42"/>
      <c r="C105" s="216" t="s">
        <v>194</v>
      </c>
      <c r="D105" s="216" t="s">
        <v>181</v>
      </c>
      <c r="E105" s="217" t="s">
        <v>401</v>
      </c>
      <c r="F105" s="218" t="s">
        <v>402</v>
      </c>
      <c r="G105" s="219" t="s">
        <v>371</v>
      </c>
      <c r="H105" s="220">
        <v>17.885999999999999</v>
      </c>
      <c r="I105" s="221"/>
      <c r="J105" s="222">
        <f>ROUND(I105*H105,2)</f>
        <v>0</v>
      </c>
      <c r="K105" s="218" t="s">
        <v>185</v>
      </c>
      <c r="L105" s="47"/>
      <c r="M105" s="223" t="s">
        <v>19</v>
      </c>
      <c r="N105" s="224" t="s">
        <v>48</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186</v>
      </c>
      <c r="AT105" s="227" t="s">
        <v>181</v>
      </c>
      <c r="AU105" s="227" t="s">
        <v>87</v>
      </c>
      <c r="AY105" s="20" t="s">
        <v>179</v>
      </c>
      <c r="BE105" s="228">
        <f>IF(N105="základní",J105,0)</f>
        <v>0</v>
      </c>
      <c r="BF105" s="228">
        <f>IF(N105="snížená",J105,0)</f>
        <v>0</v>
      </c>
      <c r="BG105" s="228">
        <f>IF(N105="zákl. přenesená",J105,0)</f>
        <v>0</v>
      </c>
      <c r="BH105" s="228">
        <f>IF(N105="sníž. přenesená",J105,0)</f>
        <v>0</v>
      </c>
      <c r="BI105" s="228">
        <f>IF(N105="nulová",J105,0)</f>
        <v>0</v>
      </c>
      <c r="BJ105" s="20" t="s">
        <v>85</v>
      </c>
      <c r="BK105" s="228">
        <f>ROUND(I105*H105,2)</f>
        <v>0</v>
      </c>
      <c r="BL105" s="20" t="s">
        <v>186</v>
      </c>
      <c r="BM105" s="227" t="s">
        <v>868</v>
      </c>
    </row>
    <row r="106" s="2" customFormat="1">
      <c r="A106" s="41"/>
      <c r="B106" s="42"/>
      <c r="C106" s="43"/>
      <c r="D106" s="229" t="s">
        <v>188</v>
      </c>
      <c r="E106" s="43"/>
      <c r="F106" s="230" t="s">
        <v>404</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188</v>
      </c>
      <c r="AU106" s="20" t="s">
        <v>87</v>
      </c>
    </row>
    <row r="107" s="13" customFormat="1">
      <c r="A107" s="13"/>
      <c r="B107" s="234"/>
      <c r="C107" s="235"/>
      <c r="D107" s="236" t="s">
        <v>190</v>
      </c>
      <c r="E107" s="237" t="s">
        <v>19</v>
      </c>
      <c r="F107" s="238" t="s">
        <v>685</v>
      </c>
      <c r="G107" s="235"/>
      <c r="H107" s="237" t="s">
        <v>19</v>
      </c>
      <c r="I107" s="239"/>
      <c r="J107" s="235"/>
      <c r="K107" s="235"/>
      <c r="L107" s="240"/>
      <c r="M107" s="241"/>
      <c r="N107" s="242"/>
      <c r="O107" s="242"/>
      <c r="P107" s="242"/>
      <c r="Q107" s="242"/>
      <c r="R107" s="242"/>
      <c r="S107" s="242"/>
      <c r="T107" s="243"/>
      <c r="U107" s="13"/>
      <c r="V107" s="13"/>
      <c r="W107" s="13"/>
      <c r="X107" s="13"/>
      <c r="Y107" s="13"/>
      <c r="Z107" s="13"/>
      <c r="AA107" s="13"/>
      <c r="AB107" s="13"/>
      <c r="AC107" s="13"/>
      <c r="AD107" s="13"/>
      <c r="AE107" s="13"/>
      <c r="AT107" s="244" t="s">
        <v>190</v>
      </c>
      <c r="AU107" s="244" t="s">
        <v>87</v>
      </c>
      <c r="AV107" s="13" t="s">
        <v>85</v>
      </c>
      <c r="AW107" s="13" t="s">
        <v>37</v>
      </c>
      <c r="AX107" s="13" t="s">
        <v>77</v>
      </c>
      <c r="AY107" s="244" t="s">
        <v>179</v>
      </c>
    </row>
    <row r="108" s="14" customFormat="1">
      <c r="A108" s="14"/>
      <c r="B108" s="245"/>
      <c r="C108" s="246"/>
      <c r="D108" s="236" t="s">
        <v>190</v>
      </c>
      <c r="E108" s="247" t="s">
        <v>19</v>
      </c>
      <c r="F108" s="248" t="s">
        <v>852</v>
      </c>
      <c r="G108" s="246"/>
      <c r="H108" s="249">
        <v>17.885999999999999</v>
      </c>
      <c r="I108" s="250"/>
      <c r="J108" s="246"/>
      <c r="K108" s="246"/>
      <c r="L108" s="251"/>
      <c r="M108" s="252"/>
      <c r="N108" s="253"/>
      <c r="O108" s="253"/>
      <c r="P108" s="253"/>
      <c r="Q108" s="253"/>
      <c r="R108" s="253"/>
      <c r="S108" s="253"/>
      <c r="T108" s="254"/>
      <c r="U108" s="14"/>
      <c r="V108" s="14"/>
      <c r="W108" s="14"/>
      <c r="X108" s="14"/>
      <c r="Y108" s="14"/>
      <c r="Z108" s="14"/>
      <c r="AA108" s="14"/>
      <c r="AB108" s="14"/>
      <c r="AC108" s="14"/>
      <c r="AD108" s="14"/>
      <c r="AE108" s="14"/>
      <c r="AT108" s="255" t="s">
        <v>190</v>
      </c>
      <c r="AU108" s="255" t="s">
        <v>87</v>
      </c>
      <c r="AV108" s="14" t="s">
        <v>87</v>
      </c>
      <c r="AW108" s="14" t="s">
        <v>37</v>
      </c>
      <c r="AX108" s="14" t="s">
        <v>77</v>
      </c>
      <c r="AY108" s="255" t="s">
        <v>179</v>
      </c>
    </row>
    <row r="109" s="16" customFormat="1">
      <c r="A109" s="16"/>
      <c r="B109" s="267"/>
      <c r="C109" s="268"/>
      <c r="D109" s="236" t="s">
        <v>190</v>
      </c>
      <c r="E109" s="269" t="s">
        <v>19</v>
      </c>
      <c r="F109" s="270" t="s">
        <v>195</v>
      </c>
      <c r="G109" s="268"/>
      <c r="H109" s="271">
        <v>17.885999999999999</v>
      </c>
      <c r="I109" s="272"/>
      <c r="J109" s="268"/>
      <c r="K109" s="268"/>
      <c r="L109" s="273"/>
      <c r="M109" s="274"/>
      <c r="N109" s="275"/>
      <c r="O109" s="275"/>
      <c r="P109" s="275"/>
      <c r="Q109" s="275"/>
      <c r="R109" s="275"/>
      <c r="S109" s="275"/>
      <c r="T109" s="276"/>
      <c r="U109" s="16"/>
      <c r="V109" s="16"/>
      <c r="W109" s="16"/>
      <c r="X109" s="16"/>
      <c r="Y109" s="16"/>
      <c r="Z109" s="16"/>
      <c r="AA109" s="16"/>
      <c r="AB109" s="16"/>
      <c r="AC109" s="16"/>
      <c r="AD109" s="16"/>
      <c r="AE109" s="16"/>
      <c r="AT109" s="277" t="s">
        <v>190</v>
      </c>
      <c r="AU109" s="277" t="s">
        <v>87</v>
      </c>
      <c r="AV109" s="16" t="s">
        <v>186</v>
      </c>
      <c r="AW109" s="16" t="s">
        <v>37</v>
      </c>
      <c r="AX109" s="16" t="s">
        <v>85</v>
      </c>
      <c r="AY109" s="277" t="s">
        <v>179</v>
      </c>
    </row>
    <row r="110" s="2" customFormat="1" ht="24.15" customHeight="1">
      <c r="A110" s="41"/>
      <c r="B110" s="42"/>
      <c r="C110" s="216" t="s">
        <v>186</v>
      </c>
      <c r="D110" s="216" t="s">
        <v>181</v>
      </c>
      <c r="E110" s="217" t="s">
        <v>407</v>
      </c>
      <c r="F110" s="218" t="s">
        <v>408</v>
      </c>
      <c r="G110" s="219" t="s">
        <v>371</v>
      </c>
      <c r="H110" s="220">
        <v>17.885999999999999</v>
      </c>
      <c r="I110" s="221"/>
      <c r="J110" s="222">
        <f>ROUND(I110*H110,2)</f>
        <v>0</v>
      </c>
      <c r="K110" s="218" t="s">
        <v>185</v>
      </c>
      <c r="L110" s="47"/>
      <c r="M110" s="223" t="s">
        <v>19</v>
      </c>
      <c r="N110" s="224" t="s">
        <v>48</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186</v>
      </c>
      <c r="AT110" s="227" t="s">
        <v>181</v>
      </c>
      <c r="AU110" s="227" t="s">
        <v>87</v>
      </c>
      <c r="AY110" s="20" t="s">
        <v>179</v>
      </c>
      <c r="BE110" s="228">
        <f>IF(N110="základní",J110,0)</f>
        <v>0</v>
      </c>
      <c r="BF110" s="228">
        <f>IF(N110="snížená",J110,0)</f>
        <v>0</v>
      </c>
      <c r="BG110" s="228">
        <f>IF(N110="zákl. přenesená",J110,0)</f>
        <v>0</v>
      </c>
      <c r="BH110" s="228">
        <f>IF(N110="sníž. přenesená",J110,0)</f>
        <v>0</v>
      </c>
      <c r="BI110" s="228">
        <f>IF(N110="nulová",J110,0)</f>
        <v>0</v>
      </c>
      <c r="BJ110" s="20" t="s">
        <v>85</v>
      </c>
      <c r="BK110" s="228">
        <f>ROUND(I110*H110,2)</f>
        <v>0</v>
      </c>
      <c r="BL110" s="20" t="s">
        <v>186</v>
      </c>
      <c r="BM110" s="227" t="s">
        <v>869</v>
      </c>
    </row>
    <row r="111" s="2" customFormat="1">
      <c r="A111" s="41"/>
      <c r="B111" s="42"/>
      <c r="C111" s="43"/>
      <c r="D111" s="229" t="s">
        <v>188</v>
      </c>
      <c r="E111" s="43"/>
      <c r="F111" s="230" t="s">
        <v>410</v>
      </c>
      <c r="G111" s="43"/>
      <c r="H111" s="43"/>
      <c r="I111" s="231"/>
      <c r="J111" s="43"/>
      <c r="K111" s="43"/>
      <c r="L111" s="47"/>
      <c r="M111" s="232"/>
      <c r="N111" s="233"/>
      <c r="O111" s="87"/>
      <c r="P111" s="87"/>
      <c r="Q111" s="87"/>
      <c r="R111" s="87"/>
      <c r="S111" s="87"/>
      <c r="T111" s="88"/>
      <c r="U111" s="41"/>
      <c r="V111" s="41"/>
      <c r="W111" s="41"/>
      <c r="X111" s="41"/>
      <c r="Y111" s="41"/>
      <c r="Z111" s="41"/>
      <c r="AA111" s="41"/>
      <c r="AB111" s="41"/>
      <c r="AC111" s="41"/>
      <c r="AD111" s="41"/>
      <c r="AE111" s="41"/>
      <c r="AT111" s="20" t="s">
        <v>188</v>
      </c>
      <c r="AU111" s="20" t="s">
        <v>87</v>
      </c>
    </row>
    <row r="112" s="13" customFormat="1">
      <c r="A112" s="13"/>
      <c r="B112" s="234"/>
      <c r="C112" s="235"/>
      <c r="D112" s="236" t="s">
        <v>190</v>
      </c>
      <c r="E112" s="237" t="s">
        <v>19</v>
      </c>
      <c r="F112" s="238" t="s">
        <v>690</v>
      </c>
      <c r="G112" s="235"/>
      <c r="H112" s="237" t="s">
        <v>19</v>
      </c>
      <c r="I112" s="239"/>
      <c r="J112" s="235"/>
      <c r="K112" s="235"/>
      <c r="L112" s="240"/>
      <c r="M112" s="241"/>
      <c r="N112" s="242"/>
      <c r="O112" s="242"/>
      <c r="P112" s="242"/>
      <c r="Q112" s="242"/>
      <c r="R112" s="242"/>
      <c r="S112" s="242"/>
      <c r="T112" s="243"/>
      <c r="U112" s="13"/>
      <c r="V112" s="13"/>
      <c r="W112" s="13"/>
      <c r="X112" s="13"/>
      <c r="Y112" s="13"/>
      <c r="Z112" s="13"/>
      <c r="AA112" s="13"/>
      <c r="AB112" s="13"/>
      <c r="AC112" s="13"/>
      <c r="AD112" s="13"/>
      <c r="AE112" s="13"/>
      <c r="AT112" s="244" t="s">
        <v>190</v>
      </c>
      <c r="AU112" s="244" t="s">
        <v>87</v>
      </c>
      <c r="AV112" s="13" t="s">
        <v>85</v>
      </c>
      <c r="AW112" s="13" t="s">
        <v>37</v>
      </c>
      <c r="AX112" s="13" t="s">
        <v>77</v>
      </c>
      <c r="AY112" s="244" t="s">
        <v>179</v>
      </c>
    </row>
    <row r="113" s="14" customFormat="1">
      <c r="A113" s="14"/>
      <c r="B113" s="245"/>
      <c r="C113" s="246"/>
      <c r="D113" s="236" t="s">
        <v>190</v>
      </c>
      <c r="E113" s="247" t="s">
        <v>19</v>
      </c>
      <c r="F113" s="248" t="s">
        <v>852</v>
      </c>
      <c r="G113" s="246"/>
      <c r="H113" s="249">
        <v>17.885999999999999</v>
      </c>
      <c r="I113" s="250"/>
      <c r="J113" s="246"/>
      <c r="K113" s="246"/>
      <c r="L113" s="251"/>
      <c r="M113" s="252"/>
      <c r="N113" s="253"/>
      <c r="O113" s="253"/>
      <c r="P113" s="253"/>
      <c r="Q113" s="253"/>
      <c r="R113" s="253"/>
      <c r="S113" s="253"/>
      <c r="T113" s="254"/>
      <c r="U113" s="14"/>
      <c r="V113" s="14"/>
      <c r="W113" s="14"/>
      <c r="X113" s="14"/>
      <c r="Y113" s="14"/>
      <c r="Z113" s="14"/>
      <c r="AA113" s="14"/>
      <c r="AB113" s="14"/>
      <c r="AC113" s="14"/>
      <c r="AD113" s="14"/>
      <c r="AE113" s="14"/>
      <c r="AT113" s="255" t="s">
        <v>190</v>
      </c>
      <c r="AU113" s="255" t="s">
        <v>87</v>
      </c>
      <c r="AV113" s="14" t="s">
        <v>87</v>
      </c>
      <c r="AW113" s="14" t="s">
        <v>37</v>
      </c>
      <c r="AX113" s="14" t="s">
        <v>77</v>
      </c>
      <c r="AY113" s="255" t="s">
        <v>179</v>
      </c>
    </row>
    <row r="114" s="16" customFormat="1">
      <c r="A114" s="16"/>
      <c r="B114" s="267"/>
      <c r="C114" s="268"/>
      <c r="D114" s="236" t="s">
        <v>190</v>
      </c>
      <c r="E114" s="269" t="s">
        <v>19</v>
      </c>
      <c r="F114" s="270" t="s">
        <v>195</v>
      </c>
      <c r="G114" s="268"/>
      <c r="H114" s="271">
        <v>17.885999999999999</v>
      </c>
      <c r="I114" s="272"/>
      <c r="J114" s="268"/>
      <c r="K114" s="268"/>
      <c r="L114" s="273"/>
      <c r="M114" s="274"/>
      <c r="N114" s="275"/>
      <c r="O114" s="275"/>
      <c r="P114" s="275"/>
      <c r="Q114" s="275"/>
      <c r="R114" s="275"/>
      <c r="S114" s="275"/>
      <c r="T114" s="276"/>
      <c r="U114" s="16"/>
      <c r="V114" s="16"/>
      <c r="W114" s="16"/>
      <c r="X114" s="16"/>
      <c r="Y114" s="16"/>
      <c r="Z114" s="16"/>
      <c r="AA114" s="16"/>
      <c r="AB114" s="16"/>
      <c r="AC114" s="16"/>
      <c r="AD114" s="16"/>
      <c r="AE114" s="16"/>
      <c r="AT114" s="277" t="s">
        <v>190</v>
      </c>
      <c r="AU114" s="277" t="s">
        <v>87</v>
      </c>
      <c r="AV114" s="16" t="s">
        <v>186</v>
      </c>
      <c r="AW114" s="16" t="s">
        <v>37</v>
      </c>
      <c r="AX114" s="16" t="s">
        <v>85</v>
      </c>
      <c r="AY114" s="277" t="s">
        <v>179</v>
      </c>
    </row>
    <row r="115" s="2" customFormat="1" ht="37.8" customHeight="1">
      <c r="A115" s="41"/>
      <c r="B115" s="42"/>
      <c r="C115" s="216" t="s">
        <v>215</v>
      </c>
      <c r="D115" s="216" t="s">
        <v>181</v>
      </c>
      <c r="E115" s="217" t="s">
        <v>421</v>
      </c>
      <c r="F115" s="218" t="s">
        <v>422</v>
      </c>
      <c r="G115" s="219" t="s">
        <v>371</v>
      </c>
      <c r="H115" s="220">
        <v>17.885999999999999</v>
      </c>
      <c r="I115" s="221"/>
      <c r="J115" s="222">
        <f>ROUND(I115*H115,2)</f>
        <v>0</v>
      </c>
      <c r="K115" s="218" t="s">
        <v>185</v>
      </c>
      <c r="L115" s="47"/>
      <c r="M115" s="223" t="s">
        <v>19</v>
      </c>
      <c r="N115" s="224" t="s">
        <v>48</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186</v>
      </c>
      <c r="AT115" s="227" t="s">
        <v>181</v>
      </c>
      <c r="AU115" s="227" t="s">
        <v>87</v>
      </c>
      <c r="AY115" s="20" t="s">
        <v>179</v>
      </c>
      <c r="BE115" s="228">
        <f>IF(N115="základní",J115,0)</f>
        <v>0</v>
      </c>
      <c r="BF115" s="228">
        <f>IF(N115="snížená",J115,0)</f>
        <v>0</v>
      </c>
      <c r="BG115" s="228">
        <f>IF(N115="zákl. přenesená",J115,0)</f>
        <v>0</v>
      </c>
      <c r="BH115" s="228">
        <f>IF(N115="sníž. přenesená",J115,0)</f>
        <v>0</v>
      </c>
      <c r="BI115" s="228">
        <f>IF(N115="nulová",J115,0)</f>
        <v>0</v>
      </c>
      <c r="BJ115" s="20" t="s">
        <v>85</v>
      </c>
      <c r="BK115" s="228">
        <f>ROUND(I115*H115,2)</f>
        <v>0</v>
      </c>
      <c r="BL115" s="20" t="s">
        <v>186</v>
      </c>
      <c r="BM115" s="227" t="s">
        <v>870</v>
      </c>
    </row>
    <row r="116" s="2" customFormat="1">
      <c r="A116" s="41"/>
      <c r="B116" s="42"/>
      <c r="C116" s="43"/>
      <c r="D116" s="229" t="s">
        <v>188</v>
      </c>
      <c r="E116" s="43"/>
      <c r="F116" s="230" t="s">
        <v>424</v>
      </c>
      <c r="G116" s="43"/>
      <c r="H116" s="43"/>
      <c r="I116" s="231"/>
      <c r="J116" s="43"/>
      <c r="K116" s="43"/>
      <c r="L116" s="47"/>
      <c r="M116" s="232"/>
      <c r="N116" s="233"/>
      <c r="O116" s="87"/>
      <c r="P116" s="87"/>
      <c r="Q116" s="87"/>
      <c r="R116" s="87"/>
      <c r="S116" s="87"/>
      <c r="T116" s="88"/>
      <c r="U116" s="41"/>
      <c r="V116" s="41"/>
      <c r="W116" s="41"/>
      <c r="X116" s="41"/>
      <c r="Y116" s="41"/>
      <c r="Z116" s="41"/>
      <c r="AA116" s="41"/>
      <c r="AB116" s="41"/>
      <c r="AC116" s="41"/>
      <c r="AD116" s="41"/>
      <c r="AE116" s="41"/>
      <c r="AT116" s="20" t="s">
        <v>188</v>
      </c>
      <c r="AU116" s="20" t="s">
        <v>87</v>
      </c>
    </row>
    <row r="117" s="13" customFormat="1">
      <c r="A117" s="13"/>
      <c r="B117" s="234"/>
      <c r="C117" s="235"/>
      <c r="D117" s="236" t="s">
        <v>190</v>
      </c>
      <c r="E117" s="237" t="s">
        <v>19</v>
      </c>
      <c r="F117" s="238" t="s">
        <v>692</v>
      </c>
      <c r="G117" s="235"/>
      <c r="H117" s="237" t="s">
        <v>19</v>
      </c>
      <c r="I117" s="239"/>
      <c r="J117" s="235"/>
      <c r="K117" s="235"/>
      <c r="L117" s="240"/>
      <c r="M117" s="241"/>
      <c r="N117" s="242"/>
      <c r="O117" s="242"/>
      <c r="P117" s="242"/>
      <c r="Q117" s="242"/>
      <c r="R117" s="242"/>
      <c r="S117" s="242"/>
      <c r="T117" s="243"/>
      <c r="U117" s="13"/>
      <c r="V117" s="13"/>
      <c r="W117" s="13"/>
      <c r="X117" s="13"/>
      <c r="Y117" s="13"/>
      <c r="Z117" s="13"/>
      <c r="AA117" s="13"/>
      <c r="AB117" s="13"/>
      <c r="AC117" s="13"/>
      <c r="AD117" s="13"/>
      <c r="AE117" s="13"/>
      <c r="AT117" s="244" t="s">
        <v>190</v>
      </c>
      <c r="AU117" s="244" t="s">
        <v>87</v>
      </c>
      <c r="AV117" s="13" t="s">
        <v>85</v>
      </c>
      <c r="AW117" s="13" t="s">
        <v>37</v>
      </c>
      <c r="AX117" s="13" t="s">
        <v>77</v>
      </c>
      <c r="AY117" s="244" t="s">
        <v>179</v>
      </c>
    </row>
    <row r="118" s="14" customFormat="1">
      <c r="A118" s="14"/>
      <c r="B118" s="245"/>
      <c r="C118" s="246"/>
      <c r="D118" s="236" t="s">
        <v>190</v>
      </c>
      <c r="E118" s="247" t="s">
        <v>19</v>
      </c>
      <c r="F118" s="248" t="s">
        <v>852</v>
      </c>
      <c r="G118" s="246"/>
      <c r="H118" s="249">
        <v>17.885999999999999</v>
      </c>
      <c r="I118" s="250"/>
      <c r="J118" s="246"/>
      <c r="K118" s="246"/>
      <c r="L118" s="251"/>
      <c r="M118" s="252"/>
      <c r="N118" s="253"/>
      <c r="O118" s="253"/>
      <c r="P118" s="253"/>
      <c r="Q118" s="253"/>
      <c r="R118" s="253"/>
      <c r="S118" s="253"/>
      <c r="T118" s="254"/>
      <c r="U118" s="14"/>
      <c r="V118" s="14"/>
      <c r="W118" s="14"/>
      <c r="X118" s="14"/>
      <c r="Y118" s="14"/>
      <c r="Z118" s="14"/>
      <c r="AA118" s="14"/>
      <c r="AB118" s="14"/>
      <c r="AC118" s="14"/>
      <c r="AD118" s="14"/>
      <c r="AE118" s="14"/>
      <c r="AT118" s="255" t="s">
        <v>190</v>
      </c>
      <c r="AU118" s="255" t="s">
        <v>87</v>
      </c>
      <c r="AV118" s="14" t="s">
        <v>87</v>
      </c>
      <c r="AW118" s="14" t="s">
        <v>37</v>
      </c>
      <c r="AX118" s="14" t="s">
        <v>77</v>
      </c>
      <c r="AY118" s="255" t="s">
        <v>179</v>
      </c>
    </row>
    <row r="119" s="16" customFormat="1">
      <c r="A119" s="16"/>
      <c r="B119" s="267"/>
      <c r="C119" s="268"/>
      <c r="D119" s="236" t="s">
        <v>190</v>
      </c>
      <c r="E119" s="269" t="s">
        <v>19</v>
      </c>
      <c r="F119" s="270" t="s">
        <v>195</v>
      </c>
      <c r="G119" s="268"/>
      <c r="H119" s="271">
        <v>17.885999999999999</v>
      </c>
      <c r="I119" s="272"/>
      <c r="J119" s="268"/>
      <c r="K119" s="268"/>
      <c r="L119" s="273"/>
      <c r="M119" s="274"/>
      <c r="N119" s="275"/>
      <c r="O119" s="275"/>
      <c r="P119" s="275"/>
      <c r="Q119" s="275"/>
      <c r="R119" s="275"/>
      <c r="S119" s="275"/>
      <c r="T119" s="276"/>
      <c r="U119" s="16"/>
      <c r="V119" s="16"/>
      <c r="W119" s="16"/>
      <c r="X119" s="16"/>
      <c r="Y119" s="16"/>
      <c r="Z119" s="16"/>
      <c r="AA119" s="16"/>
      <c r="AB119" s="16"/>
      <c r="AC119" s="16"/>
      <c r="AD119" s="16"/>
      <c r="AE119" s="16"/>
      <c r="AT119" s="277" t="s">
        <v>190</v>
      </c>
      <c r="AU119" s="277" t="s">
        <v>87</v>
      </c>
      <c r="AV119" s="16" t="s">
        <v>186</v>
      </c>
      <c r="AW119" s="16" t="s">
        <v>37</v>
      </c>
      <c r="AX119" s="16" t="s">
        <v>85</v>
      </c>
      <c r="AY119" s="277" t="s">
        <v>179</v>
      </c>
    </row>
    <row r="120" s="2" customFormat="1" ht="24.15" customHeight="1">
      <c r="A120" s="41"/>
      <c r="B120" s="42"/>
      <c r="C120" s="216" t="s">
        <v>220</v>
      </c>
      <c r="D120" s="216" t="s">
        <v>181</v>
      </c>
      <c r="E120" s="217" t="s">
        <v>428</v>
      </c>
      <c r="F120" s="218" t="s">
        <v>429</v>
      </c>
      <c r="G120" s="219" t="s">
        <v>333</v>
      </c>
      <c r="H120" s="220">
        <v>35.771999999999998</v>
      </c>
      <c r="I120" s="221"/>
      <c r="J120" s="222">
        <f>ROUND(I120*H120,2)</f>
        <v>0</v>
      </c>
      <c r="K120" s="218" t="s">
        <v>185</v>
      </c>
      <c r="L120" s="47"/>
      <c r="M120" s="223" t="s">
        <v>19</v>
      </c>
      <c r="N120" s="224" t="s">
        <v>48</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186</v>
      </c>
      <c r="AT120" s="227" t="s">
        <v>181</v>
      </c>
      <c r="AU120" s="227" t="s">
        <v>87</v>
      </c>
      <c r="AY120" s="20" t="s">
        <v>179</v>
      </c>
      <c r="BE120" s="228">
        <f>IF(N120="základní",J120,0)</f>
        <v>0</v>
      </c>
      <c r="BF120" s="228">
        <f>IF(N120="snížená",J120,0)</f>
        <v>0</v>
      </c>
      <c r="BG120" s="228">
        <f>IF(N120="zákl. přenesená",J120,0)</f>
        <v>0</v>
      </c>
      <c r="BH120" s="228">
        <f>IF(N120="sníž. přenesená",J120,0)</f>
        <v>0</v>
      </c>
      <c r="BI120" s="228">
        <f>IF(N120="nulová",J120,0)</f>
        <v>0</v>
      </c>
      <c r="BJ120" s="20" t="s">
        <v>85</v>
      </c>
      <c r="BK120" s="228">
        <f>ROUND(I120*H120,2)</f>
        <v>0</v>
      </c>
      <c r="BL120" s="20" t="s">
        <v>186</v>
      </c>
      <c r="BM120" s="227" t="s">
        <v>871</v>
      </c>
    </row>
    <row r="121" s="2" customFormat="1">
      <c r="A121" s="41"/>
      <c r="B121" s="42"/>
      <c r="C121" s="43"/>
      <c r="D121" s="229" t="s">
        <v>188</v>
      </c>
      <c r="E121" s="43"/>
      <c r="F121" s="230" t="s">
        <v>431</v>
      </c>
      <c r="G121" s="43"/>
      <c r="H121" s="43"/>
      <c r="I121" s="231"/>
      <c r="J121" s="43"/>
      <c r="K121" s="43"/>
      <c r="L121" s="47"/>
      <c r="M121" s="232"/>
      <c r="N121" s="233"/>
      <c r="O121" s="87"/>
      <c r="P121" s="87"/>
      <c r="Q121" s="87"/>
      <c r="R121" s="87"/>
      <c r="S121" s="87"/>
      <c r="T121" s="88"/>
      <c r="U121" s="41"/>
      <c r="V121" s="41"/>
      <c r="W121" s="41"/>
      <c r="X121" s="41"/>
      <c r="Y121" s="41"/>
      <c r="Z121" s="41"/>
      <c r="AA121" s="41"/>
      <c r="AB121" s="41"/>
      <c r="AC121" s="41"/>
      <c r="AD121" s="41"/>
      <c r="AE121" s="41"/>
      <c r="AT121" s="20" t="s">
        <v>188</v>
      </c>
      <c r="AU121" s="20" t="s">
        <v>87</v>
      </c>
    </row>
    <row r="122" s="14" customFormat="1">
      <c r="A122" s="14"/>
      <c r="B122" s="245"/>
      <c r="C122" s="246"/>
      <c r="D122" s="236" t="s">
        <v>190</v>
      </c>
      <c r="E122" s="246"/>
      <c r="F122" s="248" t="s">
        <v>872</v>
      </c>
      <c r="G122" s="246"/>
      <c r="H122" s="249">
        <v>35.771999999999998</v>
      </c>
      <c r="I122" s="250"/>
      <c r="J122" s="246"/>
      <c r="K122" s="246"/>
      <c r="L122" s="251"/>
      <c r="M122" s="252"/>
      <c r="N122" s="253"/>
      <c r="O122" s="253"/>
      <c r="P122" s="253"/>
      <c r="Q122" s="253"/>
      <c r="R122" s="253"/>
      <c r="S122" s="253"/>
      <c r="T122" s="254"/>
      <c r="U122" s="14"/>
      <c r="V122" s="14"/>
      <c r="W122" s="14"/>
      <c r="X122" s="14"/>
      <c r="Y122" s="14"/>
      <c r="Z122" s="14"/>
      <c r="AA122" s="14"/>
      <c r="AB122" s="14"/>
      <c r="AC122" s="14"/>
      <c r="AD122" s="14"/>
      <c r="AE122" s="14"/>
      <c r="AT122" s="255" t="s">
        <v>190</v>
      </c>
      <c r="AU122" s="255" t="s">
        <v>87</v>
      </c>
      <c r="AV122" s="14" t="s">
        <v>87</v>
      </c>
      <c r="AW122" s="14" t="s">
        <v>4</v>
      </c>
      <c r="AX122" s="14" t="s">
        <v>85</v>
      </c>
      <c r="AY122" s="255" t="s">
        <v>179</v>
      </c>
    </row>
    <row r="123" s="12" customFormat="1" ht="22.8" customHeight="1">
      <c r="A123" s="12"/>
      <c r="B123" s="200"/>
      <c r="C123" s="201"/>
      <c r="D123" s="202" t="s">
        <v>76</v>
      </c>
      <c r="E123" s="214" t="s">
        <v>87</v>
      </c>
      <c r="F123" s="214" t="s">
        <v>873</v>
      </c>
      <c r="G123" s="201"/>
      <c r="H123" s="201"/>
      <c r="I123" s="204"/>
      <c r="J123" s="215">
        <f>BK123</f>
        <v>0</v>
      </c>
      <c r="K123" s="201"/>
      <c r="L123" s="206"/>
      <c r="M123" s="207"/>
      <c r="N123" s="208"/>
      <c r="O123" s="208"/>
      <c r="P123" s="209">
        <f>SUM(P124:P145)</f>
        <v>0</v>
      </c>
      <c r="Q123" s="208"/>
      <c r="R123" s="209">
        <f>SUM(R124:R145)</f>
        <v>46.719235810000001</v>
      </c>
      <c r="S123" s="208"/>
      <c r="T123" s="210">
        <f>SUM(T124:T145)</f>
        <v>0</v>
      </c>
      <c r="U123" s="12"/>
      <c r="V123" s="12"/>
      <c r="W123" s="12"/>
      <c r="X123" s="12"/>
      <c r="Y123" s="12"/>
      <c r="Z123" s="12"/>
      <c r="AA123" s="12"/>
      <c r="AB123" s="12"/>
      <c r="AC123" s="12"/>
      <c r="AD123" s="12"/>
      <c r="AE123" s="12"/>
      <c r="AR123" s="211" t="s">
        <v>85</v>
      </c>
      <c r="AT123" s="212" t="s">
        <v>76</v>
      </c>
      <c r="AU123" s="212" t="s">
        <v>85</v>
      </c>
      <c r="AY123" s="211" t="s">
        <v>179</v>
      </c>
      <c r="BK123" s="213">
        <f>SUM(BK124:BK145)</f>
        <v>0</v>
      </c>
    </row>
    <row r="124" s="2" customFormat="1" ht="16.5" customHeight="1">
      <c r="A124" s="41"/>
      <c r="B124" s="42"/>
      <c r="C124" s="216" t="s">
        <v>228</v>
      </c>
      <c r="D124" s="216" t="s">
        <v>181</v>
      </c>
      <c r="E124" s="217" t="s">
        <v>874</v>
      </c>
      <c r="F124" s="218" t="s">
        <v>875</v>
      </c>
      <c r="G124" s="219" t="s">
        <v>371</v>
      </c>
      <c r="H124" s="220">
        <v>18.603000000000002</v>
      </c>
      <c r="I124" s="221"/>
      <c r="J124" s="222">
        <f>ROUND(I124*H124,2)</f>
        <v>0</v>
      </c>
      <c r="K124" s="218" t="s">
        <v>185</v>
      </c>
      <c r="L124" s="47"/>
      <c r="M124" s="223" t="s">
        <v>19</v>
      </c>
      <c r="N124" s="224" t="s">
        <v>48</v>
      </c>
      <c r="O124" s="87"/>
      <c r="P124" s="225">
        <f>O124*H124</f>
        <v>0</v>
      </c>
      <c r="Q124" s="225">
        <v>2.5018699999999998</v>
      </c>
      <c r="R124" s="225">
        <f>Q124*H124</f>
        <v>46.542287610000002</v>
      </c>
      <c r="S124" s="225">
        <v>0</v>
      </c>
      <c r="T124" s="226">
        <f>S124*H124</f>
        <v>0</v>
      </c>
      <c r="U124" s="41"/>
      <c r="V124" s="41"/>
      <c r="W124" s="41"/>
      <c r="X124" s="41"/>
      <c r="Y124" s="41"/>
      <c r="Z124" s="41"/>
      <c r="AA124" s="41"/>
      <c r="AB124" s="41"/>
      <c r="AC124" s="41"/>
      <c r="AD124" s="41"/>
      <c r="AE124" s="41"/>
      <c r="AR124" s="227" t="s">
        <v>186</v>
      </c>
      <c r="AT124" s="227" t="s">
        <v>181</v>
      </c>
      <c r="AU124" s="227" t="s">
        <v>87</v>
      </c>
      <c r="AY124" s="20" t="s">
        <v>179</v>
      </c>
      <c r="BE124" s="228">
        <f>IF(N124="základní",J124,0)</f>
        <v>0</v>
      </c>
      <c r="BF124" s="228">
        <f>IF(N124="snížená",J124,0)</f>
        <v>0</v>
      </c>
      <c r="BG124" s="228">
        <f>IF(N124="zákl. přenesená",J124,0)</f>
        <v>0</v>
      </c>
      <c r="BH124" s="228">
        <f>IF(N124="sníž. přenesená",J124,0)</f>
        <v>0</v>
      </c>
      <c r="BI124" s="228">
        <f>IF(N124="nulová",J124,0)</f>
        <v>0</v>
      </c>
      <c r="BJ124" s="20" t="s">
        <v>85</v>
      </c>
      <c r="BK124" s="228">
        <f>ROUND(I124*H124,2)</f>
        <v>0</v>
      </c>
      <c r="BL124" s="20" t="s">
        <v>186</v>
      </c>
      <c r="BM124" s="227" t="s">
        <v>876</v>
      </c>
    </row>
    <row r="125" s="2" customFormat="1">
      <c r="A125" s="41"/>
      <c r="B125" s="42"/>
      <c r="C125" s="43"/>
      <c r="D125" s="229" t="s">
        <v>188</v>
      </c>
      <c r="E125" s="43"/>
      <c r="F125" s="230" t="s">
        <v>877</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188</v>
      </c>
      <c r="AU125" s="20" t="s">
        <v>87</v>
      </c>
    </row>
    <row r="126" s="13" customFormat="1">
      <c r="A126" s="13"/>
      <c r="B126" s="234"/>
      <c r="C126" s="235"/>
      <c r="D126" s="236" t="s">
        <v>190</v>
      </c>
      <c r="E126" s="237" t="s">
        <v>19</v>
      </c>
      <c r="F126" s="238" t="s">
        <v>878</v>
      </c>
      <c r="G126" s="235"/>
      <c r="H126" s="237" t="s">
        <v>19</v>
      </c>
      <c r="I126" s="239"/>
      <c r="J126" s="235"/>
      <c r="K126" s="235"/>
      <c r="L126" s="240"/>
      <c r="M126" s="241"/>
      <c r="N126" s="242"/>
      <c r="O126" s="242"/>
      <c r="P126" s="242"/>
      <c r="Q126" s="242"/>
      <c r="R126" s="242"/>
      <c r="S126" s="242"/>
      <c r="T126" s="243"/>
      <c r="U126" s="13"/>
      <c r="V126" s="13"/>
      <c r="W126" s="13"/>
      <c r="X126" s="13"/>
      <c r="Y126" s="13"/>
      <c r="Z126" s="13"/>
      <c r="AA126" s="13"/>
      <c r="AB126" s="13"/>
      <c r="AC126" s="13"/>
      <c r="AD126" s="13"/>
      <c r="AE126" s="13"/>
      <c r="AT126" s="244" t="s">
        <v>190</v>
      </c>
      <c r="AU126" s="244" t="s">
        <v>87</v>
      </c>
      <c r="AV126" s="13" t="s">
        <v>85</v>
      </c>
      <c r="AW126" s="13" t="s">
        <v>37</v>
      </c>
      <c r="AX126" s="13" t="s">
        <v>77</v>
      </c>
      <c r="AY126" s="244" t="s">
        <v>179</v>
      </c>
    </row>
    <row r="127" s="13" customFormat="1">
      <c r="A127" s="13"/>
      <c r="B127" s="234"/>
      <c r="C127" s="235"/>
      <c r="D127" s="236" t="s">
        <v>190</v>
      </c>
      <c r="E127" s="237" t="s">
        <v>19</v>
      </c>
      <c r="F127" s="238" t="s">
        <v>863</v>
      </c>
      <c r="G127" s="235"/>
      <c r="H127" s="237" t="s">
        <v>19</v>
      </c>
      <c r="I127" s="239"/>
      <c r="J127" s="235"/>
      <c r="K127" s="235"/>
      <c r="L127" s="240"/>
      <c r="M127" s="241"/>
      <c r="N127" s="242"/>
      <c r="O127" s="242"/>
      <c r="P127" s="242"/>
      <c r="Q127" s="242"/>
      <c r="R127" s="242"/>
      <c r="S127" s="242"/>
      <c r="T127" s="243"/>
      <c r="U127" s="13"/>
      <c r="V127" s="13"/>
      <c r="W127" s="13"/>
      <c r="X127" s="13"/>
      <c r="Y127" s="13"/>
      <c r="Z127" s="13"/>
      <c r="AA127" s="13"/>
      <c r="AB127" s="13"/>
      <c r="AC127" s="13"/>
      <c r="AD127" s="13"/>
      <c r="AE127" s="13"/>
      <c r="AT127" s="244" t="s">
        <v>190</v>
      </c>
      <c r="AU127" s="244" t="s">
        <v>87</v>
      </c>
      <c r="AV127" s="13" t="s">
        <v>85</v>
      </c>
      <c r="AW127" s="13" t="s">
        <v>37</v>
      </c>
      <c r="AX127" s="13" t="s">
        <v>77</v>
      </c>
      <c r="AY127" s="244" t="s">
        <v>179</v>
      </c>
    </row>
    <row r="128" s="14" customFormat="1">
      <c r="A128" s="14"/>
      <c r="B128" s="245"/>
      <c r="C128" s="246"/>
      <c r="D128" s="236" t="s">
        <v>190</v>
      </c>
      <c r="E128" s="247" t="s">
        <v>19</v>
      </c>
      <c r="F128" s="248" t="s">
        <v>879</v>
      </c>
      <c r="G128" s="246"/>
      <c r="H128" s="249">
        <v>3.1099999999999999</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190</v>
      </c>
      <c r="AU128" s="255" t="s">
        <v>87</v>
      </c>
      <c r="AV128" s="14" t="s">
        <v>87</v>
      </c>
      <c r="AW128" s="14" t="s">
        <v>37</v>
      </c>
      <c r="AX128" s="14" t="s">
        <v>77</v>
      </c>
      <c r="AY128" s="255" t="s">
        <v>179</v>
      </c>
    </row>
    <row r="129" s="14" customFormat="1">
      <c r="A129" s="14"/>
      <c r="B129" s="245"/>
      <c r="C129" s="246"/>
      <c r="D129" s="236" t="s">
        <v>190</v>
      </c>
      <c r="E129" s="247" t="s">
        <v>19</v>
      </c>
      <c r="F129" s="248" t="s">
        <v>879</v>
      </c>
      <c r="G129" s="246"/>
      <c r="H129" s="249">
        <v>3.1099999999999999</v>
      </c>
      <c r="I129" s="250"/>
      <c r="J129" s="246"/>
      <c r="K129" s="246"/>
      <c r="L129" s="251"/>
      <c r="M129" s="252"/>
      <c r="N129" s="253"/>
      <c r="O129" s="253"/>
      <c r="P129" s="253"/>
      <c r="Q129" s="253"/>
      <c r="R129" s="253"/>
      <c r="S129" s="253"/>
      <c r="T129" s="254"/>
      <c r="U129" s="14"/>
      <c r="V129" s="14"/>
      <c r="W129" s="14"/>
      <c r="X129" s="14"/>
      <c r="Y129" s="14"/>
      <c r="Z129" s="14"/>
      <c r="AA129" s="14"/>
      <c r="AB129" s="14"/>
      <c r="AC129" s="14"/>
      <c r="AD129" s="14"/>
      <c r="AE129" s="14"/>
      <c r="AT129" s="255" t="s">
        <v>190</v>
      </c>
      <c r="AU129" s="255" t="s">
        <v>87</v>
      </c>
      <c r="AV129" s="14" t="s">
        <v>87</v>
      </c>
      <c r="AW129" s="14" t="s">
        <v>37</v>
      </c>
      <c r="AX129" s="14" t="s">
        <v>77</v>
      </c>
      <c r="AY129" s="255" t="s">
        <v>179</v>
      </c>
    </row>
    <row r="130" s="13" customFormat="1">
      <c r="A130" s="13"/>
      <c r="B130" s="234"/>
      <c r="C130" s="235"/>
      <c r="D130" s="236" t="s">
        <v>190</v>
      </c>
      <c r="E130" s="237" t="s">
        <v>19</v>
      </c>
      <c r="F130" s="238" t="s">
        <v>865</v>
      </c>
      <c r="G130" s="235"/>
      <c r="H130" s="237" t="s">
        <v>19</v>
      </c>
      <c r="I130" s="239"/>
      <c r="J130" s="235"/>
      <c r="K130" s="235"/>
      <c r="L130" s="240"/>
      <c r="M130" s="241"/>
      <c r="N130" s="242"/>
      <c r="O130" s="242"/>
      <c r="P130" s="242"/>
      <c r="Q130" s="242"/>
      <c r="R130" s="242"/>
      <c r="S130" s="242"/>
      <c r="T130" s="243"/>
      <c r="U130" s="13"/>
      <c r="V130" s="13"/>
      <c r="W130" s="13"/>
      <c r="X130" s="13"/>
      <c r="Y130" s="13"/>
      <c r="Z130" s="13"/>
      <c r="AA130" s="13"/>
      <c r="AB130" s="13"/>
      <c r="AC130" s="13"/>
      <c r="AD130" s="13"/>
      <c r="AE130" s="13"/>
      <c r="AT130" s="244" t="s">
        <v>190</v>
      </c>
      <c r="AU130" s="244" t="s">
        <v>87</v>
      </c>
      <c r="AV130" s="13" t="s">
        <v>85</v>
      </c>
      <c r="AW130" s="13" t="s">
        <v>37</v>
      </c>
      <c r="AX130" s="13" t="s">
        <v>77</v>
      </c>
      <c r="AY130" s="244" t="s">
        <v>179</v>
      </c>
    </row>
    <row r="131" s="14" customFormat="1">
      <c r="A131" s="14"/>
      <c r="B131" s="245"/>
      <c r="C131" s="246"/>
      <c r="D131" s="236" t="s">
        <v>190</v>
      </c>
      <c r="E131" s="247" t="s">
        <v>19</v>
      </c>
      <c r="F131" s="248" t="s">
        <v>866</v>
      </c>
      <c r="G131" s="246"/>
      <c r="H131" s="249">
        <v>11.754</v>
      </c>
      <c r="I131" s="250"/>
      <c r="J131" s="246"/>
      <c r="K131" s="246"/>
      <c r="L131" s="251"/>
      <c r="M131" s="252"/>
      <c r="N131" s="253"/>
      <c r="O131" s="253"/>
      <c r="P131" s="253"/>
      <c r="Q131" s="253"/>
      <c r="R131" s="253"/>
      <c r="S131" s="253"/>
      <c r="T131" s="254"/>
      <c r="U131" s="14"/>
      <c r="V131" s="14"/>
      <c r="W131" s="14"/>
      <c r="X131" s="14"/>
      <c r="Y131" s="14"/>
      <c r="Z131" s="14"/>
      <c r="AA131" s="14"/>
      <c r="AB131" s="14"/>
      <c r="AC131" s="14"/>
      <c r="AD131" s="14"/>
      <c r="AE131" s="14"/>
      <c r="AT131" s="255" t="s">
        <v>190</v>
      </c>
      <c r="AU131" s="255" t="s">
        <v>87</v>
      </c>
      <c r="AV131" s="14" t="s">
        <v>87</v>
      </c>
      <c r="AW131" s="14" t="s">
        <v>37</v>
      </c>
      <c r="AX131" s="14" t="s">
        <v>77</v>
      </c>
      <c r="AY131" s="255" t="s">
        <v>179</v>
      </c>
    </row>
    <row r="132" s="16" customFormat="1">
      <c r="A132" s="16"/>
      <c r="B132" s="267"/>
      <c r="C132" s="268"/>
      <c r="D132" s="236" t="s">
        <v>190</v>
      </c>
      <c r="E132" s="269" t="s">
        <v>19</v>
      </c>
      <c r="F132" s="270" t="s">
        <v>195</v>
      </c>
      <c r="G132" s="268"/>
      <c r="H132" s="271">
        <v>17.974</v>
      </c>
      <c r="I132" s="272"/>
      <c r="J132" s="268"/>
      <c r="K132" s="268"/>
      <c r="L132" s="273"/>
      <c r="M132" s="274"/>
      <c r="N132" s="275"/>
      <c r="O132" s="275"/>
      <c r="P132" s="275"/>
      <c r="Q132" s="275"/>
      <c r="R132" s="275"/>
      <c r="S132" s="275"/>
      <c r="T132" s="276"/>
      <c r="U132" s="16"/>
      <c r="V132" s="16"/>
      <c r="W132" s="16"/>
      <c r="X132" s="16"/>
      <c r="Y132" s="16"/>
      <c r="Z132" s="16"/>
      <c r="AA132" s="16"/>
      <c r="AB132" s="16"/>
      <c r="AC132" s="16"/>
      <c r="AD132" s="16"/>
      <c r="AE132" s="16"/>
      <c r="AT132" s="277" t="s">
        <v>190</v>
      </c>
      <c r="AU132" s="277" t="s">
        <v>87</v>
      </c>
      <c r="AV132" s="16" t="s">
        <v>186</v>
      </c>
      <c r="AW132" s="16" t="s">
        <v>37</v>
      </c>
      <c r="AX132" s="16" t="s">
        <v>85</v>
      </c>
      <c r="AY132" s="277" t="s">
        <v>179</v>
      </c>
    </row>
    <row r="133" s="14" customFormat="1">
      <c r="A133" s="14"/>
      <c r="B133" s="245"/>
      <c r="C133" s="246"/>
      <c r="D133" s="236" t="s">
        <v>190</v>
      </c>
      <c r="E133" s="246"/>
      <c r="F133" s="248" t="s">
        <v>880</v>
      </c>
      <c r="G133" s="246"/>
      <c r="H133" s="249">
        <v>18.603000000000002</v>
      </c>
      <c r="I133" s="250"/>
      <c r="J133" s="246"/>
      <c r="K133" s="246"/>
      <c r="L133" s="251"/>
      <c r="M133" s="252"/>
      <c r="N133" s="253"/>
      <c r="O133" s="253"/>
      <c r="P133" s="253"/>
      <c r="Q133" s="253"/>
      <c r="R133" s="253"/>
      <c r="S133" s="253"/>
      <c r="T133" s="254"/>
      <c r="U133" s="14"/>
      <c r="V133" s="14"/>
      <c r="W133" s="14"/>
      <c r="X133" s="14"/>
      <c r="Y133" s="14"/>
      <c r="Z133" s="14"/>
      <c r="AA133" s="14"/>
      <c r="AB133" s="14"/>
      <c r="AC133" s="14"/>
      <c r="AD133" s="14"/>
      <c r="AE133" s="14"/>
      <c r="AT133" s="255" t="s">
        <v>190</v>
      </c>
      <c r="AU133" s="255" t="s">
        <v>87</v>
      </c>
      <c r="AV133" s="14" t="s">
        <v>87</v>
      </c>
      <c r="AW133" s="14" t="s">
        <v>4</v>
      </c>
      <c r="AX133" s="14" t="s">
        <v>85</v>
      </c>
      <c r="AY133" s="255" t="s">
        <v>179</v>
      </c>
    </row>
    <row r="134" s="2" customFormat="1" ht="16.5" customHeight="1">
      <c r="A134" s="41"/>
      <c r="B134" s="42"/>
      <c r="C134" s="216" t="s">
        <v>235</v>
      </c>
      <c r="D134" s="216" t="s">
        <v>181</v>
      </c>
      <c r="E134" s="217" t="s">
        <v>881</v>
      </c>
      <c r="F134" s="218" t="s">
        <v>882</v>
      </c>
      <c r="G134" s="219" t="s">
        <v>184</v>
      </c>
      <c r="H134" s="220">
        <v>65.780000000000001</v>
      </c>
      <c r="I134" s="221"/>
      <c r="J134" s="222">
        <f>ROUND(I134*H134,2)</f>
        <v>0</v>
      </c>
      <c r="K134" s="218" t="s">
        <v>185</v>
      </c>
      <c r="L134" s="47"/>
      <c r="M134" s="223" t="s">
        <v>19</v>
      </c>
      <c r="N134" s="224" t="s">
        <v>48</v>
      </c>
      <c r="O134" s="87"/>
      <c r="P134" s="225">
        <f>O134*H134</f>
        <v>0</v>
      </c>
      <c r="Q134" s="225">
        <v>0.0026900000000000001</v>
      </c>
      <c r="R134" s="225">
        <f>Q134*H134</f>
        <v>0.1769482</v>
      </c>
      <c r="S134" s="225">
        <v>0</v>
      </c>
      <c r="T134" s="226">
        <f>S134*H134</f>
        <v>0</v>
      </c>
      <c r="U134" s="41"/>
      <c r="V134" s="41"/>
      <c r="W134" s="41"/>
      <c r="X134" s="41"/>
      <c r="Y134" s="41"/>
      <c r="Z134" s="41"/>
      <c r="AA134" s="41"/>
      <c r="AB134" s="41"/>
      <c r="AC134" s="41"/>
      <c r="AD134" s="41"/>
      <c r="AE134" s="41"/>
      <c r="AR134" s="227" t="s">
        <v>186</v>
      </c>
      <c r="AT134" s="227" t="s">
        <v>181</v>
      </c>
      <c r="AU134" s="227" t="s">
        <v>87</v>
      </c>
      <c r="AY134" s="20" t="s">
        <v>179</v>
      </c>
      <c r="BE134" s="228">
        <f>IF(N134="základní",J134,0)</f>
        <v>0</v>
      </c>
      <c r="BF134" s="228">
        <f>IF(N134="snížená",J134,0)</f>
        <v>0</v>
      </c>
      <c r="BG134" s="228">
        <f>IF(N134="zákl. přenesená",J134,0)</f>
        <v>0</v>
      </c>
      <c r="BH134" s="228">
        <f>IF(N134="sníž. přenesená",J134,0)</f>
        <v>0</v>
      </c>
      <c r="BI134" s="228">
        <f>IF(N134="nulová",J134,0)</f>
        <v>0</v>
      </c>
      <c r="BJ134" s="20" t="s">
        <v>85</v>
      </c>
      <c r="BK134" s="228">
        <f>ROUND(I134*H134,2)</f>
        <v>0</v>
      </c>
      <c r="BL134" s="20" t="s">
        <v>186</v>
      </c>
      <c r="BM134" s="227" t="s">
        <v>883</v>
      </c>
    </row>
    <row r="135" s="2" customFormat="1">
      <c r="A135" s="41"/>
      <c r="B135" s="42"/>
      <c r="C135" s="43"/>
      <c r="D135" s="229" t="s">
        <v>188</v>
      </c>
      <c r="E135" s="43"/>
      <c r="F135" s="230" t="s">
        <v>884</v>
      </c>
      <c r="G135" s="43"/>
      <c r="H135" s="43"/>
      <c r="I135" s="231"/>
      <c r="J135" s="43"/>
      <c r="K135" s="43"/>
      <c r="L135" s="47"/>
      <c r="M135" s="232"/>
      <c r="N135" s="233"/>
      <c r="O135" s="87"/>
      <c r="P135" s="87"/>
      <c r="Q135" s="87"/>
      <c r="R135" s="87"/>
      <c r="S135" s="87"/>
      <c r="T135" s="88"/>
      <c r="U135" s="41"/>
      <c r="V135" s="41"/>
      <c r="W135" s="41"/>
      <c r="X135" s="41"/>
      <c r="Y135" s="41"/>
      <c r="Z135" s="41"/>
      <c r="AA135" s="41"/>
      <c r="AB135" s="41"/>
      <c r="AC135" s="41"/>
      <c r="AD135" s="41"/>
      <c r="AE135" s="41"/>
      <c r="AT135" s="20" t="s">
        <v>188</v>
      </c>
      <c r="AU135" s="20" t="s">
        <v>87</v>
      </c>
    </row>
    <row r="136" s="13" customFormat="1">
      <c r="A136" s="13"/>
      <c r="B136" s="234"/>
      <c r="C136" s="235"/>
      <c r="D136" s="236" t="s">
        <v>190</v>
      </c>
      <c r="E136" s="237" t="s">
        <v>19</v>
      </c>
      <c r="F136" s="238" t="s">
        <v>885</v>
      </c>
      <c r="G136" s="235"/>
      <c r="H136" s="237" t="s">
        <v>19</v>
      </c>
      <c r="I136" s="239"/>
      <c r="J136" s="235"/>
      <c r="K136" s="235"/>
      <c r="L136" s="240"/>
      <c r="M136" s="241"/>
      <c r="N136" s="242"/>
      <c r="O136" s="242"/>
      <c r="P136" s="242"/>
      <c r="Q136" s="242"/>
      <c r="R136" s="242"/>
      <c r="S136" s="242"/>
      <c r="T136" s="243"/>
      <c r="U136" s="13"/>
      <c r="V136" s="13"/>
      <c r="W136" s="13"/>
      <c r="X136" s="13"/>
      <c r="Y136" s="13"/>
      <c r="Z136" s="13"/>
      <c r="AA136" s="13"/>
      <c r="AB136" s="13"/>
      <c r="AC136" s="13"/>
      <c r="AD136" s="13"/>
      <c r="AE136" s="13"/>
      <c r="AT136" s="244" t="s">
        <v>190</v>
      </c>
      <c r="AU136" s="244" t="s">
        <v>87</v>
      </c>
      <c r="AV136" s="13" t="s">
        <v>85</v>
      </c>
      <c r="AW136" s="13" t="s">
        <v>37</v>
      </c>
      <c r="AX136" s="13" t="s">
        <v>77</v>
      </c>
      <c r="AY136" s="244" t="s">
        <v>179</v>
      </c>
    </row>
    <row r="137" s="13" customFormat="1">
      <c r="A137" s="13"/>
      <c r="B137" s="234"/>
      <c r="C137" s="235"/>
      <c r="D137" s="236" t="s">
        <v>190</v>
      </c>
      <c r="E137" s="237" t="s">
        <v>19</v>
      </c>
      <c r="F137" s="238" t="s">
        <v>863</v>
      </c>
      <c r="G137" s="235"/>
      <c r="H137" s="237" t="s">
        <v>19</v>
      </c>
      <c r="I137" s="239"/>
      <c r="J137" s="235"/>
      <c r="K137" s="235"/>
      <c r="L137" s="240"/>
      <c r="M137" s="241"/>
      <c r="N137" s="242"/>
      <c r="O137" s="242"/>
      <c r="P137" s="242"/>
      <c r="Q137" s="242"/>
      <c r="R137" s="242"/>
      <c r="S137" s="242"/>
      <c r="T137" s="243"/>
      <c r="U137" s="13"/>
      <c r="V137" s="13"/>
      <c r="W137" s="13"/>
      <c r="X137" s="13"/>
      <c r="Y137" s="13"/>
      <c r="Z137" s="13"/>
      <c r="AA137" s="13"/>
      <c r="AB137" s="13"/>
      <c r="AC137" s="13"/>
      <c r="AD137" s="13"/>
      <c r="AE137" s="13"/>
      <c r="AT137" s="244" t="s">
        <v>190</v>
      </c>
      <c r="AU137" s="244" t="s">
        <v>87</v>
      </c>
      <c r="AV137" s="13" t="s">
        <v>85</v>
      </c>
      <c r="AW137" s="13" t="s">
        <v>37</v>
      </c>
      <c r="AX137" s="13" t="s">
        <v>77</v>
      </c>
      <c r="AY137" s="244" t="s">
        <v>179</v>
      </c>
    </row>
    <row r="138" s="14" customFormat="1">
      <c r="A138" s="14"/>
      <c r="B138" s="245"/>
      <c r="C138" s="246"/>
      <c r="D138" s="236" t="s">
        <v>190</v>
      </c>
      <c r="E138" s="247" t="s">
        <v>19</v>
      </c>
      <c r="F138" s="248" t="s">
        <v>886</v>
      </c>
      <c r="G138" s="246"/>
      <c r="H138" s="249">
        <v>6.3200000000000003</v>
      </c>
      <c r="I138" s="250"/>
      <c r="J138" s="246"/>
      <c r="K138" s="246"/>
      <c r="L138" s="251"/>
      <c r="M138" s="252"/>
      <c r="N138" s="253"/>
      <c r="O138" s="253"/>
      <c r="P138" s="253"/>
      <c r="Q138" s="253"/>
      <c r="R138" s="253"/>
      <c r="S138" s="253"/>
      <c r="T138" s="254"/>
      <c r="U138" s="14"/>
      <c r="V138" s="14"/>
      <c r="W138" s="14"/>
      <c r="X138" s="14"/>
      <c r="Y138" s="14"/>
      <c r="Z138" s="14"/>
      <c r="AA138" s="14"/>
      <c r="AB138" s="14"/>
      <c r="AC138" s="14"/>
      <c r="AD138" s="14"/>
      <c r="AE138" s="14"/>
      <c r="AT138" s="255" t="s">
        <v>190</v>
      </c>
      <c r="AU138" s="255" t="s">
        <v>87</v>
      </c>
      <c r="AV138" s="14" t="s">
        <v>87</v>
      </c>
      <c r="AW138" s="14" t="s">
        <v>37</v>
      </c>
      <c r="AX138" s="14" t="s">
        <v>77</v>
      </c>
      <c r="AY138" s="255" t="s">
        <v>179</v>
      </c>
    </row>
    <row r="139" s="14" customFormat="1">
      <c r="A139" s="14"/>
      <c r="B139" s="245"/>
      <c r="C139" s="246"/>
      <c r="D139" s="236" t="s">
        <v>190</v>
      </c>
      <c r="E139" s="247" t="s">
        <v>19</v>
      </c>
      <c r="F139" s="248" t="s">
        <v>886</v>
      </c>
      <c r="G139" s="246"/>
      <c r="H139" s="249">
        <v>6.3200000000000003</v>
      </c>
      <c r="I139" s="250"/>
      <c r="J139" s="246"/>
      <c r="K139" s="246"/>
      <c r="L139" s="251"/>
      <c r="M139" s="252"/>
      <c r="N139" s="253"/>
      <c r="O139" s="253"/>
      <c r="P139" s="253"/>
      <c r="Q139" s="253"/>
      <c r="R139" s="253"/>
      <c r="S139" s="253"/>
      <c r="T139" s="254"/>
      <c r="U139" s="14"/>
      <c r="V139" s="14"/>
      <c r="W139" s="14"/>
      <c r="X139" s="14"/>
      <c r="Y139" s="14"/>
      <c r="Z139" s="14"/>
      <c r="AA139" s="14"/>
      <c r="AB139" s="14"/>
      <c r="AC139" s="14"/>
      <c r="AD139" s="14"/>
      <c r="AE139" s="14"/>
      <c r="AT139" s="255" t="s">
        <v>190</v>
      </c>
      <c r="AU139" s="255" t="s">
        <v>87</v>
      </c>
      <c r="AV139" s="14" t="s">
        <v>87</v>
      </c>
      <c r="AW139" s="14" t="s">
        <v>37</v>
      </c>
      <c r="AX139" s="14" t="s">
        <v>77</v>
      </c>
      <c r="AY139" s="255" t="s">
        <v>179</v>
      </c>
    </row>
    <row r="140" s="13" customFormat="1">
      <c r="A140" s="13"/>
      <c r="B140" s="234"/>
      <c r="C140" s="235"/>
      <c r="D140" s="236" t="s">
        <v>190</v>
      </c>
      <c r="E140" s="237" t="s">
        <v>19</v>
      </c>
      <c r="F140" s="238" t="s">
        <v>865</v>
      </c>
      <c r="G140" s="235"/>
      <c r="H140" s="237" t="s">
        <v>19</v>
      </c>
      <c r="I140" s="239"/>
      <c r="J140" s="235"/>
      <c r="K140" s="235"/>
      <c r="L140" s="240"/>
      <c r="M140" s="241"/>
      <c r="N140" s="242"/>
      <c r="O140" s="242"/>
      <c r="P140" s="242"/>
      <c r="Q140" s="242"/>
      <c r="R140" s="242"/>
      <c r="S140" s="242"/>
      <c r="T140" s="243"/>
      <c r="U140" s="13"/>
      <c r="V140" s="13"/>
      <c r="W140" s="13"/>
      <c r="X140" s="13"/>
      <c r="Y140" s="13"/>
      <c r="Z140" s="13"/>
      <c r="AA140" s="13"/>
      <c r="AB140" s="13"/>
      <c r="AC140" s="13"/>
      <c r="AD140" s="13"/>
      <c r="AE140" s="13"/>
      <c r="AT140" s="244" t="s">
        <v>190</v>
      </c>
      <c r="AU140" s="244" t="s">
        <v>87</v>
      </c>
      <c r="AV140" s="13" t="s">
        <v>85</v>
      </c>
      <c r="AW140" s="13" t="s">
        <v>37</v>
      </c>
      <c r="AX140" s="13" t="s">
        <v>77</v>
      </c>
      <c r="AY140" s="244" t="s">
        <v>179</v>
      </c>
    </row>
    <row r="141" s="14" customFormat="1">
      <c r="A141" s="14"/>
      <c r="B141" s="245"/>
      <c r="C141" s="246"/>
      <c r="D141" s="236" t="s">
        <v>190</v>
      </c>
      <c r="E141" s="247" t="s">
        <v>19</v>
      </c>
      <c r="F141" s="248" t="s">
        <v>887</v>
      </c>
      <c r="G141" s="246"/>
      <c r="H141" s="249">
        <v>52.240000000000002</v>
      </c>
      <c r="I141" s="250"/>
      <c r="J141" s="246"/>
      <c r="K141" s="246"/>
      <c r="L141" s="251"/>
      <c r="M141" s="252"/>
      <c r="N141" s="253"/>
      <c r="O141" s="253"/>
      <c r="P141" s="253"/>
      <c r="Q141" s="253"/>
      <c r="R141" s="253"/>
      <c r="S141" s="253"/>
      <c r="T141" s="254"/>
      <c r="U141" s="14"/>
      <c r="V141" s="14"/>
      <c r="W141" s="14"/>
      <c r="X141" s="14"/>
      <c r="Y141" s="14"/>
      <c r="Z141" s="14"/>
      <c r="AA141" s="14"/>
      <c r="AB141" s="14"/>
      <c r="AC141" s="14"/>
      <c r="AD141" s="14"/>
      <c r="AE141" s="14"/>
      <c r="AT141" s="255" t="s">
        <v>190</v>
      </c>
      <c r="AU141" s="255" t="s">
        <v>87</v>
      </c>
      <c r="AV141" s="14" t="s">
        <v>87</v>
      </c>
      <c r="AW141" s="14" t="s">
        <v>37</v>
      </c>
      <c r="AX141" s="14" t="s">
        <v>77</v>
      </c>
      <c r="AY141" s="255" t="s">
        <v>179</v>
      </c>
    </row>
    <row r="142" s="14" customFormat="1">
      <c r="A142" s="14"/>
      <c r="B142" s="245"/>
      <c r="C142" s="246"/>
      <c r="D142" s="236" t="s">
        <v>190</v>
      </c>
      <c r="E142" s="247" t="s">
        <v>19</v>
      </c>
      <c r="F142" s="248" t="s">
        <v>888</v>
      </c>
      <c r="G142" s="246"/>
      <c r="H142" s="249">
        <v>0.90000000000000002</v>
      </c>
      <c r="I142" s="250"/>
      <c r="J142" s="246"/>
      <c r="K142" s="246"/>
      <c r="L142" s="251"/>
      <c r="M142" s="252"/>
      <c r="N142" s="253"/>
      <c r="O142" s="253"/>
      <c r="P142" s="253"/>
      <c r="Q142" s="253"/>
      <c r="R142" s="253"/>
      <c r="S142" s="253"/>
      <c r="T142" s="254"/>
      <c r="U142" s="14"/>
      <c r="V142" s="14"/>
      <c r="W142" s="14"/>
      <c r="X142" s="14"/>
      <c r="Y142" s="14"/>
      <c r="Z142" s="14"/>
      <c r="AA142" s="14"/>
      <c r="AB142" s="14"/>
      <c r="AC142" s="14"/>
      <c r="AD142" s="14"/>
      <c r="AE142" s="14"/>
      <c r="AT142" s="255" t="s">
        <v>190</v>
      </c>
      <c r="AU142" s="255" t="s">
        <v>87</v>
      </c>
      <c r="AV142" s="14" t="s">
        <v>87</v>
      </c>
      <c r="AW142" s="14" t="s">
        <v>37</v>
      </c>
      <c r="AX142" s="14" t="s">
        <v>77</v>
      </c>
      <c r="AY142" s="255" t="s">
        <v>179</v>
      </c>
    </row>
    <row r="143" s="16" customFormat="1">
      <c r="A143" s="16"/>
      <c r="B143" s="267"/>
      <c r="C143" s="268"/>
      <c r="D143" s="236" t="s">
        <v>190</v>
      </c>
      <c r="E143" s="269" t="s">
        <v>19</v>
      </c>
      <c r="F143" s="270" t="s">
        <v>195</v>
      </c>
      <c r="G143" s="268"/>
      <c r="H143" s="271">
        <v>65.780000000000001</v>
      </c>
      <c r="I143" s="272"/>
      <c r="J143" s="268"/>
      <c r="K143" s="268"/>
      <c r="L143" s="273"/>
      <c r="M143" s="274"/>
      <c r="N143" s="275"/>
      <c r="O143" s="275"/>
      <c r="P143" s="275"/>
      <c r="Q143" s="275"/>
      <c r="R143" s="275"/>
      <c r="S143" s="275"/>
      <c r="T143" s="276"/>
      <c r="U143" s="16"/>
      <c r="V143" s="16"/>
      <c r="W143" s="16"/>
      <c r="X143" s="16"/>
      <c r="Y143" s="16"/>
      <c r="Z143" s="16"/>
      <c r="AA143" s="16"/>
      <c r="AB143" s="16"/>
      <c r="AC143" s="16"/>
      <c r="AD143" s="16"/>
      <c r="AE143" s="16"/>
      <c r="AT143" s="277" t="s">
        <v>190</v>
      </c>
      <c r="AU143" s="277" t="s">
        <v>87</v>
      </c>
      <c r="AV143" s="16" t="s">
        <v>186</v>
      </c>
      <c r="AW143" s="16" t="s">
        <v>37</v>
      </c>
      <c r="AX143" s="16" t="s">
        <v>85</v>
      </c>
      <c r="AY143" s="277" t="s">
        <v>179</v>
      </c>
    </row>
    <row r="144" s="2" customFormat="1" ht="16.5" customHeight="1">
      <c r="A144" s="41"/>
      <c r="B144" s="42"/>
      <c r="C144" s="216" t="s">
        <v>242</v>
      </c>
      <c r="D144" s="216" t="s">
        <v>181</v>
      </c>
      <c r="E144" s="217" t="s">
        <v>889</v>
      </c>
      <c r="F144" s="218" t="s">
        <v>890</v>
      </c>
      <c r="G144" s="219" t="s">
        <v>184</v>
      </c>
      <c r="H144" s="220">
        <v>65.780000000000001</v>
      </c>
      <c r="I144" s="221"/>
      <c r="J144" s="222">
        <f>ROUND(I144*H144,2)</f>
        <v>0</v>
      </c>
      <c r="K144" s="218" t="s">
        <v>185</v>
      </c>
      <c r="L144" s="47"/>
      <c r="M144" s="223" t="s">
        <v>19</v>
      </c>
      <c r="N144" s="224" t="s">
        <v>48</v>
      </c>
      <c r="O144" s="87"/>
      <c r="P144" s="225">
        <f>O144*H144</f>
        <v>0</v>
      </c>
      <c r="Q144" s="225">
        <v>0</v>
      </c>
      <c r="R144" s="225">
        <f>Q144*H144</f>
        <v>0</v>
      </c>
      <c r="S144" s="225">
        <v>0</v>
      </c>
      <c r="T144" s="226">
        <f>S144*H144</f>
        <v>0</v>
      </c>
      <c r="U144" s="41"/>
      <c r="V144" s="41"/>
      <c r="W144" s="41"/>
      <c r="X144" s="41"/>
      <c r="Y144" s="41"/>
      <c r="Z144" s="41"/>
      <c r="AA144" s="41"/>
      <c r="AB144" s="41"/>
      <c r="AC144" s="41"/>
      <c r="AD144" s="41"/>
      <c r="AE144" s="41"/>
      <c r="AR144" s="227" t="s">
        <v>186</v>
      </c>
      <c r="AT144" s="227" t="s">
        <v>181</v>
      </c>
      <c r="AU144" s="227" t="s">
        <v>87</v>
      </c>
      <c r="AY144" s="20" t="s">
        <v>179</v>
      </c>
      <c r="BE144" s="228">
        <f>IF(N144="základní",J144,0)</f>
        <v>0</v>
      </c>
      <c r="BF144" s="228">
        <f>IF(N144="snížená",J144,0)</f>
        <v>0</v>
      </c>
      <c r="BG144" s="228">
        <f>IF(N144="zákl. přenesená",J144,0)</f>
        <v>0</v>
      </c>
      <c r="BH144" s="228">
        <f>IF(N144="sníž. přenesená",J144,0)</f>
        <v>0</v>
      </c>
      <c r="BI144" s="228">
        <f>IF(N144="nulová",J144,0)</f>
        <v>0</v>
      </c>
      <c r="BJ144" s="20" t="s">
        <v>85</v>
      </c>
      <c r="BK144" s="228">
        <f>ROUND(I144*H144,2)</f>
        <v>0</v>
      </c>
      <c r="BL144" s="20" t="s">
        <v>186</v>
      </c>
      <c r="BM144" s="227" t="s">
        <v>891</v>
      </c>
    </row>
    <row r="145" s="2" customFormat="1">
      <c r="A145" s="41"/>
      <c r="B145" s="42"/>
      <c r="C145" s="43"/>
      <c r="D145" s="229" t="s">
        <v>188</v>
      </c>
      <c r="E145" s="43"/>
      <c r="F145" s="230" t="s">
        <v>892</v>
      </c>
      <c r="G145" s="43"/>
      <c r="H145" s="43"/>
      <c r="I145" s="231"/>
      <c r="J145" s="43"/>
      <c r="K145" s="43"/>
      <c r="L145" s="47"/>
      <c r="M145" s="232"/>
      <c r="N145" s="233"/>
      <c r="O145" s="87"/>
      <c r="P145" s="87"/>
      <c r="Q145" s="87"/>
      <c r="R145" s="87"/>
      <c r="S145" s="87"/>
      <c r="T145" s="88"/>
      <c r="U145" s="41"/>
      <c r="V145" s="41"/>
      <c r="W145" s="41"/>
      <c r="X145" s="41"/>
      <c r="Y145" s="41"/>
      <c r="Z145" s="41"/>
      <c r="AA145" s="41"/>
      <c r="AB145" s="41"/>
      <c r="AC145" s="41"/>
      <c r="AD145" s="41"/>
      <c r="AE145" s="41"/>
      <c r="AT145" s="20" t="s">
        <v>188</v>
      </c>
      <c r="AU145" s="20" t="s">
        <v>87</v>
      </c>
    </row>
    <row r="146" s="12" customFormat="1" ht="22.8" customHeight="1">
      <c r="A146" s="12"/>
      <c r="B146" s="200"/>
      <c r="C146" s="201"/>
      <c r="D146" s="202" t="s">
        <v>76</v>
      </c>
      <c r="E146" s="214" t="s">
        <v>194</v>
      </c>
      <c r="F146" s="214" t="s">
        <v>893</v>
      </c>
      <c r="G146" s="201"/>
      <c r="H146" s="201"/>
      <c r="I146" s="204"/>
      <c r="J146" s="215">
        <f>BK146</f>
        <v>0</v>
      </c>
      <c r="K146" s="201"/>
      <c r="L146" s="206"/>
      <c r="M146" s="207"/>
      <c r="N146" s="208"/>
      <c r="O146" s="208"/>
      <c r="P146" s="209">
        <f>SUM(P147:P151)</f>
        <v>0</v>
      </c>
      <c r="Q146" s="208"/>
      <c r="R146" s="209">
        <f>SUM(R147:R151)</f>
        <v>0</v>
      </c>
      <c r="S146" s="208"/>
      <c r="T146" s="210">
        <f>SUM(T147:T151)</f>
        <v>0</v>
      </c>
      <c r="U146" s="12"/>
      <c r="V146" s="12"/>
      <c r="W146" s="12"/>
      <c r="X146" s="12"/>
      <c r="Y146" s="12"/>
      <c r="Z146" s="12"/>
      <c r="AA146" s="12"/>
      <c r="AB146" s="12"/>
      <c r="AC146" s="12"/>
      <c r="AD146" s="12"/>
      <c r="AE146" s="12"/>
      <c r="AR146" s="211" t="s">
        <v>85</v>
      </c>
      <c r="AT146" s="212" t="s">
        <v>76</v>
      </c>
      <c r="AU146" s="212" t="s">
        <v>85</v>
      </c>
      <c r="AY146" s="211" t="s">
        <v>179</v>
      </c>
      <c r="BK146" s="213">
        <f>SUM(BK147:BK151)</f>
        <v>0</v>
      </c>
    </row>
    <row r="147" s="2" customFormat="1" ht="24.15" customHeight="1">
      <c r="A147" s="41"/>
      <c r="B147" s="42"/>
      <c r="C147" s="216" t="s">
        <v>248</v>
      </c>
      <c r="D147" s="216" t="s">
        <v>181</v>
      </c>
      <c r="E147" s="217" t="s">
        <v>894</v>
      </c>
      <c r="F147" s="218" t="s">
        <v>895</v>
      </c>
      <c r="G147" s="219" t="s">
        <v>371</v>
      </c>
      <c r="H147" s="220">
        <v>3.7799999999999998</v>
      </c>
      <c r="I147" s="221"/>
      <c r="J147" s="222">
        <f>ROUND(I147*H147,2)</f>
        <v>0</v>
      </c>
      <c r="K147" s="218" t="s">
        <v>274</v>
      </c>
      <c r="L147" s="47"/>
      <c r="M147" s="223" t="s">
        <v>19</v>
      </c>
      <c r="N147" s="224" t="s">
        <v>48</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186</v>
      </c>
      <c r="AT147" s="227" t="s">
        <v>181</v>
      </c>
      <c r="AU147" s="227" t="s">
        <v>87</v>
      </c>
      <c r="AY147" s="20" t="s">
        <v>179</v>
      </c>
      <c r="BE147" s="228">
        <f>IF(N147="základní",J147,0)</f>
        <v>0</v>
      </c>
      <c r="BF147" s="228">
        <f>IF(N147="snížená",J147,0)</f>
        <v>0</v>
      </c>
      <c r="BG147" s="228">
        <f>IF(N147="zákl. přenesená",J147,0)</f>
        <v>0</v>
      </c>
      <c r="BH147" s="228">
        <f>IF(N147="sníž. přenesená",J147,0)</f>
        <v>0</v>
      </c>
      <c r="BI147" s="228">
        <f>IF(N147="nulová",J147,0)</f>
        <v>0</v>
      </c>
      <c r="BJ147" s="20" t="s">
        <v>85</v>
      </c>
      <c r="BK147" s="228">
        <f>ROUND(I147*H147,2)</f>
        <v>0</v>
      </c>
      <c r="BL147" s="20" t="s">
        <v>186</v>
      </c>
      <c r="BM147" s="227" t="s">
        <v>896</v>
      </c>
    </row>
    <row r="148" s="13" customFormat="1">
      <c r="A148" s="13"/>
      <c r="B148" s="234"/>
      <c r="C148" s="235"/>
      <c r="D148" s="236" t="s">
        <v>190</v>
      </c>
      <c r="E148" s="237" t="s">
        <v>19</v>
      </c>
      <c r="F148" s="238" t="s">
        <v>897</v>
      </c>
      <c r="G148" s="235"/>
      <c r="H148" s="237" t="s">
        <v>19</v>
      </c>
      <c r="I148" s="239"/>
      <c r="J148" s="235"/>
      <c r="K148" s="235"/>
      <c r="L148" s="240"/>
      <c r="M148" s="241"/>
      <c r="N148" s="242"/>
      <c r="O148" s="242"/>
      <c r="P148" s="242"/>
      <c r="Q148" s="242"/>
      <c r="R148" s="242"/>
      <c r="S148" s="242"/>
      <c r="T148" s="243"/>
      <c r="U148" s="13"/>
      <c r="V148" s="13"/>
      <c r="W148" s="13"/>
      <c r="X148" s="13"/>
      <c r="Y148" s="13"/>
      <c r="Z148" s="13"/>
      <c r="AA148" s="13"/>
      <c r="AB148" s="13"/>
      <c r="AC148" s="13"/>
      <c r="AD148" s="13"/>
      <c r="AE148" s="13"/>
      <c r="AT148" s="244" t="s">
        <v>190</v>
      </c>
      <c r="AU148" s="244" t="s">
        <v>87</v>
      </c>
      <c r="AV148" s="13" t="s">
        <v>85</v>
      </c>
      <c r="AW148" s="13" t="s">
        <v>37</v>
      </c>
      <c r="AX148" s="13" t="s">
        <v>77</v>
      </c>
      <c r="AY148" s="244" t="s">
        <v>179</v>
      </c>
    </row>
    <row r="149" s="14" customFormat="1">
      <c r="A149" s="14"/>
      <c r="B149" s="245"/>
      <c r="C149" s="246"/>
      <c r="D149" s="236" t="s">
        <v>190</v>
      </c>
      <c r="E149" s="247" t="s">
        <v>19</v>
      </c>
      <c r="F149" s="248" t="s">
        <v>898</v>
      </c>
      <c r="G149" s="246"/>
      <c r="H149" s="249">
        <v>1.8899999999999999</v>
      </c>
      <c r="I149" s="250"/>
      <c r="J149" s="246"/>
      <c r="K149" s="246"/>
      <c r="L149" s="251"/>
      <c r="M149" s="252"/>
      <c r="N149" s="253"/>
      <c r="O149" s="253"/>
      <c r="P149" s="253"/>
      <c r="Q149" s="253"/>
      <c r="R149" s="253"/>
      <c r="S149" s="253"/>
      <c r="T149" s="254"/>
      <c r="U149" s="14"/>
      <c r="V149" s="14"/>
      <c r="W149" s="14"/>
      <c r="X149" s="14"/>
      <c r="Y149" s="14"/>
      <c r="Z149" s="14"/>
      <c r="AA149" s="14"/>
      <c r="AB149" s="14"/>
      <c r="AC149" s="14"/>
      <c r="AD149" s="14"/>
      <c r="AE149" s="14"/>
      <c r="AT149" s="255" t="s">
        <v>190</v>
      </c>
      <c r="AU149" s="255" t="s">
        <v>87</v>
      </c>
      <c r="AV149" s="14" t="s">
        <v>87</v>
      </c>
      <c r="AW149" s="14" t="s">
        <v>37</v>
      </c>
      <c r="AX149" s="14" t="s">
        <v>77</v>
      </c>
      <c r="AY149" s="255" t="s">
        <v>179</v>
      </c>
    </row>
    <row r="150" s="14" customFormat="1">
      <c r="A150" s="14"/>
      <c r="B150" s="245"/>
      <c r="C150" s="246"/>
      <c r="D150" s="236" t="s">
        <v>190</v>
      </c>
      <c r="E150" s="247" t="s">
        <v>19</v>
      </c>
      <c r="F150" s="248" t="s">
        <v>898</v>
      </c>
      <c r="G150" s="246"/>
      <c r="H150" s="249">
        <v>1.8899999999999999</v>
      </c>
      <c r="I150" s="250"/>
      <c r="J150" s="246"/>
      <c r="K150" s="246"/>
      <c r="L150" s="251"/>
      <c r="M150" s="252"/>
      <c r="N150" s="253"/>
      <c r="O150" s="253"/>
      <c r="P150" s="253"/>
      <c r="Q150" s="253"/>
      <c r="R150" s="253"/>
      <c r="S150" s="253"/>
      <c r="T150" s="254"/>
      <c r="U150" s="14"/>
      <c r="V150" s="14"/>
      <c r="W150" s="14"/>
      <c r="X150" s="14"/>
      <c r="Y150" s="14"/>
      <c r="Z150" s="14"/>
      <c r="AA150" s="14"/>
      <c r="AB150" s="14"/>
      <c r="AC150" s="14"/>
      <c r="AD150" s="14"/>
      <c r="AE150" s="14"/>
      <c r="AT150" s="255" t="s">
        <v>190</v>
      </c>
      <c r="AU150" s="255" t="s">
        <v>87</v>
      </c>
      <c r="AV150" s="14" t="s">
        <v>87</v>
      </c>
      <c r="AW150" s="14" t="s">
        <v>37</v>
      </c>
      <c r="AX150" s="14" t="s">
        <v>77</v>
      </c>
      <c r="AY150" s="255" t="s">
        <v>179</v>
      </c>
    </row>
    <row r="151" s="16" customFormat="1">
      <c r="A151" s="16"/>
      <c r="B151" s="267"/>
      <c r="C151" s="268"/>
      <c r="D151" s="236" t="s">
        <v>190</v>
      </c>
      <c r="E151" s="269" t="s">
        <v>19</v>
      </c>
      <c r="F151" s="270" t="s">
        <v>195</v>
      </c>
      <c r="G151" s="268"/>
      <c r="H151" s="271">
        <v>3.7799999999999998</v>
      </c>
      <c r="I151" s="272"/>
      <c r="J151" s="268"/>
      <c r="K151" s="268"/>
      <c r="L151" s="273"/>
      <c r="M151" s="274"/>
      <c r="N151" s="275"/>
      <c r="O151" s="275"/>
      <c r="P151" s="275"/>
      <c r="Q151" s="275"/>
      <c r="R151" s="275"/>
      <c r="S151" s="275"/>
      <c r="T151" s="276"/>
      <c r="U151" s="16"/>
      <c r="V151" s="16"/>
      <c r="W151" s="16"/>
      <c r="X151" s="16"/>
      <c r="Y151" s="16"/>
      <c r="Z151" s="16"/>
      <c r="AA151" s="16"/>
      <c r="AB151" s="16"/>
      <c r="AC151" s="16"/>
      <c r="AD151" s="16"/>
      <c r="AE151" s="16"/>
      <c r="AT151" s="277" t="s">
        <v>190</v>
      </c>
      <c r="AU151" s="277" t="s">
        <v>87</v>
      </c>
      <c r="AV151" s="16" t="s">
        <v>186</v>
      </c>
      <c r="AW151" s="16" t="s">
        <v>37</v>
      </c>
      <c r="AX151" s="16" t="s">
        <v>85</v>
      </c>
      <c r="AY151" s="277" t="s">
        <v>179</v>
      </c>
    </row>
    <row r="152" s="12" customFormat="1" ht="22.8" customHeight="1">
      <c r="A152" s="12"/>
      <c r="B152" s="200"/>
      <c r="C152" s="201"/>
      <c r="D152" s="202" t="s">
        <v>76</v>
      </c>
      <c r="E152" s="214" t="s">
        <v>546</v>
      </c>
      <c r="F152" s="214" t="s">
        <v>547</v>
      </c>
      <c r="G152" s="201"/>
      <c r="H152" s="201"/>
      <c r="I152" s="204"/>
      <c r="J152" s="215">
        <f>BK152</f>
        <v>0</v>
      </c>
      <c r="K152" s="201"/>
      <c r="L152" s="206"/>
      <c r="M152" s="207"/>
      <c r="N152" s="208"/>
      <c r="O152" s="208"/>
      <c r="P152" s="209">
        <f>SUM(P153:P154)</f>
        <v>0</v>
      </c>
      <c r="Q152" s="208"/>
      <c r="R152" s="209">
        <f>SUM(R153:R154)</f>
        <v>0</v>
      </c>
      <c r="S152" s="208"/>
      <c r="T152" s="210">
        <f>SUM(T153:T154)</f>
        <v>0</v>
      </c>
      <c r="U152" s="12"/>
      <c r="V152" s="12"/>
      <c r="W152" s="12"/>
      <c r="X152" s="12"/>
      <c r="Y152" s="12"/>
      <c r="Z152" s="12"/>
      <c r="AA152" s="12"/>
      <c r="AB152" s="12"/>
      <c r="AC152" s="12"/>
      <c r="AD152" s="12"/>
      <c r="AE152" s="12"/>
      <c r="AR152" s="211" t="s">
        <v>85</v>
      </c>
      <c r="AT152" s="212" t="s">
        <v>76</v>
      </c>
      <c r="AU152" s="212" t="s">
        <v>85</v>
      </c>
      <c r="AY152" s="211" t="s">
        <v>179</v>
      </c>
      <c r="BK152" s="213">
        <f>SUM(BK153:BK154)</f>
        <v>0</v>
      </c>
    </row>
    <row r="153" s="2" customFormat="1" ht="37.8" customHeight="1">
      <c r="A153" s="41"/>
      <c r="B153" s="42"/>
      <c r="C153" s="216" t="s">
        <v>256</v>
      </c>
      <c r="D153" s="216" t="s">
        <v>181</v>
      </c>
      <c r="E153" s="217" t="s">
        <v>899</v>
      </c>
      <c r="F153" s="218" t="s">
        <v>900</v>
      </c>
      <c r="G153" s="219" t="s">
        <v>333</v>
      </c>
      <c r="H153" s="220">
        <v>46.719000000000001</v>
      </c>
      <c r="I153" s="221"/>
      <c r="J153" s="222">
        <f>ROUND(I153*H153,2)</f>
        <v>0</v>
      </c>
      <c r="K153" s="218" t="s">
        <v>185</v>
      </c>
      <c r="L153" s="47"/>
      <c r="M153" s="223" t="s">
        <v>19</v>
      </c>
      <c r="N153" s="224" t="s">
        <v>48</v>
      </c>
      <c r="O153" s="87"/>
      <c r="P153" s="225">
        <f>O153*H153</f>
        <v>0</v>
      </c>
      <c r="Q153" s="225">
        <v>0</v>
      </c>
      <c r="R153" s="225">
        <f>Q153*H153</f>
        <v>0</v>
      </c>
      <c r="S153" s="225">
        <v>0</v>
      </c>
      <c r="T153" s="226">
        <f>S153*H153</f>
        <v>0</v>
      </c>
      <c r="U153" s="41"/>
      <c r="V153" s="41"/>
      <c r="W153" s="41"/>
      <c r="X153" s="41"/>
      <c r="Y153" s="41"/>
      <c r="Z153" s="41"/>
      <c r="AA153" s="41"/>
      <c r="AB153" s="41"/>
      <c r="AC153" s="41"/>
      <c r="AD153" s="41"/>
      <c r="AE153" s="41"/>
      <c r="AR153" s="227" t="s">
        <v>186</v>
      </c>
      <c r="AT153" s="227" t="s">
        <v>181</v>
      </c>
      <c r="AU153" s="227" t="s">
        <v>87</v>
      </c>
      <c r="AY153" s="20" t="s">
        <v>179</v>
      </c>
      <c r="BE153" s="228">
        <f>IF(N153="základní",J153,0)</f>
        <v>0</v>
      </c>
      <c r="BF153" s="228">
        <f>IF(N153="snížená",J153,0)</f>
        <v>0</v>
      </c>
      <c r="BG153" s="228">
        <f>IF(N153="zákl. přenesená",J153,0)</f>
        <v>0</v>
      </c>
      <c r="BH153" s="228">
        <f>IF(N153="sníž. přenesená",J153,0)</f>
        <v>0</v>
      </c>
      <c r="BI153" s="228">
        <f>IF(N153="nulová",J153,0)</f>
        <v>0</v>
      </c>
      <c r="BJ153" s="20" t="s">
        <v>85</v>
      </c>
      <c r="BK153" s="228">
        <f>ROUND(I153*H153,2)</f>
        <v>0</v>
      </c>
      <c r="BL153" s="20" t="s">
        <v>186</v>
      </c>
      <c r="BM153" s="227" t="s">
        <v>901</v>
      </c>
    </row>
    <row r="154" s="2" customFormat="1">
      <c r="A154" s="41"/>
      <c r="B154" s="42"/>
      <c r="C154" s="43"/>
      <c r="D154" s="229" t="s">
        <v>188</v>
      </c>
      <c r="E154" s="43"/>
      <c r="F154" s="230" t="s">
        <v>902</v>
      </c>
      <c r="G154" s="43"/>
      <c r="H154" s="43"/>
      <c r="I154" s="231"/>
      <c r="J154" s="43"/>
      <c r="K154" s="43"/>
      <c r="L154" s="47"/>
      <c r="M154" s="232"/>
      <c r="N154" s="233"/>
      <c r="O154" s="87"/>
      <c r="P154" s="87"/>
      <c r="Q154" s="87"/>
      <c r="R154" s="87"/>
      <c r="S154" s="87"/>
      <c r="T154" s="88"/>
      <c r="U154" s="41"/>
      <c r="V154" s="41"/>
      <c r="W154" s="41"/>
      <c r="X154" s="41"/>
      <c r="Y154" s="41"/>
      <c r="Z154" s="41"/>
      <c r="AA154" s="41"/>
      <c r="AB154" s="41"/>
      <c r="AC154" s="41"/>
      <c r="AD154" s="41"/>
      <c r="AE154" s="41"/>
      <c r="AT154" s="20" t="s">
        <v>188</v>
      </c>
      <c r="AU154" s="20" t="s">
        <v>87</v>
      </c>
    </row>
    <row r="155" s="12" customFormat="1" ht="25.92" customHeight="1">
      <c r="A155" s="12"/>
      <c r="B155" s="200"/>
      <c r="C155" s="201"/>
      <c r="D155" s="202" t="s">
        <v>76</v>
      </c>
      <c r="E155" s="203" t="s">
        <v>840</v>
      </c>
      <c r="F155" s="203" t="s">
        <v>841</v>
      </c>
      <c r="G155" s="201"/>
      <c r="H155" s="201"/>
      <c r="I155" s="204"/>
      <c r="J155" s="205">
        <f>BK155</f>
        <v>0</v>
      </c>
      <c r="K155" s="201"/>
      <c r="L155" s="206"/>
      <c r="M155" s="207"/>
      <c r="N155" s="208"/>
      <c r="O155" s="208"/>
      <c r="P155" s="209">
        <f>P156+P163</f>
        <v>0</v>
      </c>
      <c r="Q155" s="208"/>
      <c r="R155" s="209">
        <f>R156+R163</f>
        <v>0.0055188000000000008</v>
      </c>
      <c r="S155" s="208"/>
      <c r="T155" s="210">
        <f>T156+T163</f>
        <v>0</v>
      </c>
      <c r="U155" s="12"/>
      <c r="V155" s="12"/>
      <c r="W155" s="12"/>
      <c r="X155" s="12"/>
      <c r="Y155" s="12"/>
      <c r="Z155" s="12"/>
      <c r="AA155" s="12"/>
      <c r="AB155" s="12"/>
      <c r="AC155" s="12"/>
      <c r="AD155" s="12"/>
      <c r="AE155" s="12"/>
      <c r="AR155" s="211" t="s">
        <v>87</v>
      </c>
      <c r="AT155" s="212" t="s">
        <v>76</v>
      </c>
      <c r="AU155" s="212" t="s">
        <v>77</v>
      </c>
      <c r="AY155" s="211" t="s">
        <v>179</v>
      </c>
      <c r="BK155" s="213">
        <f>BK156+BK163</f>
        <v>0</v>
      </c>
    </row>
    <row r="156" s="12" customFormat="1" ht="22.8" customHeight="1">
      <c r="A156" s="12"/>
      <c r="B156" s="200"/>
      <c r="C156" s="201"/>
      <c r="D156" s="202" t="s">
        <v>76</v>
      </c>
      <c r="E156" s="214" t="s">
        <v>842</v>
      </c>
      <c r="F156" s="214" t="s">
        <v>843</v>
      </c>
      <c r="G156" s="201"/>
      <c r="H156" s="201"/>
      <c r="I156" s="204"/>
      <c r="J156" s="215">
        <f>BK156</f>
        <v>0</v>
      </c>
      <c r="K156" s="201"/>
      <c r="L156" s="206"/>
      <c r="M156" s="207"/>
      <c r="N156" s="208"/>
      <c r="O156" s="208"/>
      <c r="P156" s="209">
        <f>SUM(P157:P162)</f>
        <v>0</v>
      </c>
      <c r="Q156" s="208"/>
      <c r="R156" s="209">
        <f>SUM(R157:R162)</f>
        <v>0</v>
      </c>
      <c r="S156" s="208"/>
      <c r="T156" s="210">
        <f>SUM(T157:T162)</f>
        <v>0</v>
      </c>
      <c r="U156" s="12"/>
      <c r="V156" s="12"/>
      <c r="W156" s="12"/>
      <c r="X156" s="12"/>
      <c r="Y156" s="12"/>
      <c r="Z156" s="12"/>
      <c r="AA156" s="12"/>
      <c r="AB156" s="12"/>
      <c r="AC156" s="12"/>
      <c r="AD156" s="12"/>
      <c r="AE156" s="12"/>
      <c r="AR156" s="211" t="s">
        <v>87</v>
      </c>
      <c r="AT156" s="212" t="s">
        <v>76</v>
      </c>
      <c r="AU156" s="212" t="s">
        <v>85</v>
      </c>
      <c r="AY156" s="211" t="s">
        <v>179</v>
      </c>
      <c r="BK156" s="213">
        <f>SUM(BK157:BK162)</f>
        <v>0</v>
      </c>
    </row>
    <row r="157" s="2" customFormat="1" ht="24.15" customHeight="1">
      <c r="A157" s="41"/>
      <c r="B157" s="42"/>
      <c r="C157" s="216" t="s">
        <v>8</v>
      </c>
      <c r="D157" s="216" t="s">
        <v>181</v>
      </c>
      <c r="E157" s="217" t="s">
        <v>903</v>
      </c>
      <c r="F157" s="218" t="s">
        <v>904</v>
      </c>
      <c r="G157" s="219" t="s">
        <v>251</v>
      </c>
      <c r="H157" s="220">
        <v>66.299999999999997</v>
      </c>
      <c r="I157" s="221"/>
      <c r="J157" s="222">
        <f>ROUND(I157*H157,2)</f>
        <v>0</v>
      </c>
      <c r="K157" s="218" t="s">
        <v>274</v>
      </c>
      <c r="L157" s="47"/>
      <c r="M157" s="223" t="s">
        <v>19</v>
      </c>
      <c r="N157" s="224" t="s">
        <v>48</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287</v>
      </c>
      <c r="AT157" s="227" t="s">
        <v>181</v>
      </c>
      <c r="AU157" s="227" t="s">
        <v>87</v>
      </c>
      <c r="AY157" s="20" t="s">
        <v>179</v>
      </c>
      <c r="BE157" s="228">
        <f>IF(N157="základní",J157,0)</f>
        <v>0</v>
      </c>
      <c r="BF157" s="228">
        <f>IF(N157="snížená",J157,0)</f>
        <v>0</v>
      </c>
      <c r="BG157" s="228">
        <f>IF(N157="zákl. přenesená",J157,0)</f>
        <v>0</v>
      </c>
      <c r="BH157" s="228">
        <f>IF(N157="sníž. přenesená",J157,0)</f>
        <v>0</v>
      </c>
      <c r="BI157" s="228">
        <f>IF(N157="nulová",J157,0)</f>
        <v>0</v>
      </c>
      <c r="BJ157" s="20" t="s">
        <v>85</v>
      </c>
      <c r="BK157" s="228">
        <f>ROUND(I157*H157,2)</f>
        <v>0</v>
      </c>
      <c r="BL157" s="20" t="s">
        <v>287</v>
      </c>
      <c r="BM157" s="227" t="s">
        <v>905</v>
      </c>
    </row>
    <row r="158" s="13" customFormat="1">
      <c r="A158" s="13"/>
      <c r="B158" s="234"/>
      <c r="C158" s="235"/>
      <c r="D158" s="236" t="s">
        <v>190</v>
      </c>
      <c r="E158" s="237" t="s">
        <v>19</v>
      </c>
      <c r="F158" s="238" t="s">
        <v>906</v>
      </c>
      <c r="G158" s="235"/>
      <c r="H158" s="237" t="s">
        <v>19</v>
      </c>
      <c r="I158" s="239"/>
      <c r="J158" s="235"/>
      <c r="K158" s="235"/>
      <c r="L158" s="240"/>
      <c r="M158" s="241"/>
      <c r="N158" s="242"/>
      <c r="O158" s="242"/>
      <c r="P158" s="242"/>
      <c r="Q158" s="242"/>
      <c r="R158" s="242"/>
      <c r="S158" s="242"/>
      <c r="T158" s="243"/>
      <c r="U158" s="13"/>
      <c r="V158" s="13"/>
      <c r="W158" s="13"/>
      <c r="X158" s="13"/>
      <c r="Y158" s="13"/>
      <c r="Z158" s="13"/>
      <c r="AA158" s="13"/>
      <c r="AB158" s="13"/>
      <c r="AC158" s="13"/>
      <c r="AD158" s="13"/>
      <c r="AE158" s="13"/>
      <c r="AT158" s="244" t="s">
        <v>190</v>
      </c>
      <c r="AU158" s="244" t="s">
        <v>87</v>
      </c>
      <c r="AV158" s="13" t="s">
        <v>85</v>
      </c>
      <c r="AW158" s="13" t="s">
        <v>37</v>
      </c>
      <c r="AX158" s="13" t="s">
        <v>77</v>
      </c>
      <c r="AY158" s="244" t="s">
        <v>179</v>
      </c>
    </row>
    <row r="159" s="14" customFormat="1">
      <c r="A159" s="14"/>
      <c r="B159" s="245"/>
      <c r="C159" s="246"/>
      <c r="D159" s="236" t="s">
        <v>190</v>
      </c>
      <c r="E159" s="247" t="s">
        <v>19</v>
      </c>
      <c r="F159" s="248" t="s">
        <v>907</v>
      </c>
      <c r="G159" s="246"/>
      <c r="H159" s="249">
        <v>66.299999999999997</v>
      </c>
      <c r="I159" s="250"/>
      <c r="J159" s="246"/>
      <c r="K159" s="246"/>
      <c r="L159" s="251"/>
      <c r="M159" s="252"/>
      <c r="N159" s="253"/>
      <c r="O159" s="253"/>
      <c r="P159" s="253"/>
      <c r="Q159" s="253"/>
      <c r="R159" s="253"/>
      <c r="S159" s="253"/>
      <c r="T159" s="254"/>
      <c r="U159" s="14"/>
      <c r="V159" s="14"/>
      <c r="W159" s="14"/>
      <c r="X159" s="14"/>
      <c r="Y159" s="14"/>
      <c r="Z159" s="14"/>
      <c r="AA159" s="14"/>
      <c r="AB159" s="14"/>
      <c r="AC159" s="14"/>
      <c r="AD159" s="14"/>
      <c r="AE159" s="14"/>
      <c r="AT159" s="255" t="s">
        <v>190</v>
      </c>
      <c r="AU159" s="255" t="s">
        <v>87</v>
      </c>
      <c r="AV159" s="14" t="s">
        <v>87</v>
      </c>
      <c r="AW159" s="14" t="s">
        <v>37</v>
      </c>
      <c r="AX159" s="14" t="s">
        <v>77</v>
      </c>
      <c r="AY159" s="255" t="s">
        <v>179</v>
      </c>
    </row>
    <row r="160" s="16" customFormat="1">
      <c r="A160" s="16"/>
      <c r="B160" s="267"/>
      <c r="C160" s="268"/>
      <c r="D160" s="236" t="s">
        <v>190</v>
      </c>
      <c r="E160" s="269" t="s">
        <v>19</v>
      </c>
      <c r="F160" s="270" t="s">
        <v>195</v>
      </c>
      <c r="G160" s="268"/>
      <c r="H160" s="271">
        <v>66.299999999999997</v>
      </c>
      <c r="I160" s="272"/>
      <c r="J160" s="268"/>
      <c r="K160" s="268"/>
      <c r="L160" s="273"/>
      <c r="M160" s="274"/>
      <c r="N160" s="275"/>
      <c r="O160" s="275"/>
      <c r="P160" s="275"/>
      <c r="Q160" s="275"/>
      <c r="R160" s="275"/>
      <c r="S160" s="275"/>
      <c r="T160" s="276"/>
      <c r="U160" s="16"/>
      <c r="V160" s="16"/>
      <c r="W160" s="16"/>
      <c r="X160" s="16"/>
      <c r="Y160" s="16"/>
      <c r="Z160" s="16"/>
      <c r="AA160" s="16"/>
      <c r="AB160" s="16"/>
      <c r="AC160" s="16"/>
      <c r="AD160" s="16"/>
      <c r="AE160" s="16"/>
      <c r="AT160" s="277" t="s">
        <v>190</v>
      </c>
      <c r="AU160" s="277" t="s">
        <v>87</v>
      </c>
      <c r="AV160" s="16" t="s">
        <v>186</v>
      </c>
      <c r="AW160" s="16" t="s">
        <v>37</v>
      </c>
      <c r="AX160" s="16" t="s">
        <v>85</v>
      </c>
      <c r="AY160" s="277" t="s">
        <v>179</v>
      </c>
    </row>
    <row r="161" s="2" customFormat="1" ht="24.15" customHeight="1">
      <c r="A161" s="41"/>
      <c r="B161" s="42"/>
      <c r="C161" s="216" t="s">
        <v>270</v>
      </c>
      <c r="D161" s="216" t="s">
        <v>181</v>
      </c>
      <c r="E161" s="217" t="s">
        <v>908</v>
      </c>
      <c r="F161" s="218" t="s">
        <v>909</v>
      </c>
      <c r="G161" s="219" t="s">
        <v>464</v>
      </c>
      <c r="H161" s="220">
        <v>1</v>
      </c>
      <c r="I161" s="221"/>
      <c r="J161" s="222">
        <f>ROUND(I161*H161,2)</f>
        <v>0</v>
      </c>
      <c r="K161" s="218" t="s">
        <v>274</v>
      </c>
      <c r="L161" s="47"/>
      <c r="M161" s="223" t="s">
        <v>19</v>
      </c>
      <c r="N161" s="224" t="s">
        <v>48</v>
      </c>
      <c r="O161" s="87"/>
      <c r="P161" s="225">
        <f>O161*H161</f>
        <v>0</v>
      </c>
      <c r="Q161" s="225">
        <v>0</v>
      </c>
      <c r="R161" s="225">
        <f>Q161*H161</f>
        <v>0</v>
      </c>
      <c r="S161" s="225">
        <v>0</v>
      </c>
      <c r="T161" s="226">
        <f>S161*H161</f>
        <v>0</v>
      </c>
      <c r="U161" s="41"/>
      <c r="V161" s="41"/>
      <c r="W161" s="41"/>
      <c r="X161" s="41"/>
      <c r="Y161" s="41"/>
      <c r="Z161" s="41"/>
      <c r="AA161" s="41"/>
      <c r="AB161" s="41"/>
      <c r="AC161" s="41"/>
      <c r="AD161" s="41"/>
      <c r="AE161" s="41"/>
      <c r="AR161" s="227" t="s">
        <v>287</v>
      </c>
      <c r="AT161" s="227" t="s">
        <v>181</v>
      </c>
      <c r="AU161" s="227" t="s">
        <v>87</v>
      </c>
      <c r="AY161" s="20" t="s">
        <v>179</v>
      </c>
      <c r="BE161" s="228">
        <f>IF(N161="základní",J161,0)</f>
        <v>0</v>
      </c>
      <c r="BF161" s="228">
        <f>IF(N161="snížená",J161,0)</f>
        <v>0</v>
      </c>
      <c r="BG161" s="228">
        <f>IF(N161="zákl. přenesená",J161,0)</f>
        <v>0</v>
      </c>
      <c r="BH161" s="228">
        <f>IF(N161="sníž. přenesená",J161,0)</f>
        <v>0</v>
      </c>
      <c r="BI161" s="228">
        <f>IF(N161="nulová",J161,0)</f>
        <v>0</v>
      </c>
      <c r="BJ161" s="20" t="s">
        <v>85</v>
      </c>
      <c r="BK161" s="228">
        <f>ROUND(I161*H161,2)</f>
        <v>0</v>
      </c>
      <c r="BL161" s="20" t="s">
        <v>287</v>
      </c>
      <c r="BM161" s="227" t="s">
        <v>910</v>
      </c>
    </row>
    <row r="162" s="2" customFormat="1" ht="37.8" customHeight="1">
      <c r="A162" s="41"/>
      <c r="B162" s="42"/>
      <c r="C162" s="216" t="s">
        <v>136</v>
      </c>
      <c r="D162" s="216" t="s">
        <v>181</v>
      </c>
      <c r="E162" s="217" t="s">
        <v>911</v>
      </c>
      <c r="F162" s="218" t="s">
        <v>912</v>
      </c>
      <c r="G162" s="219" t="s">
        <v>464</v>
      </c>
      <c r="H162" s="220">
        <v>1</v>
      </c>
      <c r="I162" s="221"/>
      <c r="J162" s="222">
        <f>ROUND(I162*H162,2)</f>
        <v>0</v>
      </c>
      <c r="K162" s="218" t="s">
        <v>274</v>
      </c>
      <c r="L162" s="47"/>
      <c r="M162" s="223" t="s">
        <v>19</v>
      </c>
      <c r="N162" s="224" t="s">
        <v>48</v>
      </c>
      <c r="O162" s="87"/>
      <c r="P162" s="225">
        <f>O162*H162</f>
        <v>0</v>
      </c>
      <c r="Q162" s="225">
        <v>0</v>
      </c>
      <c r="R162" s="225">
        <f>Q162*H162</f>
        <v>0</v>
      </c>
      <c r="S162" s="225">
        <v>0</v>
      </c>
      <c r="T162" s="226">
        <f>S162*H162</f>
        <v>0</v>
      </c>
      <c r="U162" s="41"/>
      <c r="V162" s="41"/>
      <c r="W162" s="41"/>
      <c r="X162" s="41"/>
      <c r="Y162" s="41"/>
      <c r="Z162" s="41"/>
      <c r="AA162" s="41"/>
      <c r="AB162" s="41"/>
      <c r="AC162" s="41"/>
      <c r="AD162" s="41"/>
      <c r="AE162" s="41"/>
      <c r="AR162" s="227" t="s">
        <v>287</v>
      </c>
      <c r="AT162" s="227" t="s">
        <v>181</v>
      </c>
      <c r="AU162" s="227" t="s">
        <v>87</v>
      </c>
      <c r="AY162" s="20" t="s">
        <v>179</v>
      </c>
      <c r="BE162" s="228">
        <f>IF(N162="základní",J162,0)</f>
        <v>0</v>
      </c>
      <c r="BF162" s="228">
        <f>IF(N162="snížená",J162,0)</f>
        <v>0</v>
      </c>
      <c r="BG162" s="228">
        <f>IF(N162="zákl. přenesená",J162,0)</f>
        <v>0</v>
      </c>
      <c r="BH162" s="228">
        <f>IF(N162="sníž. přenesená",J162,0)</f>
        <v>0</v>
      </c>
      <c r="BI162" s="228">
        <f>IF(N162="nulová",J162,0)</f>
        <v>0</v>
      </c>
      <c r="BJ162" s="20" t="s">
        <v>85</v>
      </c>
      <c r="BK162" s="228">
        <f>ROUND(I162*H162,2)</f>
        <v>0</v>
      </c>
      <c r="BL162" s="20" t="s">
        <v>287</v>
      </c>
      <c r="BM162" s="227" t="s">
        <v>913</v>
      </c>
    </row>
    <row r="163" s="12" customFormat="1" ht="22.8" customHeight="1">
      <c r="A163" s="12"/>
      <c r="B163" s="200"/>
      <c r="C163" s="201"/>
      <c r="D163" s="202" t="s">
        <v>76</v>
      </c>
      <c r="E163" s="214" t="s">
        <v>914</v>
      </c>
      <c r="F163" s="214" t="s">
        <v>915</v>
      </c>
      <c r="G163" s="201"/>
      <c r="H163" s="201"/>
      <c r="I163" s="204"/>
      <c r="J163" s="215">
        <f>BK163</f>
        <v>0</v>
      </c>
      <c r="K163" s="201"/>
      <c r="L163" s="206"/>
      <c r="M163" s="207"/>
      <c r="N163" s="208"/>
      <c r="O163" s="208"/>
      <c r="P163" s="209">
        <f>SUM(P164:P169)</f>
        <v>0</v>
      </c>
      <c r="Q163" s="208"/>
      <c r="R163" s="209">
        <f>SUM(R164:R169)</f>
        <v>0.0055188000000000008</v>
      </c>
      <c r="S163" s="208"/>
      <c r="T163" s="210">
        <f>SUM(T164:T169)</f>
        <v>0</v>
      </c>
      <c r="U163" s="12"/>
      <c r="V163" s="12"/>
      <c r="W163" s="12"/>
      <c r="X163" s="12"/>
      <c r="Y163" s="12"/>
      <c r="Z163" s="12"/>
      <c r="AA163" s="12"/>
      <c r="AB163" s="12"/>
      <c r="AC163" s="12"/>
      <c r="AD163" s="12"/>
      <c r="AE163" s="12"/>
      <c r="AR163" s="211" t="s">
        <v>87</v>
      </c>
      <c r="AT163" s="212" t="s">
        <v>76</v>
      </c>
      <c r="AU163" s="212" t="s">
        <v>85</v>
      </c>
      <c r="AY163" s="211" t="s">
        <v>179</v>
      </c>
      <c r="BK163" s="213">
        <f>SUM(BK164:BK169)</f>
        <v>0</v>
      </c>
    </row>
    <row r="164" s="2" customFormat="1" ht="24.15" customHeight="1">
      <c r="A164" s="41"/>
      <c r="B164" s="42"/>
      <c r="C164" s="216" t="s">
        <v>282</v>
      </c>
      <c r="D164" s="216" t="s">
        <v>181</v>
      </c>
      <c r="E164" s="217" t="s">
        <v>916</v>
      </c>
      <c r="F164" s="218" t="s">
        <v>917</v>
      </c>
      <c r="G164" s="219" t="s">
        <v>184</v>
      </c>
      <c r="H164" s="220">
        <v>26.280000000000001</v>
      </c>
      <c r="I164" s="221"/>
      <c r="J164" s="222">
        <f>ROUND(I164*H164,2)</f>
        <v>0</v>
      </c>
      <c r="K164" s="218" t="s">
        <v>185</v>
      </c>
      <c r="L164" s="47"/>
      <c r="M164" s="223" t="s">
        <v>19</v>
      </c>
      <c r="N164" s="224" t="s">
        <v>48</v>
      </c>
      <c r="O164" s="87"/>
      <c r="P164" s="225">
        <f>O164*H164</f>
        <v>0</v>
      </c>
      <c r="Q164" s="225">
        <v>0.00021000000000000001</v>
      </c>
      <c r="R164" s="225">
        <f>Q164*H164</f>
        <v>0.0055188000000000008</v>
      </c>
      <c r="S164" s="225">
        <v>0</v>
      </c>
      <c r="T164" s="226">
        <f>S164*H164</f>
        <v>0</v>
      </c>
      <c r="U164" s="41"/>
      <c r="V164" s="41"/>
      <c r="W164" s="41"/>
      <c r="X164" s="41"/>
      <c r="Y164" s="41"/>
      <c r="Z164" s="41"/>
      <c r="AA164" s="41"/>
      <c r="AB164" s="41"/>
      <c r="AC164" s="41"/>
      <c r="AD164" s="41"/>
      <c r="AE164" s="41"/>
      <c r="AR164" s="227" t="s">
        <v>287</v>
      </c>
      <c r="AT164" s="227" t="s">
        <v>181</v>
      </c>
      <c r="AU164" s="227" t="s">
        <v>87</v>
      </c>
      <c r="AY164" s="20" t="s">
        <v>179</v>
      </c>
      <c r="BE164" s="228">
        <f>IF(N164="základní",J164,0)</f>
        <v>0</v>
      </c>
      <c r="BF164" s="228">
        <f>IF(N164="snížená",J164,0)</f>
        <v>0</v>
      </c>
      <c r="BG164" s="228">
        <f>IF(N164="zákl. přenesená",J164,0)</f>
        <v>0</v>
      </c>
      <c r="BH164" s="228">
        <f>IF(N164="sníž. přenesená",J164,0)</f>
        <v>0</v>
      </c>
      <c r="BI164" s="228">
        <f>IF(N164="nulová",J164,0)</f>
        <v>0</v>
      </c>
      <c r="BJ164" s="20" t="s">
        <v>85</v>
      </c>
      <c r="BK164" s="228">
        <f>ROUND(I164*H164,2)</f>
        <v>0</v>
      </c>
      <c r="BL164" s="20" t="s">
        <v>287</v>
      </c>
      <c r="BM164" s="227" t="s">
        <v>918</v>
      </c>
    </row>
    <row r="165" s="2" customFormat="1">
      <c r="A165" s="41"/>
      <c r="B165" s="42"/>
      <c r="C165" s="43"/>
      <c r="D165" s="229" t="s">
        <v>188</v>
      </c>
      <c r="E165" s="43"/>
      <c r="F165" s="230" t="s">
        <v>919</v>
      </c>
      <c r="G165" s="43"/>
      <c r="H165" s="43"/>
      <c r="I165" s="231"/>
      <c r="J165" s="43"/>
      <c r="K165" s="43"/>
      <c r="L165" s="47"/>
      <c r="M165" s="232"/>
      <c r="N165" s="233"/>
      <c r="O165" s="87"/>
      <c r="P165" s="87"/>
      <c r="Q165" s="87"/>
      <c r="R165" s="87"/>
      <c r="S165" s="87"/>
      <c r="T165" s="88"/>
      <c r="U165" s="41"/>
      <c r="V165" s="41"/>
      <c r="W165" s="41"/>
      <c r="X165" s="41"/>
      <c r="Y165" s="41"/>
      <c r="Z165" s="41"/>
      <c r="AA165" s="41"/>
      <c r="AB165" s="41"/>
      <c r="AC165" s="41"/>
      <c r="AD165" s="41"/>
      <c r="AE165" s="41"/>
      <c r="AT165" s="20" t="s">
        <v>188</v>
      </c>
      <c r="AU165" s="20" t="s">
        <v>87</v>
      </c>
    </row>
    <row r="166" s="13" customFormat="1">
      <c r="A166" s="13"/>
      <c r="B166" s="234"/>
      <c r="C166" s="235"/>
      <c r="D166" s="236" t="s">
        <v>190</v>
      </c>
      <c r="E166" s="237" t="s">
        <v>19</v>
      </c>
      <c r="F166" s="238" t="s">
        <v>920</v>
      </c>
      <c r="G166" s="235"/>
      <c r="H166" s="237" t="s">
        <v>19</v>
      </c>
      <c r="I166" s="239"/>
      <c r="J166" s="235"/>
      <c r="K166" s="235"/>
      <c r="L166" s="240"/>
      <c r="M166" s="241"/>
      <c r="N166" s="242"/>
      <c r="O166" s="242"/>
      <c r="P166" s="242"/>
      <c r="Q166" s="242"/>
      <c r="R166" s="242"/>
      <c r="S166" s="242"/>
      <c r="T166" s="243"/>
      <c r="U166" s="13"/>
      <c r="V166" s="13"/>
      <c r="W166" s="13"/>
      <c r="X166" s="13"/>
      <c r="Y166" s="13"/>
      <c r="Z166" s="13"/>
      <c r="AA166" s="13"/>
      <c r="AB166" s="13"/>
      <c r="AC166" s="13"/>
      <c r="AD166" s="13"/>
      <c r="AE166" s="13"/>
      <c r="AT166" s="244" t="s">
        <v>190</v>
      </c>
      <c r="AU166" s="244" t="s">
        <v>87</v>
      </c>
      <c r="AV166" s="13" t="s">
        <v>85</v>
      </c>
      <c r="AW166" s="13" t="s">
        <v>37</v>
      </c>
      <c r="AX166" s="13" t="s">
        <v>77</v>
      </c>
      <c r="AY166" s="244" t="s">
        <v>179</v>
      </c>
    </row>
    <row r="167" s="14" customFormat="1">
      <c r="A167" s="14"/>
      <c r="B167" s="245"/>
      <c r="C167" s="246"/>
      <c r="D167" s="236" t="s">
        <v>190</v>
      </c>
      <c r="E167" s="247" t="s">
        <v>19</v>
      </c>
      <c r="F167" s="248" t="s">
        <v>921</v>
      </c>
      <c r="G167" s="246"/>
      <c r="H167" s="249">
        <v>13.140000000000001</v>
      </c>
      <c r="I167" s="250"/>
      <c r="J167" s="246"/>
      <c r="K167" s="246"/>
      <c r="L167" s="251"/>
      <c r="M167" s="252"/>
      <c r="N167" s="253"/>
      <c r="O167" s="253"/>
      <c r="P167" s="253"/>
      <c r="Q167" s="253"/>
      <c r="R167" s="253"/>
      <c r="S167" s="253"/>
      <c r="T167" s="254"/>
      <c r="U167" s="14"/>
      <c r="V167" s="14"/>
      <c r="W167" s="14"/>
      <c r="X167" s="14"/>
      <c r="Y167" s="14"/>
      <c r="Z167" s="14"/>
      <c r="AA167" s="14"/>
      <c r="AB167" s="14"/>
      <c r="AC167" s="14"/>
      <c r="AD167" s="14"/>
      <c r="AE167" s="14"/>
      <c r="AT167" s="255" t="s">
        <v>190</v>
      </c>
      <c r="AU167" s="255" t="s">
        <v>87</v>
      </c>
      <c r="AV167" s="14" t="s">
        <v>87</v>
      </c>
      <c r="AW167" s="14" t="s">
        <v>37</v>
      </c>
      <c r="AX167" s="14" t="s">
        <v>77</v>
      </c>
      <c r="AY167" s="255" t="s">
        <v>179</v>
      </c>
    </row>
    <row r="168" s="14" customFormat="1">
      <c r="A168" s="14"/>
      <c r="B168" s="245"/>
      <c r="C168" s="246"/>
      <c r="D168" s="236" t="s">
        <v>190</v>
      </c>
      <c r="E168" s="247" t="s">
        <v>19</v>
      </c>
      <c r="F168" s="248" t="s">
        <v>921</v>
      </c>
      <c r="G168" s="246"/>
      <c r="H168" s="249">
        <v>13.140000000000001</v>
      </c>
      <c r="I168" s="250"/>
      <c r="J168" s="246"/>
      <c r="K168" s="246"/>
      <c r="L168" s="251"/>
      <c r="M168" s="252"/>
      <c r="N168" s="253"/>
      <c r="O168" s="253"/>
      <c r="P168" s="253"/>
      <c r="Q168" s="253"/>
      <c r="R168" s="253"/>
      <c r="S168" s="253"/>
      <c r="T168" s="254"/>
      <c r="U168" s="14"/>
      <c r="V168" s="14"/>
      <c r="W168" s="14"/>
      <c r="X168" s="14"/>
      <c r="Y168" s="14"/>
      <c r="Z168" s="14"/>
      <c r="AA168" s="14"/>
      <c r="AB168" s="14"/>
      <c r="AC168" s="14"/>
      <c r="AD168" s="14"/>
      <c r="AE168" s="14"/>
      <c r="AT168" s="255" t="s">
        <v>190</v>
      </c>
      <c r="AU168" s="255" t="s">
        <v>87</v>
      </c>
      <c r="AV168" s="14" t="s">
        <v>87</v>
      </c>
      <c r="AW168" s="14" t="s">
        <v>37</v>
      </c>
      <c r="AX168" s="14" t="s">
        <v>77</v>
      </c>
      <c r="AY168" s="255" t="s">
        <v>179</v>
      </c>
    </row>
    <row r="169" s="16" customFormat="1">
      <c r="A169" s="16"/>
      <c r="B169" s="267"/>
      <c r="C169" s="268"/>
      <c r="D169" s="236" t="s">
        <v>190</v>
      </c>
      <c r="E169" s="269" t="s">
        <v>19</v>
      </c>
      <c r="F169" s="270" t="s">
        <v>195</v>
      </c>
      <c r="G169" s="268"/>
      <c r="H169" s="271">
        <v>26.280000000000001</v>
      </c>
      <c r="I169" s="272"/>
      <c r="J169" s="268"/>
      <c r="K169" s="268"/>
      <c r="L169" s="273"/>
      <c r="M169" s="294"/>
      <c r="N169" s="295"/>
      <c r="O169" s="295"/>
      <c r="P169" s="295"/>
      <c r="Q169" s="295"/>
      <c r="R169" s="295"/>
      <c r="S169" s="295"/>
      <c r="T169" s="296"/>
      <c r="U169" s="16"/>
      <c r="V169" s="16"/>
      <c r="W169" s="16"/>
      <c r="X169" s="16"/>
      <c r="Y169" s="16"/>
      <c r="Z169" s="16"/>
      <c r="AA169" s="16"/>
      <c r="AB169" s="16"/>
      <c r="AC169" s="16"/>
      <c r="AD169" s="16"/>
      <c r="AE169" s="16"/>
      <c r="AT169" s="277" t="s">
        <v>190</v>
      </c>
      <c r="AU169" s="277" t="s">
        <v>87</v>
      </c>
      <c r="AV169" s="16" t="s">
        <v>186</v>
      </c>
      <c r="AW169" s="16" t="s">
        <v>37</v>
      </c>
      <c r="AX169" s="16" t="s">
        <v>85</v>
      </c>
      <c r="AY169" s="277" t="s">
        <v>179</v>
      </c>
    </row>
    <row r="170" s="2" customFormat="1" ht="6.96" customHeight="1">
      <c r="A170" s="41"/>
      <c r="B170" s="62"/>
      <c r="C170" s="63"/>
      <c r="D170" s="63"/>
      <c r="E170" s="63"/>
      <c r="F170" s="63"/>
      <c r="G170" s="63"/>
      <c r="H170" s="63"/>
      <c r="I170" s="63"/>
      <c r="J170" s="63"/>
      <c r="K170" s="63"/>
      <c r="L170" s="47"/>
      <c r="M170" s="41"/>
      <c r="O170" s="41"/>
      <c r="P170" s="41"/>
      <c r="Q170" s="41"/>
      <c r="R170" s="41"/>
      <c r="S170" s="41"/>
      <c r="T170" s="41"/>
      <c r="U170" s="41"/>
      <c r="V170" s="41"/>
      <c r="W170" s="41"/>
      <c r="X170" s="41"/>
      <c r="Y170" s="41"/>
      <c r="Z170" s="41"/>
      <c r="AA170" s="41"/>
      <c r="AB170" s="41"/>
      <c r="AC170" s="41"/>
      <c r="AD170" s="41"/>
      <c r="AE170" s="41"/>
    </row>
  </sheetData>
  <sheetProtection sheet="1" autoFilter="0" formatColumns="0" formatRows="0" objects="1" scenarios="1" spinCount="100000" saltValue="IYGXVBu+Wb/TmGIwFdZIUxHwQXfjQC0DjSZNT4JcPhnngZlZgiOKCJMj+OjcCWHiPk4oiSiANrrTKM7PqoBWjA==" hashValue="heH8B/rY3ZNQmyiXqn5HYw69sCiSJGjip/zcMTfk4t8fca1qOhEf+8/LHyF5oldV0QiWOEcjEmLD4ayAh0suNw==" algorithmName="SHA-512" password="CC35"/>
  <autoFilter ref="C86:K169"/>
  <mergeCells count="9">
    <mergeCell ref="E7:H7"/>
    <mergeCell ref="E9:H9"/>
    <mergeCell ref="E18:H18"/>
    <mergeCell ref="E27:H27"/>
    <mergeCell ref="E48:H48"/>
    <mergeCell ref="E50:H50"/>
    <mergeCell ref="E77:H77"/>
    <mergeCell ref="E79:H79"/>
    <mergeCell ref="L2:V2"/>
  </mergeCells>
  <hyperlinks>
    <hyperlink ref="F91" r:id="rId1" display="https://podminky.urs.cz/item/CS_URS_2025_02/132251102"/>
    <hyperlink ref="F101" r:id="rId2" display="https://podminky.urs.cz/item/CS_URS_2025_02/162351103"/>
    <hyperlink ref="F106" r:id="rId3" display="https://podminky.urs.cz/item/CS_URS_2025_02/171251201"/>
    <hyperlink ref="F111" r:id="rId4" display="https://podminky.urs.cz/item/CS_URS_2025_02/167151101"/>
    <hyperlink ref="F116" r:id="rId5" display="https://podminky.urs.cz/item/CS_URS_2025_02/162751117"/>
    <hyperlink ref="F121" r:id="rId6" display="https://podminky.urs.cz/item/CS_URS_2025_02/171201231"/>
    <hyperlink ref="F125" r:id="rId7" display="https://podminky.urs.cz/item/CS_URS_2025_02/274313711"/>
    <hyperlink ref="F135" r:id="rId8" display="https://podminky.urs.cz/item/CS_URS_2025_02/274351121"/>
    <hyperlink ref="F145" r:id="rId9" display="https://podminky.urs.cz/item/CS_URS_2025_02/274351122"/>
    <hyperlink ref="F154" r:id="rId10" display="https://podminky.urs.cz/item/CS_URS_2025_02/998012021"/>
    <hyperlink ref="F165" r:id="rId11" display="https://podminky.urs.cz/item/CS_URS_2025_02/783846503"/>
  </hyperlinks>
  <pageMargins left="0.39375" right="0.39375" top="0.39375" bottom="0.39375" header="0" footer="0"/>
  <pageSetup paperSize="9" orientation="landscape" blackAndWhite="1" fitToHeight="100"/>
  <headerFooter>
    <oddFooter>&amp;CStrana &amp;P z &amp;N</oddFooter>
  </headerFooter>
  <drawing r:id="rId12"/>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100</v>
      </c>
      <c r="AZ2" s="141" t="s">
        <v>922</v>
      </c>
      <c r="BA2" s="141" t="s">
        <v>19</v>
      </c>
      <c r="BB2" s="141" t="s">
        <v>19</v>
      </c>
      <c r="BC2" s="141" t="s">
        <v>923</v>
      </c>
      <c r="BD2" s="141" t="s">
        <v>87</v>
      </c>
    </row>
    <row r="3" s="1" customFormat="1" ht="6.96" customHeight="1">
      <c r="B3" s="142"/>
      <c r="C3" s="143"/>
      <c r="D3" s="143"/>
      <c r="E3" s="143"/>
      <c r="F3" s="143"/>
      <c r="G3" s="143"/>
      <c r="H3" s="143"/>
      <c r="I3" s="143"/>
      <c r="J3" s="143"/>
      <c r="K3" s="143"/>
      <c r="L3" s="23"/>
      <c r="AT3" s="20" t="s">
        <v>87</v>
      </c>
      <c r="AZ3" s="141" t="s">
        <v>924</v>
      </c>
      <c r="BA3" s="141" t="s">
        <v>19</v>
      </c>
      <c r="BB3" s="141" t="s">
        <v>19</v>
      </c>
      <c r="BC3" s="141" t="s">
        <v>925</v>
      </c>
      <c r="BD3" s="141" t="s">
        <v>87</v>
      </c>
    </row>
    <row r="4" s="1" customFormat="1" ht="24.96" customHeight="1">
      <c r="B4" s="23"/>
      <c r="D4" s="144" t="s">
        <v>132</v>
      </c>
      <c r="L4" s="23"/>
      <c r="M4" s="145" t="s">
        <v>10</v>
      </c>
      <c r="AT4" s="20" t="s">
        <v>4</v>
      </c>
      <c r="AZ4" s="141" t="s">
        <v>926</v>
      </c>
      <c r="BA4" s="141" t="s">
        <v>19</v>
      </c>
      <c r="BB4" s="141" t="s">
        <v>19</v>
      </c>
      <c r="BC4" s="141" t="s">
        <v>927</v>
      </c>
      <c r="BD4" s="141" t="s">
        <v>87</v>
      </c>
    </row>
    <row r="5" s="1" customFormat="1" ht="6.96" customHeight="1">
      <c r="B5" s="23"/>
      <c r="L5" s="23"/>
    </row>
    <row r="6" s="1" customFormat="1" ht="12" customHeight="1">
      <c r="B6" s="23"/>
      <c r="D6" s="146" t="s">
        <v>16</v>
      </c>
      <c r="L6" s="23"/>
    </row>
    <row r="7" s="1" customFormat="1" ht="16.5" customHeight="1">
      <c r="B7" s="23"/>
      <c r="E7" s="147" t="str">
        <f>'Rekapitulace stavby'!K6</f>
        <v>Revitalizace parku Marie Restituty II. etapa - část B</v>
      </c>
      <c r="F7" s="146"/>
      <c r="G7" s="146"/>
      <c r="H7" s="146"/>
      <c r="L7" s="23"/>
    </row>
    <row r="8" s="1" customFormat="1" ht="12" customHeight="1">
      <c r="B8" s="23"/>
      <c r="D8" s="146" t="s">
        <v>141</v>
      </c>
      <c r="L8" s="23"/>
    </row>
    <row r="9" s="2" customFormat="1" ht="16.5" customHeight="1">
      <c r="A9" s="41"/>
      <c r="B9" s="47"/>
      <c r="C9" s="41"/>
      <c r="D9" s="41"/>
      <c r="E9" s="147" t="s">
        <v>928</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929</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930</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19. 11. 2025</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27</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28</v>
      </c>
      <c r="F17" s="41"/>
      <c r="G17" s="41"/>
      <c r="H17" s="41"/>
      <c r="I17" s="146" t="s">
        <v>29</v>
      </c>
      <c r="J17" s="136" t="s">
        <v>30</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31</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29</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33</v>
      </c>
      <c r="E22" s="41"/>
      <c r="F22" s="41"/>
      <c r="G22" s="41"/>
      <c r="H22" s="41"/>
      <c r="I22" s="146" t="s">
        <v>26</v>
      </c>
      <c r="J22" s="136" t="s">
        <v>34</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35</v>
      </c>
      <c r="F23" s="41"/>
      <c r="G23" s="41"/>
      <c r="H23" s="41"/>
      <c r="I23" s="146" t="s">
        <v>29</v>
      </c>
      <c r="J23" s="136" t="s">
        <v>36</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38</v>
      </c>
      <c r="E25" s="41"/>
      <c r="F25" s="41"/>
      <c r="G25" s="41"/>
      <c r="H25" s="41"/>
      <c r="I25" s="146" t="s">
        <v>26</v>
      </c>
      <c r="J25" s="136" t="s">
        <v>39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40</v>
      </c>
      <c r="F26" s="41"/>
      <c r="G26" s="41"/>
      <c r="H26" s="41"/>
      <c r="I26" s="146" t="s">
        <v>29</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41</v>
      </c>
      <c r="E28" s="41"/>
      <c r="F28" s="41"/>
      <c r="G28" s="41"/>
      <c r="H28" s="41"/>
      <c r="I28" s="41"/>
      <c r="J28" s="41"/>
      <c r="K28" s="41"/>
      <c r="L28" s="148"/>
      <c r="S28" s="41"/>
      <c r="T28" s="41"/>
      <c r="U28" s="41"/>
      <c r="V28" s="41"/>
      <c r="W28" s="41"/>
      <c r="X28" s="41"/>
      <c r="Y28" s="41"/>
      <c r="Z28" s="41"/>
      <c r="AA28" s="41"/>
      <c r="AB28" s="41"/>
      <c r="AC28" s="41"/>
      <c r="AD28" s="41"/>
      <c r="AE28" s="41"/>
    </row>
    <row r="29" s="8" customFormat="1" ht="179.25" customHeight="1">
      <c r="A29" s="151"/>
      <c r="B29" s="152"/>
      <c r="C29" s="151"/>
      <c r="D29" s="151"/>
      <c r="E29" s="153" t="s">
        <v>151</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43</v>
      </c>
      <c r="E32" s="41"/>
      <c r="F32" s="41"/>
      <c r="G32" s="41"/>
      <c r="H32" s="41"/>
      <c r="I32" s="41"/>
      <c r="J32" s="157">
        <f>ROUND(J97,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45</v>
      </c>
      <c r="G34" s="41"/>
      <c r="H34" s="41"/>
      <c r="I34" s="158" t="s">
        <v>44</v>
      </c>
      <c r="J34" s="158" t="s">
        <v>46</v>
      </c>
      <c r="K34" s="41"/>
      <c r="L34" s="148"/>
      <c r="S34" s="41"/>
      <c r="T34" s="41"/>
      <c r="U34" s="41"/>
      <c r="V34" s="41"/>
      <c r="W34" s="41"/>
      <c r="X34" s="41"/>
      <c r="Y34" s="41"/>
      <c r="Z34" s="41"/>
      <c r="AA34" s="41"/>
      <c r="AB34" s="41"/>
      <c r="AC34" s="41"/>
      <c r="AD34" s="41"/>
      <c r="AE34" s="41"/>
    </row>
    <row r="35" s="2" customFormat="1" ht="14.4" customHeight="1">
      <c r="A35" s="41"/>
      <c r="B35" s="47"/>
      <c r="C35" s="41"/>
      <c r="D35" s="159" t="s">
        <v>47</v>
      </c>
      <c r="E35" s="146" t="s">
        <v>48</v>
      </c>
      <c r="F35" s="160">
        <f>ROUND((SUM(BE97:BE263)),  2)</f>
        <v>0</v>
      </c>
      <c r="G35" s="41"/>
      <c r="H35" s="41"/>
      <c r="I35" s="161">
        <v>0.20999999999999999</v>
      </c>
      <c r="J35" s="160">
        <f>ROUND(((SUM(BE97:BE263))*I35),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49</v>
      </c>
      <c r="F36" s="160">
        <f>ROUND((SUM(BF97:BF263)),  2)</f>
        <v>0</v>
      </c>
      <c r="G36" s="41"/>
      <c r="H36" s="41"/>
      <c r="I36" s="161">
        <v>0.12</v>
      </c>
      <c r="J36" s="160">
        <f>ROUND(((SUM(BF97:BF263))*I36),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50</v>
      </c>
      <c r="F37" s="160">
        <f>ROUND((SUM(BG97:BG263)),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51</v>
      </c>
      <c r="F38" s="160">
        <f>ROUND((SUM(BH97:BH263)),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52</v>
      </c>
      <c r="F39" s="160">
        <f>ROUND((SUM(BI97:BI263)),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53</v>
      </c>
      <c r="E41" s="164"/>
      <c r="F41" s="164"/>
      <c r="G41" s="165" t="s">
        <v>54</v>
      </c>
      <c r="H41" s="166" t="s">
        <v>55</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152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Revitalizace parku Marie Restituty II. etapa - část B</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141</v>
      </c>
      <c r="D51" s="25"/>
      <c r="E51" s="25"/>
      <c r="F51" s="25"/>
      <c r="G51" s="25"/>
      <c r="H51" s="25"/>
      <c r="I51" s="25"/>
      <c r="J51" s="25"/>
      <c r="K51" s="25"/>
      <c r="L51" s="23"/>
    </row>
    <row r="52" s="2" customFormat="1" ht="16.5" customHeight="1">
      <c r="A52" s="41"/>
      <c r="B52" s="42"/>
      <c r="C52" s="43"/>
      <c r="D52" s="43"/>
      <c r="E52" s="173" t="s">
        <v>928</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929</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301.1 - Stavební část</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Brno-Husovice, park Marie Restituty</v>
      </c>
      <c r="G56" s="43"/>
      <c r="H56" s="43"/>
      <c r="I56" s="35" t="s">
        <v>23</v>
      </c>
      <c r="J56" s="75" t="str">
        <f>IF(J14="","",J14)</f>
        <v>19. 11. 2025</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ÚMČ Brno - sever</v>
      </c>
      <c r="G58" s="43"/>
      <c r="H58" s="43"/>
      <c r="I58" s="35" t="s">
        <v>33</v>
      </c>
      <c r="J58" s="39" t="str">
        <f>E23</f>
        <v>Eva Wagnerová</v>
      </c>
      <c r="K58" s="43"/>
      <c r="L58" s="148"/>
      <c r="S58" s="41"/>
      <c r="T58" s="41"/>
      <c r="U58" s="41"/>
      <c r="V58" s="41"/>
      <c r="W58" s="41"/>
      <c r="X58" s="41"/>
      <c r="Y58" s="41"/>
      <c r="Z58" s="41"/>
      <c r="AA58" s="41"/>
      <c r="AB58" s="41"/>
      <c r="AC58" s="41"/>
      <c r="AD58" s="41"/>
      <c r="AE58" s="41"/>
    </row>
    <row r="59" s="2" customFormat="1" ht="25.65" customHeight="1">
      <c r="A59" s="41"/>
      <c r="B59" s="42"/>
      <c r="C59" s="35" t="s">
        <v>31</v>
      </c>
      <c r="D59" s="43"/>
      <c r="E59" s="43"/>
      <c r="F59" s="30" t="str">
        <f>IF(E20="","",E20)</f>
        <v>Vyplň údaj</v>
      </c>
      <c r="G59" s="43"/>
      <c r="H59" s="43"/>
      <c r="I59" s="35" t="s">
        <v>38</v>
      </c>
      <c r="J59" s="39" t="str">
        <f>E26</f>
        <v>Ing. Vojtěch Biolek, Ph.D.</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153</v>
      </c>
      <c r="D61" s="175"/>
      <c r="E61" s="175"/>
      <c r="F61" s="175"/>
      <c r="G61" s="175"/>
      <c r="H61" s="175"/>
      <c r="I61" s="175"/>
      <c r="J61" s="176" t="s">
        <v>154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75</v>
      </c>
      <c r="D63" s="43"/>
      <c r="E63" s="43"/>
      <c r="F63" s="43"/>
      <c r="G63" s="43"/>
      <c r="H63" s="43"/>
      <c r="I63" s="43"/>
      <c r="J63" s="105">
        <f>J97</f>
        <v>0</v>
      </c>
      <c r="K63" s="43"/>
      <c r="L63" s="148"/>
      <c r="S63" s="41"/>
      <c r="T63" s="41"/>
      <c r="U63" s="41"/>
      <c r="V63" s="41"/>
      <c r="W63" s="41"/>
      <c r="X63" s="41"/>
      <c r="Y63" s="41"/>
      <c r="Z63" s="41"/>
      <c r="AA63" s="41"/>
      <c r="AB63" s="41"/>
      <c r="AC63" s="41"/>
      <c r="AD63" s="41"/>
      <c r="AE63" s="41"/>
      <c r="AU63" s="20" t="s">
        <v>155</v>
      </c>
    </row>
    <row r="64" s="9" customFormat="1" ht="24.96" customHeight="1">
      <c r="A64" s="9"/>
      <c r="B64" s="178"/>
      <c r="C64" s="179"/>
      <c r="D64" s="180" t="s">
        <v>156</v>
      </c>
      <c r="E64" s="181"/>
      <c r="F64" s="181"/>
      <c r="G64" s="181"/>
      <c r="H64" s="181"/>
      <c r="I64" s="181"/>
      <c r="J64" s="182">
        <f>J98</f>
        <v>0</v>
      </c>
      <c r="K64" s="179"/>
      <c r="L64" s="183"/>
      <c r="S64" s="9"/>
      <c r="T64" s="9"/>
      <c r="U64" s="9"/>
      <c r="V64" s="9"/>
      <c r="W64" s="9"/>
      <c r="X64" s="9"/>
      <c r="Y64" s="9"/>
      <c r="Z64" s="9"/>
      <c r="AA64" s="9"/>
      <c r="AB64" s="9"/>
      <c r="AC64" s="9"/>
      <c r="AD64" s="9"/>
      <c r="AE64" s="9"/>
    </row>
    <row r="65" s="10" customFormat="1" ht="19.92" customHeight="1">
      <c r="A65" s="10"/>
      <c r="B65" s="184"/>
      <c r="C65" s="128"/>
      <c r="D65" s="185" t="s">
        <v>157</v>
      </c>
      <c r="E65" s="186"/>
      <c r="F65" s="186"/>
      <c r="G65" s="186"/>
      <c r="H65" s="186"/>
      <c r="I65" s="186"/>
      <c r="J65" s="187">
        <f>J99</f>
        <v>0</v>
      </c>
      <c r="K65" s="128"/>
      <c r="L65" s="188"/>
      <c r="S65" s="10"/>
      <c r="T65" s="10"/>
      <c r="U65" s="10"/>
      <c r="V65" s="10"/>
      <c r="W65" s="10"/>
      <c r="X65" s="10"/>
      <c r="Y65" s="10"/>
      <c r="Z65" s="10"/>
      <c r="AA65" s="10"/>
      <c r="AB65" s="10"/>
      <c r="AC65" s="10"/>
      <c r="AD65" s="10"/>
      <c r="AE65" s="10"/>
    </row>
    <row r="66" s="10" customFormat="1" ht="14.88" customHeight="1">
      <c r="A66" s="10"/>
      <c r="B66" s="184"/>
      <c r="C66" s="128"/>
      <c r="D66" s="185" t="s">
        <v>931</v>
      </c>
      <c r="E66" s="186"/>
      <c r="F66" s="186"/>
      <c r="G66" s="186"/>
      <c r="H66" s="186"/>
      <c r="I66" s="186"/>
      <c r="J66" s="187">
        <f>J159</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855</v>
      </c>
      <c r="E67" s="186"/>
      <c r="F67" s="186"/>
      <c r="G67" s="186"/>
      <c r="H67" s="186"/>
      <c r="I67" s="186"/>
      <c r="J67" s="187">
        <f>J162</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856</v>
      </c>
      <c r="E68" s="186"/>
      <c r="F68" s="186"/>
      <c r="G68" s="186"/>
      <c r="H68" s="186"/>
      <c r="I68" s="186"/>
      <c r="J68" s="187">
        <f>J205</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932</v>
      </c>
      <c r="E69" s="186"/>
      <c r="F69" s="186"/>
      <c r="G69" s="186"/>
      <c r="H69" s="186"/>
      <c r="I69" s="186"/>
      <c r="J69" s="187">
        <f>J210</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645</v>
      </c>
      <c r="E70" s="186"/>
      <c r="F70" s="186"/>
      <c r="G70" s="186"/>
      <c r="H70" s="186"/>
      <c r="I70" s="186"/>
      <c r="J70" s="187">
        <f>J216</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933</v>
      </c>
      <c r="E71" s="186"/>
      <c r="F71" s="186"/>
      <c r="G71" s="186"/>
      <c r="H71" s="186"/>
      <c r="I71" s="186"/>
      <c r="J71" s="187">
        <f>J222</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160</v>
      </c>
      <c r="E72" s="186"/>
      <c r="F72" s="186"/>
      <c r="G72" s="186"/>
      <c r="H72" s="186"/>
      <c r="I72" s="186"/>
      <c r="J72" s="187">
        <f>J252</f>
        <v>0</v>
      </c>
      <c r="K72" s="128"/>
      <c r="L72" s="188"/>
      <c r="S72" s="10"/>
      <c r="T72" s="10"/>
      <c r="U72" s="10"/>
      <c r="V72" s="10"/>
      <c r="W72" s="10"/>
      <c r="X72" s="10"/>
      <c r="Y72" s="10"/>
      <c r="Z72" s="10"/>
      <c r="AA72" s="10"/>
      <c r="AB72" s="10"/>
      <c r="AC72" s="10"/>
      <c r="AD72" s="10"/>
      <c r="AE72" s="10"/>
    </row>
    <row r="73" s="9" customFormat="1" ht="24.96" customHeight="1">
      <c r="A73" s="9"/>
      <c r="B73" s="178"/>
      <c r="C73" s="179"/>
      <c r="D73" s="180" t="s">
        <v>646</v>
      </c>
      <c r="E73" s="181"/>
      <c r="F73" s="181"/>
      <c r="G73" s="181"/>
      <c r="H73" s="181"/>
      <c r="I73" s="181"/>
      <c r="J73" s="182">
        <f>J255</f>
        <v>0</v>
      </c>
      <c r="K73" s="179"/>
      <c r="L73" s="183"/>
      <c r="S73" s="9"/>
      <c r="T73" s="9"/>
      <c r="U73" s="9"/>
      <c r="V73" s="9"/>
      <c r="W73" s="9"/>
      <c r="X73" s="9"/>
      <c r="Y73" s="9"/>
      <c r="Z73" s="9"/>
      <c r="AA73" s="9"/>
      <c r="AB73" s="9"/>
      <c r="AC73" s="9"/>
      <c r="AD73" s="9"/>
      <c r="AE73" s="9"/>
    </row>
    <row r="74" s="10" customFormat="1" ht="19.92" customHeight="1">
      <c r="A74" s="10"/>
      <c r="B74" s="184"/>
      <c r="C74" s="128"/>
      <c r="D74" s="185" t="s">
        <v>647</v>
      </c>
      <c r="E74" s="186"/>
      <c r="F74" s="186"/>
      <c r="G74" s="186"/>
      <c r="H74" s="186"/>
      <c r="I74" s="186"/>
      <c r="J74" s="187">
        <f>J256</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857</v>
      </c>
      <c r="E75" s="186"/>
      <c r="F75" s="186"/>
      <c r="G75" s="186"/>
      <c r="H75" s="186"/>
      <c r="I75" s="186"/>
      <c r="J75" s="187">
        <f>J258</f>
        <v>0</v>
      </c>
      <c r="K75" s="128"/>
      <c r="L75" s="188"/>
      <c r="S75" s="10"/>
      <c r="T75" s="10"/>
      <c r="U75" s="10"/>
      <c r="V75" s="10"/>
      <c r="W75" s="10"/>
      <c r="X75" s="10"/>
      <c r="Y75" s="10"/>
      <c r="Z75" s="10"/>
      <c r="AA75" s="10"/>
      <c r="AB75" s="10"/>
      <c r="AC75" s="10"/>
      <c r="AD75" s="10"/>
      <c r="AE75" s="10"/>
    </row>
    <row r="76" s="2" customFormat="1" ht="21.84"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62"/>
      <c r="C77" s="63"/>
      <c r="D77" s="63"/>
      <c r="E77" s="63"/>
      <c r="F77" s="63"/>
      <c r="G77" s="63"/>
      <c r="H77" s="63"/>
      <c r="I77" s="63"/>
      <c r="J77" s="63"/>
      <c r="K77" s="63"/>
      <c r="L77" s="148"/>
      <c r="S77" s="41"/>
      <c r="T77" s="41"/>
      <c r="U77" s="41"/>
      <c r="V77" s="41"/>
      <c r="W77" s="41"/>
      <c r="X77" s="41"/>
      <c r="Y77" s="41"/>
      <c r="Z77" s="41"/>
      <c r="AA77" s="41"/>
      <c r="AB77" s="41"/>
      <c r="AC77" s="41"/>
      <c r="AD77" s="41"/>
      <c r="AE77" s="41"/>
    </row>
    <row r="81" s="2" customFormat="1" ht="6.96" customHeight="1">
      <c r="A81" s="41"/>
      <c r="B81" s="64"/>
      <c r="C81" s="65"/>
      <c r="D81" s="65"/>
      <c r="E81" s="65"/>
      <c r="F81" s="65"/>
      <c r="G81" s="65"/>
      <c r="H81" s="65"/>
      <c r="I81" s="65"/>
      <c r="J81" s="65"/>
      <c r="K81" s="65"/>
      <c r="L81" s="148"/>
      <c r="S81" s="41"/>
      <c r="T81" s="41"/>
      <c r="U81" s="41"/>
      <c r="V81" s="41"/>
      <c r="W81" s="41"/>
      <c r="X81" s="41"/>
      <c r="Y81" s="41"/>
      <c r="Z81" s="41"/>
      <c r="AA81" s="41"/>
      <c r="AB81" s="41"/>
      <c r="AC81" s="41"/>
      <c r="AD81" s="41"/>
      <c r="AE81" s="41"/>
    </row>
    <row r="82" s="2" customFormat="1" ht="24.96" customHeight="1">
      <c r="A82" s="41"/>
      <c r="B82" s="42"/>
      <c r="C82" s="26" t="s">
        <v>164</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16</v>
      </c>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6.5" customHeight="1">
      <c r="A85" s="41"/>
      <c r="B85" s="42"/>
      <c r="C85" s="43"/>
      <c r="D85" s="43"/>
      <c r="E85" s="173" t="str">
        <f>E7</f>
        <v>Revitalizace parku Marie Restituty II. etapa - část B</v>
      </c>
      <c r="F85" s="35"/>
      <c r="G85" s="35"/>
      <c r="H85" s="35"/>
      <c r="I85" s="43"/>
      <c r="J85" s="43"/>
      <c r="K85" s="43"/>
      <c r="L85" s="148"/>
      <c r="S85" s="41"/>
      <c r="T85" s="41"/>
      <c r="U85" s="41"/>
      <c r="V85" s="41"/>
      <c r="W85" s="41"/>
      <c r="X85" s="41"/>
      <c r="Y85" s="41"/>
      <c r="Z85" s="41"/>
      <c r="AA85" s="41"/>
      <c r="AB85" s="41"/>
      <c r="AC85" s="41"/>
      <c r="AD85" s="41"/>
      <c r="AE85" s="41"/>
    </row>
    <row r="86" s="1" customFormat="1" ht="12" customHeight="1">
      <c r="B86" s="24"/>
      <c r="C86" s="35" t="s">
        <v>141</v>
      </c>
      <c r="D86" s="25"/>
      <c r="E86" s="25"/>
      <c r="F86" s="25"/>
      <c r="G86" s="25"/>
      <c r="H86" s="25"/>
      <c r="I86" s="25"/>
      <c r="J86" s="25"/>
      <c r="K86" s="25"/>
      <c r="L86" s="23"/>
    </row>
    <row r="87" s="2" customFormat="1" ht="16.5" customHeight="1">
      <c r="A87" s="41"/>
      <c r="B87" s="42"/>
      <c r="C87" s="43"/>
      <c r="D87" s="43"/>
      <c r="E87" s="173" t="s">
        <v>928</v>
      </c>
      <c r="F87" s="43"/>
      <c r="G87" s="43"/>
      <c r="H87" s="43"/>
      <c r="I87" s="43"/>
      <c r="J87" s="43"/>
      <c r="K87" s="43"/>
      <c r="L87" s="148"/>
      <c r="S87" s="41"/>
      <c r="T87" s="41"/>
      <c r="U87" s="41"/>
      <c r="V87" s="41"/>
      <c r="W87" s="41"/>
      <c r="X87" s="41"/>
      <c r="Y87" s="41"/>
      <c r="Z87" s="41"/>
      <c r="AA87" s="41"/>
      <c r="AB87" s="41"/>
      <c r="AC87" s="41"/>
      <c r="AD87" s="41"/>
      <c r="AE87" s="41"/>
    </row>
    <row r="88" s="2" customFormat="1" ht="12" customHeight="1">
      <c r="A88" s="41"/>
      <c r="B88" s="42"/>
      <c r="C88" s="35" t="s">
        <v>929</v>
      </c>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6.5" customHeight="1">
      <c r="A89" s="41"/>
      <c r="B89" s="42"/>
      <c r="C89" s="43"/>
      <c r="D89" s="43"/>
      <c r="E89" s="72" t="str">
        <f>E11</f>
        <v>SO 301.1 - Stavební část</v>
      </c>
      <c r="F89" s="43"/>
      <c r="G89" s="43"/>
      <c r="H89" s="43"/>
      <c r="I89" s="43"/>
      <c r="J89" s="43"/>
      <c r="K89" s="43"/>
      <c r="L89" s="148"/>
      <c r="S89" s="41"/>
      <c r="T89" s="41"/>
      <c r="U89" s="41"/>
      <c r="V89" s="41"/>
      <c r="W89" s="41"/>
      <c r="X89" s="41"/>
      <c r="Y89" s="41"/>
      <c r="Z89" s="41"/>
      <c r="AA89" s="41"/>
      <c r="AB89" s="41"/>
      <c r="AC89" s="41"/>
      <c r="AD89" s="41"/>
      <c r="AE89" s="41"/>
    </row>
    <row r="90" s="2" customFormat="1" ht="6.96" customHeight="1">
      <c r="A90" s="41"/>
      <c r="B90" s="42"/>
      <c r="C90" s="43"/>
      <c r="D90" s="43"/>
      <c r="E90" s="43"/>
      <c r="F90" s="43"/>
      <c r="G90" s="43"/>
      <c r="H90" s="43"/>
      <c r="I90" s="43"/>
      <c r="J90" s="43"/>
      <c r="K90" s="43"/>
      <c r="L90" s="148"/>
      <c r="S90" s="41"/>
      <c r="T90" s="41"/>
      <c r="U90" s="41"/>
      <c r="V90" s="41"/>
      <c r="W90" s="41"/>
      <c r="X90" s="41"/>
      <c r="Y90" s="41"/>
      <c r="Z90" s="41"/>
      <c r="AA90" s="41"/>
      <c r="AB90" s="41"/>
      <c r="AC90" s="41"/>
      <c r="AD90" s="41"/>
      <c r="AE90" s="41"/>
    </row>
    <row r="91" s="2" customFormat="1" ht="12" customHeight="1">
      <c r="A91" s="41"/>
      <c r="B91" s="42"/>
      <c r="C91" s="35" t="s">
        <v>21</v>
      </c>
      <c r="D91" s="43"/>
      <c r="E91" s="43"/>
      <c r="F91" s="30" t="str">
        <f>F14</f>
        <v>Brno-Husovice, park Marie Restituty</v>
      </c>
      <c r="G91" s="43"/>
      <c r="H91" s="43"/>
      <c r="I91" s="35" t="s">
        <v>23</v>
      </c>
      <c r="J91" s="75" t="str">
        <f>IF(J14="","",J14)</f>
        <v>19. 11. 2025</v>
      </c>
      <c r="K91" s="43"/>
      <c r="L91" s="148"/>
      <c r="S91" s="41"/>
      <c r="T91" s="41"/>
      <c r="U91" s="41"/>
      <c r="V91" s="41"/>
      <c r="W91" s="41"/>
      <c r="X91" s="41"/>
      <c r="Y91" s="41"/>
      <c r="Z91" s="41"/>
      <c r="AA91" s="41"/>
      <c r="AB91" s="41"/>
      <c r="AC91" s="41"/>
      <c r="AD91" s="41"/>
      <c r="AE91" s="41"/>
    </row>
    <row r="92" s="2" customFormat="1" ht="6.96" customHeight="1">
      <c r="A92" s="41"/>
      <c r="B92" s="42"/>
      <c r="C92" s="43"/>
      <c r="D92" s="43"/>
      <c r="E92" s="43"/>
      <c r="F92" s="43"/>
      <c r="G92" s="43"/>
      <c r="H92" s="43"/>
      <c r="I92" s="43"/>
      <c r="J92" s="43"/>
      <c r="K92" s="43"/>
      <c r="L92" s="148"/>
      <c r="S92" s="41"/>
      <c r="T92" s="41"/>
      <c r="U92" s="41"/>
      <c r="V92" s="41"/>
      <c r="W92" s="41"/>
      <c r="X92" s="41"/>
      <c r="Y92" s="41"/>
      <c r="Z92" s="41"/>
      <c r="AA92" s="41"/>
      <c r="AB92" s="41"/>
      <c r="AC92" s="41"/>
      <c r="AD92" s="41"/>
      <c r="AE92" s="41"/>
    </row>
    <row r="93" s="2" customFormat="1" ht="15.15" customHeight="1">
      <c r="A93" s="41"/>
      <c r="B93" s="42"/>
      <c r="C93" s="35" t="s">
        <v>25</v>
      </c>
      <c r="D93" s="43"/>
      <c r="E93" s="43"/>
      <c r="F93" s="30" t="str">
        <f>E17</f>
        <v>ÚMČ Brno - sever</v>
      </c>
      <c r="G93" s="43"/>
      <c r="H93" s="43"/>
      <c r="I93" s="35" t="s">
        <v>33</v>
      </c>
      <c r="J93" s="39" t="str">
        <f>E23</f>
        <v>Eva Wagnerová</v>
      </c>
      <c r="K93" s="43"/>
      <c r="L93" s="148"/>
      <c r="S93" s="41"/>
      <c r="T93" s="41"/>
      <c r="U93" s="41"/>
      <c r="V93" s="41"/>
      <c r="W93" s="41"/>
      <c r="X93" s="41"/>
      <c r="Y93" s="41"/>
      <c r="Z93" s="41"/>
      <c r="AA93" s="41"/>
      <c r="AB93" s="41"/>
      <c r="AC93" s="41"/>
      <c r="AD93" s="41"/>
      <c r="AE93" s="41"/>
    </row>
    <row r="94" s="2" customFormat="1" ht="25.65" customHeight="1">
      <c r="A94" s="41"/>
      <c r="B94" s="42"/>
      <c r="C94" s="35" t="s">
        <v>31</v>
      </c>
      <c r="D94" s="43"/>
      <c r="E94" s="43"/>
      <c r="F94" s="30" t="str">
        <f>IF(E20="","",E20)</f>
        <v>Vyplň údaj</v>
      </c>
      <c r="G94" s="43"/>
      <c r="H94" s="43"/>
      <c r="I94" s="35" t="s">
        <v>38</v>
      </c>
      <c r="J94" s="39" t="str">
        <f>E26</f>
        <v>Ing. Vojtěch Biolek, Ph.D.</v>
      </c>
      <c r="K94" s="43"/>
      <c r="L94" s="148"/>
      <c r="S94" s="41"/>
      <c r="T94" s="41"/>
      <c r="U94" s="41"/>
      <c r="V94" s="41"/>
      <c r="W94" s="41"/>
      <c r="X94" s="41"/>
      <c r="Y94" s="41"/>
      <c r="Z94" s="41"/>
      <c r="AA94" s="41"/>
      <c r="AB94" s="41"/>
      <c r="AC94" s="41"/>
      <c r="AD94" s="41"/>
      <c r="AE94" s="41"/>
    </row>
    <row r="95" s="2" customFormat="1" ht="10.32" customHeight="1">
      <c r="A95" s="41"/>
      <c r="B95" s="42"/>
      <c r="C95" s="43"/>
      <c r="D95" s="43"/>
      <c r="E95" s="43"/>
      <c r="F95" s="43"/>
      <c r="G95" s="43"/>
      <c r="H95" s="43"/>
      <c r="I95" s="43"/>
      <c r="J95" s="43"/>
      <c r="K95" s="43"/>
      <c r="L95" s="148"/>
      <c r="S95" s="41"/>
      <c r="T95" s="41"/>
      <c r="U95" s="41"/>
      <c r="V95" s="41"/>
      <c r="W95" s="41"/>
      <c r="X95" s="41"/>
      <c r="Y95" s="41"/>
      <c r="Z95" s="41"/>
      <c r="AA95" s="41"/>
      <c r="AB95" s="41"/>
      <c r="AC95" s="41"/>
      <c r="AD95" s="41"/>
      <c r="AE95" s="41"/>
    </row>
    <row r="96" s="11" customFormat="1" ht="29.28" customHeight="1">
      <c r="A96" s="189"/>
      <c r="B96" s="190"/>
      <c r="C96" s="191" t="s">
        <v>165</v>
      </c>
      <c r="D96" s="192" t="s">
        <v>62</v>
      </c>
      <c r="E96" s="192" t="s">
        <v>58</v>
      </c>
      <c r="F96" s="192" t="s">
        <v>59</v>
      </c>
      <c r="G96" s="192" t="s">
        <v>166</v>
      </c>
      <c r="H96" s="192" t="s">
        <v>167</v>
      </c>
      <c r="I96" s="192" t="s">
        <v>168</v>
      </c>
      <c r="J96" s="192" t="s">
        <v>154</v>
      </c>
      <c r="K96" s="193" t="s">
        <v>169</v>
      </c>
      <c r="L96" s="194"/>
      <c r="M96" s="95" t="s">
        <v>19</v>
      </c>
      <c r="N96" s="96" t="s">
        <v>47</v>
      </c>
      <c r="O96" s="96" t="s">
        <v>170</v>
      </c>
      <c r="P96" s="96" t="s">
        <v>171</v>
      </c>
      <c r="Q96" s="96" t="s">
        <v>172</v>
      </c>
      <c r="R96" s="96" t="s">
        <v>173</v>
      </c>
      <c r="S96" s="96" t="s">
        <v>174</v>
      </c>
      <c r="T96" s="97" t="s">
        <v>175</v>
      </c>
      <c r="U96" s="189"/>
      <c r="V96" s="189"/>
      <c r="W96" s="189"/>
      <c r="X96" s="189"/>
      <c r="Y96" s="189"/>
      <c r="Z96" s="189"/>
      <c r="AA96" s="189"/>
      <c r="AB96" s="189"/>
      <c r="AC96" s="189"/>
      <c r="AD96" s="189"/>
      <c r="AE96" s="189"/>
    </row>
    <row r="97" s="2" customFormat="1" ht="22.8" customHeight="1">
      <c r="A97" s="41"/>
      <c r="B97" s="42"/>
      <c r="C97" s="102" t="s">
        <v>176</v>
      </c>
      <c r="D97" s="43"/>
      <c r="E97" s="43"/>
      <c r="F97" s="43"/>
      <c r="G97" s="43"/>
      <c r="H97" s="43"/>
      <c r="I97" s="43"/>
      <c r="J97" s="195">
        <f>BK97</f>
        <v>0</v>
      </c>
      <c r="K97" s="43"/>
      <c r="L97" s="47"/>
      <c r="M97" s="98"/>
      <c r="N97" s="196"/>
      <c r="O97" s="99"/>
      <c r="P97" s="197">
        <f>P98+P255</f>
        <v>0</v>
      </c>
      <c r="Q97" s="99"/>
      <c r="R97" s="197">
        <f>R98+R255</f>
        <v>40.057775679999999</v>
      </c>
      <c r="S97" s="99"/>
      <c r="T97" s="198">
        <f>T98+T255</f>
        <v>0</v>
      </c>
      <c r="U97" s="41"/>
      <c r="V97" s="41"/>
      <c r="W97" s="41"/>
      <c r="X97" s="41"/>
      <c r="Y97" s="41"/>
      <c r="Z97" s="41"/>
      <c r="AA97" s="41"/>
      <c r="AB97" s="41"/>
      <c r="AC97" s="41"/>
      <c r="AD97" s="41"/>
      <c r="AE97" s="41"/>
      <c r="AT97" s="20" t="s">
        <v>76</v>
      </c>
      <c r="AU97" s="20" t="s">
        <v>155</v>
      </c>
      <c r="BK97" s="199">
        <f>BK98+BK255</f>
        <v>0</v>
      </c>
    </row>
    <row r="98" s="12" customFormat="1" ht="25.92" customHeight="1">
      <c r="A98" s="12"/>
      <c r="B98" s="200"/>
      <c r="C98" s="201"/>
      <c r="D98" s="202" t="s">
        <v>76</v>
      </c>
      <c r="E98" s="203" t="s">
        <v>177</v>
      </c>
      <c r="F98" s="203" t="s">
        <v>178</v>
      </c>
      <c r="G98" s="201"/>
      <c r="H98" s="201"/>
      <c r="I98" s="204"/>
      <c r="J98" s="205">
        <f>BK98</f>
        <v>0</v>
      </c>
      <c r="K98" s="201"/>
      <c r="L98" s="206"/>
      <c r="M98" s="207"/>
      <c r="N98" s="208"/>
      <c r="O98" s="208"/>
      <c r="P98" s="209">
        <f>P99+P162+P205+P210+P216+P222+P252</f>
        <v>0</v>
      </c>
      <c r="Q98" s="208"/>
      <c r="R98" s="209">
        <f>R99+R162+R205+R210+R216+R222+R252</f>
        <v>40.054104039999999</v>
      </c>
      <c r="S98" s="208"/>
      <c r="T98" s="210">
        <f>T99+T162+T205+T210+T216+T222+T252</f>
        <v>0</v>
      </c>
      <c r="U98" s="12"/>
      <c r="V98" s="12"/>
      <c r="W98" s="12"/>
      <c r="X98" s="12"/>
      <c r="Y98" s="12"/>
      <c r="Z98" s="12"/>
      <c r="AA98" s="12"/>
      <c r="AB98" s="12"/>
      <c r="AC98" s="12"/>
      <c r="AD98" s="12"/>
      <c r="AE98" s="12"/>
      <c r="AR98" s="211" t="s">
        <v>85</v>
      </c>
      <c r="AT98" s="212" t="s">
        <v>76</v>
      </c>
      <c r="AU98" s="212" t="s">
        <v>77</v>
      </c>
      <c r="AY98" s="211" t="s">
        <v>179</v>
      </c>
      <c r="BK98" s="213">
        <f>BK99+BK162+BK205+BK210+BK216+BK222+BK252</f>
        <v>0</v>
      </c>
    </row>
    <row r="99" s="12" customFormat="1" ht="22.8" customHeight="1">
      <c r="A99" s="12"/>
      <c r="B99" s="200"/>
      <c r="C99" s="201"/>
      <c r="D99" s="202" t="s">
        <v>76</v>
      </c>
      <c r="E99" s="214" t="s">
        <v>85</v>
      </c>
      <c r="F99" s="214" t="s">
        <v>180</v>
      </c>
      <c r="G99" s="201"/>
      <c r="H99" s="201"/>
      <c r="I99" s="204"/>
      <c r="J99" s="215">
        <f>BK99</f>
        <v>0</v>
      </c>
      <c r="K99" s="201"/>
      <c r="L99" s="206"/>
      <c r="M99" s="207"/>
      <c r="N99" s="208"/>
      <c r="O99" s="208"/>
      <c r="P99" s="209">
        <f>P100+SUM(P101:P159)</f>
        <v>0</v>
      </c>
      <c r="Q99" s="208"/>
      <c r="R99" s="209">
        <f>R100+SUM(R101:R159)</f>
        <v>2.5499999999999998</v>
      </c>
      <c r="S99" s="208"/>
      <c r="T99" s="210">
        <f>T100+SUM(T101:T159)</f>
        <v>0</v>
      </c>
      <c r="U99" s="12"/>
      <c r="V99" s="12"/>
      <c r="W99" s="12"/>
      <c r="X99" s="12"/>
      <c r="Y99" s="12"/>
      <c r="Z99" s="12"/>
      <c r="AA99" s="12"/>
      <c r="AB99" s="12"/>
      <c r="AC99" s="12"/>
      <c r="AD99" s="12"/>
      <c r="AE99" s="12"/>
      <c r="AR99" s="211" t="s">
        <v>85</v>
      </c>
      <c r="AT99" s="212" t="s">
        <v>76</v>
      </c>
      <c r="AU99" s="212" t="s">
        <v>85</v>
      </c>
      <c r="AY99" s="211" t="s">
        <v>179</v>
      </c>
      <c r="BK99" s="213">
        <f>BK100+SUM(BK101:BK159)</f>
        <v>0</v>
      </c>
    </row>
    <row r="100" s="2" customFormat="1" ht="24.15" customHeight="1">
      <c r="A100" s="41"/>
      <c r="B100" s="42"/>
      <c r="C100" s="216" t="s">
        <v>85</v>
      </c>
      <c r="D100" s="216" t="s">
        <v>181</v>
      </c>
      <c r="E100" s="217" t="s">
        <v>934</v>
      </c>
      <c r="F100" s="218" t="s">
        <v>935</v>
      </c>
      <c r="G100" s="219" t="s">
        <v>371</v>
      </c>
      <c r="H100" s="220">
        <v>86.483999999999995</v>
      </c>
      <c r="I100" s="221"/>
      <c r="J100" s="222">
        <f>ROUND(I100*H100,2)</f>
        <v>0</v>
      </c>
      <c r="K100" s="218" t="s">
        <v>185</v>
      </c>
      <c r="L100" s="47"/>
      <c r="M100" s="223" t="s">
        <v>19</v>
      </c>
      <c r="N100" s="224" t="s">
        <v>48</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186</v>
      </c>
      <c r="AT100" s="227" t="s">
        <v>181</v>
      </c>
      <c r="AU100" s="227" t="s">
        <v>87</v>
      </c>
      <c r="AY100" s="20" t="s">
        <v>179</v>
      </c>
      <c r="BE100" s="228">
        <f>IF(N100="základní",J100,0)</f>
        <v>0</v>
      </c>
      <c r="BF100" s="228">
        <f>IF(N100="snížená",J100,0)</f>
        <v>0</v>
      </c>
      <c r="BG100" s="228">
        <f>IF(N100="zákl. přenesená",J100,0)</f>
        <v>0</v>
      </c>
      <c r="BH100" s="228">
        <f>IF(N100="sníž. přenesená",J100,0)</f>
        <v>0</v>
      </c>
      <c r="BI100" s="228">
        <f>IF(N100="nulová",J100,0)</f>
        <v>0</v>
      </c>
      <c r="BJ100" s="20" t="s">
        <v>85</v>
      </c>
      <c r="BK100" s="228">
        <f>ROUND(I100*H100,2)</f>
        <v>0</v>
      </c>
      <c r="BL100" s="20" t="s">
        <v>186</v>
      </c>
      <c r="BM100" s="227" t="s">
        <v>936</v>
      </c>
    </row>
    <row r="101" s="2" customFormat="1">
      <c r="A101" s="41"/>
      <c r="B101" s="42"/>
      <c r="C101" s="43"/>
      <c r="D101" s="229" t="s">
        <v>188</v>
      </c>
      <c r="E101" s="43"/>
      <c r="F101" s="230" t="s">
        <v>937</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188</v>
      </c>
      <c r="AU101" s="20" t="s">
        <v>87</v>
      </c>
    </row>
    <row r="102" s="13" customFormat="1">
      <c r="A102" s="13"/>
      <c r="B102" s="234"/>
      <c r="C102" s="235"/>
      <c r="D102" s="236" t="s">
        <v>190</v>
      </c>
      <c r="E102" s="237" t="s">
        <v>19</v>
      </c>
      <c r="F102" s="238" t="s">
        <v>938</v>
      </c>
      <c r="G102" s="235"/>
      <c r="H102" s="237" t="s">
        <v>19</v>
      </c>
      <c r="I102" s="239"/>
      <c r="J102" s="235"/>
      <c r="K102" s="235"/>
      <c r="L102" s="240"/>
      <c r="M102" s="241"/>
      <c r="N102" s="242"/>
      <c r="O102" s="242"/>
      <c r="P102" s="242"/>
      <c r="Q102" s="242"/>
      <c r="R102" s="242"/>
      <c r="S102" s="242"/>
      <c r="T102" s="243"/>
      <c r="U102" s="13"/>
      <c r="V102" s="13"/>
      <c r="W102" s="13"/>
      <c r="X102" s="13"/>
      <c r="Y102" s="13"/>
      <c r="Z102" s="13"/>
      <c r="AA102" s="13"/>
      <c r="AB102" s="13"/>
      <c r="AC102" s="13"/>
      <c r="AD102" s="13"/>
      <c r="AE102" s="13"/>
      <c r="AT102" s="244" t="s">
        <v>190</v>
      </c>
      <c r="AU102" s="244" t="s">
        <v>87</v>
      </c>
      <c r="AV102" s="13" t="s">
        <v>85</v>
      </c>
      <c r="AW102" s="13" t="s">
        <v>37</v>
      </c>
      <c r="AX102" s="13" t="s">
        <v>77</v>
      </c>
      <c r="AY102" s="244" t="s">
        <v>179</v>
      </c>
    </row>
    <row r="103" s="14" customFormat="1">
      <c r="A103" s="14"/>
      <c r="B103" s="245"/>
      <c r="C103" s="246"/>
      <c r="D103" s="236" t="s">
        <v>190</v>
      </c>
      <c r="E103" s="247" t="s">
        <v>19</v>
      </c>
      <c r="F103" s="248" t="s">
        <v>939</v>
      </c>
      <c r="G103" s="246"/>
      <c r="H103" s="249">
        <v>85.400000000000006</v>
      </c>
      <c r="I103" s="250"/>
      <c r="J103" s="246"/>
      <c r="K103" s="246"/>
      <c r="L103" s="251"/>
      <c r="M103" s="252"/>
      <c r="N103" s="253"/>
      <c r="O103" s="253"/>
      <c r="P103" s="253"/>
      <c r="Q103" s="253"/>
      <c r="R103" s="253"/>
      <c r="S103" s="253"/>
      <c r="T103" s="254"/>
      <c r="U103" s="14"/>
      <c r="V103" s="14"/>
      <c r="W103" s="14"/>
      <c r="X103" s="14"/>
      <c r="Y103" s="14"/>
      <c r="Z103" s="14"/>
      <c r="AA103" s="14"/>
      <c r="AB103" s="14"/>
      <c r="AC103" s="14"/>
      <c r="AD103" s="14"/>
      <c r="AE103" s="14"/>
      <c r="AT103" s="255" t="s">
        <v>190</v>
      </c>
      <c r="AU103" s="255" t="s">
        <v>87</v>
      </c>
      <c r="AV103" s="14" t="s">
        <v>87</v>
      </c>
      <c r="AW103" s="14" t="s">
        <v>37</v>
      </c>
      <c r="AX103" s="14" t="s">
        <v>77</v>
      </c>
      <c r="AY103" s="255" t="s">
        <v>179</v>
      </c>
    </row>
    <row r="104" s="14" customFormat="1">
      <c r="A104" s="14"/>
      <c r="B104" s="245"/>
      <c r="C104" s="246"/>
      <c r="D104" s="236" t="s">
        <v>190</v>
      </c>
      <c r="E104" s="247" t="s">
        <v>19</v>
      </c>
      <c r="F104" s="248" t="s">
        <v>940</v>
      </c>
      <c r="G104" s="246"/>
      <c r="H104" s="249">
        <v>0.92400000000000004</v>
      </c>
      <c r="I104" s="250"/>
      <c r="J104" s="246"/>
      <c r="K104" s="246"/>
      <c r="L104" s="251"/>
      <c r="M104" s="252"/>
      <c r="N104" s="253"/>
      <c r="O104" s="253"/>
      <c r="P104" s="253"/>
      <c r="Q104" s="253"/>
      <c r="R104" s="253"/>
      <c r="S104" s="253"/>
      <c r="T104" s="254"/>
      <c r="U104" s="14"/>
      <c r="V104" s="14"/>
      <c r="W104" s="14"/>
      <c r="X104" s="14"/>
      <c r="Y104" s="14"/>
      <c r="Z104" s="14"/>
      <c r="AA104" s="14"/>
      <c r="AB104" s="14"/>
      <c r="AC104" s="14"/>
      <c r="AD104" s="14"/>
      <c r="AE104" s="14"/>
      <c r="AT104" s="255" t="s">
        <v>190</v>
      </c>
      <c r="AU104" s="255" t="s">
        <v>87</v>
      </c>
      <c r="AV104" s="14" t="s">
        <v>87</v>
      </c>
      <c r="AW104" s="14" t="s">
        <v>37</v>
      </c>
      <c r="AX104" s="14" t="s">
        <v>77</v>
      </c>
      <c r="AY104" s="255" t="s">
        <v>179</v>
      </c>
    </row>
    <row r="105" s="14" customFormat="1">
      <c r="A105" s="14"/>
      <c r="B105" s="245"/>
      <c r="C105" s="246"/>
      <c r="D105" s="236" t="s">
        <v>190</v>
      </c>
      <c r="E105" s="247" t="s">
        <v>19</v>
      </c>
      <c r="F105" s="248" t="s">
        <v>941</v>
      </c>
      <c r="G105" s="246"/>
      <c r="H105" s="249">
        <v>0.16</v>
      </c>
      <c r="I105" s="250"/>
      <c r="J105" s="246"/>
      <c r="K105" s="246"/>
      <c r="L105" s="251"/>
      <c r="M105" s="252"/>
      <c r="N105" s="253"/>
      <c r="O105" s="253"/>
      <c r="P105" s="253"/>
      <c r="Q105" s="253"/>
      <c r="R105" s="253"/>
      <c r="S105" s="253"/>
      <c r="T105" s="254"/>
      <c r="U105" s="14"/>
      <c r="V105" s="14"/>
      <c r="W105" s="14"/>
      <c r="X105" s="14"/>
      <c r="Y105" s="14"/>
      <c r="Z105" s="14"/>
      <c r="AA105" s="14"/>
      <c r="AB105" s="14"/>
      <c r="AC105" s="14"/>
      <c r="AD105" s="14"/>
      <c r="AE105" s="14"/>
      <c r="AT105" s="255" t="s">
        <v>190</v>
      </c>
      <c r="AU105" s="255" t="s">
        <v>87</v>
      </c>
      <c r="AV105" s="14" t="s">
        <v>87</v>
      </c>
      <c r="AW105" s="14" t="s">
        <v>37</v>
      </c>
      <c r="AX105" s="14" t="s">
        <v>77</v>
      </c>
      <c r="AY105" s="255" t="s">
        <v>179</v>
      </c>
    </row>
    <row r="106" s="15" customFormat="1">
      <c r="A106" s="15"/>
      <c r="B106" s="256"/>
      <c r="C106" s="257"/>
      <c r="D106" s="236" t="s">
        <v>190</v>
      </c>
      <c r="E106" s="258" t="s">
        <v>922</v>
      </c>
      <c r="F106" s="259" t="s">
        <v>193</v>
      </c>
      <c r="G106" s="257"/>
      <c r="H106" s="260">
        <v>86.483999999999995</v>
      </c>
      <c r="I106" s="261"/>
      <c r="J106" s="257"/>
      <c r="K106" s="257"/>
      <c r="L106" s="262"/>
      <c r="M106" s="263"/>
      <c r="N106" s="264"/>
      <c r="O106" s="264"/>
      <c r="P106" s="264"/>
      <c r="Q106" s="264"/>
      <c r="R106" s="264"/>
      <c r="S106" s="264"/>
      <c r="T106" s="265"/>
      <c r="U106" s="15"/>
      <c r="V106" s="15"/>
      <c r="W106" s="15"/>
      <c r="X106" s="15"/>
      <c r="Y106" s="15"/>
      <c r="Z106" s="15"/>
      <c r="AA106" s="15"/>
      <c r="AB106" s="15"/>
      <c r="AC106" s="15"/>
      <c r="AD106" s="15"/>
      <c r="AE106" s="15"/>
      <c r="AT106" s="266" t="s">
        <v>190</v>
      </c>
      <c r="AU106" s="266" t="s">
        <v>87</v>
      </c>
      <c r="AV106" s="15" t="s">
        <v>194</v>
      </c>
      <c r="AW106" s="15" t="s">
        <v>37</v>
      </c>
      <c r="AX106" s="15" t="s">
        <v>77</v>
      </c>
      <c r="AY106" s="266" t="s">
        <v>179</v>
      </c>
    </row>
    <row r="107" s="16" customFormat="1">
      <c r="A107" s="16"/>
      <c r="B107" s="267"/>
      <c r="C107" s="268"/>
      <c r="D107" s="236" t="s">
        <v>190</v>
      </c>
      <c r="E107" s="269" t="s">
        <v>19</v>
      </c>
      <c r="F107" s="270" t="s">
        <v>195</v>
      </c>
      <c r="G107" s="268"/>
      <c r="H107" s="271">
        <v>86.483999999999995</v>
      </c>
      <c r="I107" s="272"/>
      <c r="J107" s="268"/>
      <c r="K107" s="268"/>
      <c r="L107" s="273"/>
      <c r="M107" s="274"/>
      <c r="N107" s="275"/>
      <c r="O107" s="275"/>
      <c r="P107" s="275"/>
      <c r="Q107" s="275"/>
      <c r="R107" s="275"/>
      <c r="S107" s="275"/>
      <c r="T107" s="276"/>
      <c r="U107" s="16"/>
      <c r="V107" s="16"/>
      <c r="W107" s="16"/>
      <c r="X107" s="16"/>
      <c r="Y107" s="16"/>
      <c r="Z107" s="16"/>
      <c r="AA107" s="16"/>
      <c r="AB107" s="16"/>
      <c r="AC107" s="16"/>
      <c r="AD107" s="16"/>
      <c r="AE107" s="16"/>
      <c r="AT107" s="277" t="s">
        <v>190</v>
      </c>
      <c r="AU107" s="277" t="s">
        <v>87</v>
      </c>
      <c r="AV107" s="16" t="s">
        <v>186</v>
      </c>
      <c r="AW107" s="16" t="s">
        <v>37</v>
      </c>
      <c r="AX107" s="16" t="s">
        <v>85</v>
      </c>
      <c r="AY107" s="277" t="s">
        <v>179</v>
      </c>
    </row>
    <row r="108" s="2" customFormat="1" ht="24.15" customHeight="1">
      <c r="A108" s="41"/>
      <c r="B108" s="42"/>
      <c r="C108" s="216" t="s">
        <v>87</v>
      </c>
      <c r="D108" s="216" t="s">
        <v>181</v>
      </c>
      <c r="E108" s="217" t="s">
        <v>942</v>
      </c>
      <c r="F108" s="218" t="s">
        <v>943</v>
      </c>
      <c r="G108" s="219" t="s">
        <v>371</v>
      </c>
      <c r="H108" s="220">
        <v>8.4350000000000005</v>
      </c>
      <c r="I108" s="221"/>
      <c r="J108" s="222">
        <f>ROUND(I108*H108,2)</f>
        <v>0</v>
      </c>
      <c r="K108" s="218" t="s">
        <v>185</v>
      </c>
      <c r="L108" s="47"/>
      <c r="M108" s="223" t="s">
        <v>19</v>
      </c>
      <c r="N108" s="224" t="s">
        <v>48</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186</v>
      </c>
      <c r="AT108" s="227" t="s">
        <v>181</v>
      </c>
      <c r="AU108" s="227" t="s">
        <v>87</v>
      </c>
      <c r="AY108" s="20" t="s">
        <v>179</v>
      </c>
      <c r="BE108" s="228">
        <f>IF(N108="základní",J108,0)</f>
        <v>0</v>
      </c>
      <c r="BF108" s="228">
        <f>IF(N108="snížená",J108,0)</f>
        <v>0</v>
      </c>
      <c r="BG108" s="228">
        <f>IF(N108="zákl. přenesená",J108,0)</f>
        <v>0</v>
      </c>
      <c r="BH108" s="228">
        <f>IF(N108="sníž. přenesená",J108,0)</f>
        <v>0</v>
      </c>
      <c r="BI108" s="228">
        <f>IF(N108="nulová",J108,0)</f>
        <v>0</v>
      </c>
      <c r="BJ108" s="20" t="s">
        <v>85</v>
      </c>
      <c r="BK108" s="228">
        <f>ROUND(I108*H108,2)</f>
        <v>0</v>
      </c>
      <c r="BL108" s="20" t="s">
        <v>186</v>
      </c>
      <c r="BM108" s="227" t="s">
        <v>944</v>
      </c>
    </row>
    <row r="109" s="2" customFormat="1">
      <c r="A109" s="41"/>
      <c r="B109" s="42"/>
      <c r="C109" s="43"/>
      <c r="D109" s="229" t="s">
        <v>188</v>
      </c>
      <c r="E109" s="43"/>
      <c r="F109" s="230" t="s">
        <v>945</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188</v>
      </c>
      <c r="AU109" s="20" t="s">
        <v>87</v>
      </c>
    </row>
    <row r="110" s="13" customFormat="1">
      <c r="A110" s="13"/>
      <c r="B110" s="234"/>
      <c r="C110" s="235"/>
      <c r="D110" s="236" t="s">
        <v>190</v>
      </c>
      <c r="E110" s="237" t="s">
        <v>19</v>
      </c>
      <c r="F110" s="238" t="s">
        <v>946</v>
      </c>
      <c r="G110" s="235"/>
      <c r="H110" s="237" t="s">
        <v>19</v>
      </c>
      <c r="I110" s="239"/>
      <c r="J110" s="235"/>
      <c r="K110" s="235"/>
      <c r="L110" s="240"/>
      <c r="M110" s="241"/>
      <c r="N110" s="242"/>
      <c r="O110" s="242"/>
      <c r="P110" s="242"/>
      <c r="Q110" s="242"/>
      <c r="R110" s="242"/>
      <c r="S110" s="242"/>
      <c r="T110" s="243"/>
      <c r="U110" s="13"/>
      <c r="V110" s="13"/>
      <c r="W110" s="13"/>
      <c r="X110" s="13"/>
      <c r="Y110" s="13"/>
      <c r="Z110" s="13"/>
      <c r="AA110" s="13"/>
      <c r="AB110" s="13"/>
      <c r="AC110" s="13"/>
      <c r="AD110" s="13"/>
      <c r="AE110" s="13"/>
      <c r="AT110" s="244" t="s">
        <v>190</v>
      </c>
      <c r="AU110" s="244" t="s">
        <v>87</v>
      </c>
      <c r="AV110" s="13" t="s">
        <v>85</v>
      </c>
      <c r="AW110" s="13" t="s">
        <v>37</v>
      </c>
      <c r="AX110" s="13" t="s">
        <v>77</v>
      </c>
      <c r="AY110" s="244" t="s">
        <v>179</v>
      </c>
    </row>
    <row r="111" s="13" customFormat="1">
      <c r="A111" s="13"/>
      <c r="B111" s="234"/>
      <c r="C111" s="235"/>
      <c r="D111" s="236" t="s">
        <v>190</v>
      </c>
      <c r="E111" s="237" t="s">
        <v>19</v>
      </c>
      <c r="F111" s="238" t="s">
        <v>947</v>
      </c>
      <c r="G111" s="235"/>
      <c r="H111" s="237" t="s">
        <v>19</v>
      </c>
      <c r="I111" s="239"/>
      <c r="J111" s="235"/>
      <c r="K111" s="235"/>
      <c r="L111" s="240"/>
      <c r="M111" s="241"/>
      <c r="N111" s="242"/>
      <c r="O111" s="242"/>
      <c r="P111" s="242"/>
      <c r="Q111" s="242"/>
      <c r="R111" s="242"/>
      <c r="S111" s="242"/>
      <c r="T111" s="243"/>
      <c r="U111" s="13"/>
      <c r="V111" s="13"/>
      <c r="W111" s="13"/>
      <c r="X111" s="13"/>
      <c r="Y111" s="13"/>
      <c r="Z111" s="13"/>
      <c r="AA111" s="13"/>
      <c r="AB111" s="13"/>
      <c r="AC111" s="13"/>
      <c r="AD111" s="13"/>
      <c r="AE111" s="13"/>
      <c r="AT111" s="244" t="s">
        <v>190</v>
      </c>
      <c r="AU111" s="244" t="s">
        <v>87</v>
      </c>
      <c r="AV111" s="13" t="s">
        <v>85</v>
      </c>
      <c r="AW111" s="13" t="s">
        <v>37</v>
      </c>
      <c r="AX111" s="13" t="s">
        <v>77</v>
      </c>
      <c r="AY111" s="244" t="s">
        <v>179</v>
      </c>
    </row>
    <row r="112" s="14" customFormat="1">
      <c r="A112" s="14"/>
      <c r="B112" s="245"/>
      <c r="C112" s="246"/>
      <c r="D112" s="236" t="s">
        <v>190</v>
      </c>
      <c r="E112" s="247" t="s">
        <v>19</v>
      </c>
      <c r="F112" s="248" t="s">
        <v>948</v>
      </c>
      <c r="G112" s="246"/>
      <c r="H112" s="249">
        <v>5.9500000000000002</v>
      </c>
      <c r="I112" s="250"/>
      <c r="J112" s="246"/>
      <c r="K112" s="246"/>
      <c r="L112" s="251"/>
      <c r="M112" s="252"/>
      <c r="N112" s="253"/>
      <c r="O112" s="253"/>
      <c r="P112" s="253"/>
      <c r="Q112" s="253"/>
      <c r="R112" s="253"/>
      <c r="S112" s="253"/>
      <c r="T112" s="254"/>
      <c r="U112" s="14"/>
      <c r="V112" s="14"/>
      <c r="W112" s="14"/>
      <c r="X112" s="14"/>
      <c r="Y112" s="14"/>
      <c r="Z112" s="14"/>
      <c r="AA112" s="14"/>
      <c r="AB112" s="14"/>
      <c r="AC112" s="14"/>
      <c r="AD112" s="14"/>
      <c r="AE112" s="14"/>
      <c r="AT112" s="255" t="s">
        <v>190</v>
      </c>
      <c r="AU112" s="255" t="s">
        <v>87</v>
      </c>
      <c r="AV112" s="14" t="s">
        <v>87</v>
      </c>
      <c r="AW112" s="14" t="s">
        <v>37</v>
      </c>
      <c r="AX112" s="14" t="s">
        <v>77</v>
      </c>
      <c r="AY112" s="255" t="s">
        <v>179</v>
      </c>
    </row>
    <row r="113" s="13" customFormat="1">
      <c r="A113" s="13"/>
      <c r="B113" s="234"/>
      <c r="C113" s="235"/>
      <c r="D113" s="236" t="s">
        <v>190</v>
      </c>
      <c r="E113" s="237" t="s">
        <v>19</v>
      </c>
      <c r="F113" s="238" t="s">
        <v>949</v>
      </c>
      <c r="G113" s="235"/>
      <c r="H113" s="237" t="s">
        <v>19</v>
      </c>
      <c r="I113" s="239"/>
      <c r="J113" s="235"/>
      <c r="K113" s="235"/>
      <c r="L113" s="240"/>
      <c r="M113" s="241"/>
      <c r="N113" s="242"/>
      <c r="O113" s="242"/>
      <c r="P113" s="242"/>
      <c r="Q113" s="242"/>
      <c r="R113" s="242"/>
      <c r="S113" s="242"/>
      <c r="T113" s="243"/>
      <c r="U113" s="13"/>
      <c r="V113" s="13"/>
      <c r="W113" s="13"/>
      <c r="X113" s="13"/>
      <c r="Y113" s="13"/>
      <c r="Z113" s="13"/>
      <c r="AA113" s="13"/>
      <c r="AB113" s="13"/>
      <c r="AC113" s="13"/>
      <c r="AD113" s="13"/>
      <c r="AE113" s="13"/>
      <c r="AT113" s="244" t="s">
        <v>190</v>
      </c>
      <c r="AU113" s="244" t="s">
        <v>87</v>
      </c>
      <c r="AV113" s="13" t="s">
        <v>85</v>
      </c>
      <c r="AW113" s="13" t="s">
        <v>37</v>
      </c>
      <c r="AX113" s="13" t="s">
        <v>77</v>
      </c>
      <c r="AY113" s="244" t="s">
        <v>179</v>
      </c>
    </row>
    <row r="114" s="14" customFormat="1">
      <c r="A114" s="14"/>
      <c r="B114" s="245"/>
      <c r="C114" s="246"/>
      <c r="D114" s="236" t="s">
        <v>190</v>
      </c>
      <c r="E114" s="247" t="s">
        <v>19</v>
      </c>
      <c r="F114" s="248" t="s">
        <v>950</v>
      </c>
      <c r="G114" s="246"/>
      <c r="H114" s="249">
        <v>2.4849999999999999</v>
      </c>
      <c r="I114" s="250"/>
      <c r="J114" s="246"/>
      <c r="K114" s="246"/>
      <c r="L114" s="251"/>
      <c r="M114" s="252"/>
      <c r="N114" s="253"/>
      <c r="O114" s="253"/>
      <c r="P114" s="253"/>
      <c r="Q114" s="253"/>
      <c r="R114" s="253"/>
      <c r="S114" s="253"/>
      <c r="T114" s="254"/>
      <c r="U114" s="14"/>
      <c r="V114" s="14"/>
      <c r="W114" s="14"/>
      <c r="X114" s="14"/>
      <c r="Y114" s="14"/>
      <c r="Z114" s="14"/>
      <c r="AA114" s="14"/>
      <c r="AB114" s="14"/>
      <c r="AC114" s="14"/>
      <c r="AD114" s="14"/>
      <c r="AE114" s="14"/>
      <c r="AT114" s="255" t="s">
        <v>190</v>
      </c>
      <c r="AU114" s="255" t="s">
        <v>87</v>
      </c>
      <c r="AV114" s="14" t="s">
        <v>87</v>
      </c>
      <c r="AW114" s="14" t="s">
        <v>37</v>
      </c>
      <c r="AX114" s="14" t="s">
        <v>77</v>
      </c>
      <c r="AY114" s="255" t="s">
        <v>179</v>
      </c>
    </row>
    <row r="115" s="15" customFormat="1">
      <c r="A115" s="15"/>
      <c r="B115" s="256"/>
      <c r="C115" s="257"/>
      <c r="D115" s="236" t="s">
        <v>190</v>
      </c>
      <c r="E115" s="258" t="s">
        <v>924</v>
      </c>
      <c r="F115" s="259" t="s">
        <v>193</v>
      </c>
      <c r="G115" s="257"/>
      <c r="H115" s="260">
        <v>8.4350000000000005</v>
      </c>
      <c r="I115" s="261"/>
      <c r="J115" s="257"/>
      <c r="K115" s="257"/>
      <c r="L115" s="262"/>
      <c r="M115" s="263"/>
      <c r="N115" s="264"/>
      <c r="O115" s="264"/>
      <c r="P115" s="264"/>
      <c r="Q115" s="264"/>
      <c r="R115" s="264"/>
      <c r="S115" s="264"/>
      <c r="T115" s="265"/>
      <c r="U115" s="15"/>
      <c r="V115" s="15"/>
      <c r="W115" s="15"/>
      <c r="X115" s="15"/>
      <c r="Y115" s="15"/>
      <c r="Z115" s="15"/>
      <c r="AA115" s="15"/>
      <c r="AB115" s="15"/>
      <c r="AC115" s="15"/>
      <c r="AD115" s="15"/>
      <c r="AE115" s="15"/>
      <c r="AT115" s="266" t="s">
        <v>190</v>
      </c>
      <c r="AU115" s="266" t="s">
        <v>87</v>
      </c>
      <c r="AV115" s="15" t="s">
        <v>194</v>
      </c>
      <c r="AW115" s="15" t="s">
        <v>37</v>
      </c>
      <c r="AX115" s="15" t="s">
        <v>77</v>
      </c>
      <c r="AY115" s="266" t="s">
        <v>179</v>
      </c>
    </row>
    <row r="116" s="16" customFormat="1">
      <c r="A116" s="16"/>
      <c r="B116" s="267"/>
      <c r="C116" s="268"/>
      <c r="D116" s="236" t="s">
        <v>190</v>
      </c>
      <c r="E116" s="269" t="s">
        <v>19</v>
      </c>
      <c r="F116" s="270" t="s">
        <v>195</v>
      </c>
      <c r="G116" s="268"/>
      <c r="H116" s="271">
        <v>8.4350000000000005</v>
      </c>
      <c r="I116" s="272"/>
      <c r="J116" s="268"/>
      <c r="K116" s="268"/>
      <c r="L116" s="273"/>
      <c r="M116" s="274"/>
      <c r="N116" s="275"/>
      <c r="O116" s="275"/>
      <c r="P116" s="275"/>
      <c r="Q116" s="275"/>
      <c r="R116" s="275"/>
      <c r="S116" s="275"/>
      <c r="T116" s="276"/>
      <c r="U116" s="16"/>
      <c r="V116" s="16"/>
      <c r="W116" s="16"/>
      <c r="X116" s="16"/>
      <c r="Y116" s="16"/>
      <c r="Z116" s="16"/>
      <c r="AA116" s="16"/>
      <c r="AB116" s="16"/>
      <c r="AC116" s="16"/>
      <c r="AD116" s="16"/>
      <c r="AE116" s="16"/>
      <c r="AT116" s="277" t="s">
        <v>190</v>
      </c>
      <c r="AU116" s="277" t="s">
        <v>87</v>
      </c>
      <c r="AV116" s="16" t="s">
        <v>186</v>
      </c>
      <c r="AW116" s="16" t="s">
        <v>37</v>
      </c>
      <c r="AX116" s="16" t="s">
        <v>85</v>
      </c>
      <c r="AY116" s="277" t="s">
        <v>179</v>
      </c>
    </row>
    <row r="117" s="2" customFormat="1" ht="37.8" customHeight="1">
      <c r="A117" s="41"/>
      <c r="B117" s="42"/>
      <c r="C117" s="216" t="s">
        <v>194</v>
      </c>
      <c r="D117" s="216" t="s">
        <v>181</v>
      </c>
      <c r="E117" s="217" t="s">
        <v>393</v>
      </c>
      <c r="F117" s="218" t="s">
        <v>394</v>
      </c>
      <c r="G117" s="219" t="s">
        <v>371</v>
      </c>
      <c r="H117" s="220">
        <v>164.63800000000001</v>
      </c>
      <c r="I117" s="221"/>
      <c r="J117" s="222">
        <f>ROUND(I117*H117,2)</f>
        <v>0</v>
      </c>
      <c r="K117" s="218" t="s">
        <v>185</v>
      </c>
      <c r="L117" s="47"/>
      <c r="M117" s="223" t="s">
        <v>19</v>
      </c>
      <c r="N117" s="224" t="s">
        <v>48</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186</v>
      </c>
      <c r="AT117" s="227" t="s">
        <v>181</v>
      </c>
      <c r="AU117" s="227" t="s">
        <v>87</v>
      </c>
      <c r="AY117" s="20" t="s">
        <v>179</v>
      </c>
      <c r="BE117" s="228">
        <f>IF(N117="základní",J117,0)</f>
        <v>0</v>
      </c>
      <c r="BF117" s="228">
        <f>IF(N117="snížená",J117,0)</f>
        <v>0</v>
      </c>
      <c r="BG117" s="228">
        <f>IF(N117="zákl. přenesená",J117,0)</f>
        <v>0</v>
      </c>
      <c r="BH117" s="228">
        <f>IF(N117="sníž. přenesená",J117,0)</f>
        <v>0</v>
      </c>
      <c r="BI117" s="228">
        <f>IF(N117="nulová",J117,0)</f>
        <v>0</v>
      </c>
      <c r="BJ117" s="20" t="s">
        <v>85</v>
      </c>
      <c r="BK117" s="228">
        <f>ROUND(I117*H117,2)</f>
        <v>0</v>
      </c>
      <c r="BL117" s="20" t="s">
        <v>186</v>
      </c>
      <c r="BM117" s="227" t="s">
        <v>951</v>
      </c>
    </row>
    <row r="118" s="2" customFormat="1">
      <c r="A118" s="41"/>
      <c r="B118" s="42"/>
      <c r="C118" s="43"/>
      <c r="D118" s="229" t="s">
        <v>188</v>
      </c>
      <c r="E118" s="43"/>
      <c r="F118" s="230" t="s">
        <v>396</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188</v>
      </c>
      <c r="AU118" s="20" t="s">
        <v>87</v>
      </c>
    </row>
    <row r="119" s="13" customFormat="1">
      <c r="A119" s="13"/>
      <c r="B119" s="234"/>
      <c r="C119" s="235"/>
      <c r="D119" s="236" t="s">
        <v>190</v>
      </c>
      <c r="E119" s="237" t="s">
        <v>19</v>
      </c>
      <c r="F119" s="238" t="s">
        <v>952</v>
      </c>
      <c r="G119" s="235"/>
      <c r="H119" s="237" t="s">
        <v>19</v>
      </c>
      <c r="I119" s="239"/>
      <c r="J119" s="235"/>
      <c r="K119" s="235"/>
      <c r="L119" s="240"/>
      <c r="M119" s="241"/>
      <c r="N119" s="242"/>
      <c r="O119" s="242"/>
      <c r="P119" s="242"/>
      <c r="Q119" s="242"/>
      <c r="R119" s="242"/>
      <c r="S119" s="242"/>
      <c r="T119" s="243"/>
      <c r="U119" s="13"/>
      <c r="V119" s="13"/>
      <c r="W119" s="13"/>
      <c r="X119" s="13"/>
      <c r="Y119" s="13"/>
      <c r="Z119" s="13"/>
      <c r="AA119" s="13"/>
      <c r="AB119" s="13"/>
      <c r="AC119" s="13"/>
      <c r="AD119" s="13"/>
      <c r="AE119" s="13"/>
      <c r="AT119" s="244" t="s">
        <v>190</v>
      </c>
      <c r="AU119" s="244" t="s">
        <v>87</v>
      </c>
      <c r="AV119" s="13" t="s">
        <v>85</v>
      </c>
      <c r="AW119" s="13" t="s">
        <v>37</v>
      </c>
      <c r="AX119" s="13" t="s">
        <v>77</v>
      </c>
      <c r="AY119" s="244" t="s">
        <v>179</v>
      </c>
    </row>
    <row r="120" s="14" customFormat="1">
      <c r="A120" s="14"/>
      <c r="B120" s="245"/>
      <c r="C120" s="246"/>
      <c r="D120" s="236" t="s">
        <v>190</v>
      </c>
      <c r="E120" s="247" t="s">
        <v>19</v>
      </c>
      <c r="F120" s="248" t="s">
        <v>922</v>
      </c>
      <c r="G120" s="246"/>
      <c r="H120" s="249">
        <v>86.483999999999995</v>
      </c>
      <c r="I120" s="250"/>
      <c r="J120" s="246"/>
      <c r="K120" s="246"/>
      <c r="L120" s="251"/>
      <c r="M120" s="252"/>
      <c r="N120" s="253"/>
      <c r="O120" s="253"/>
      <c r="P120" s="253"/>
      <c r="Q120" s="253"/>
      <c r="R120" s="253"/>
      <c r="S120" s="253"/>
      <c r="T120" s="254"/>
      <c r="U120" s="14"/>
      <c r="V120" s="14"/>
      <c r="W120" s="14"/>
      <c r="X120" s="14"/>
      <c r="Y120" s="14"/>
      <c r="Z120" s="14"/>
      <c r="AA120" s="14"/>
      <c r="AB120" s="14"/>
      <c r="AC120" s="14"/>
      <c r="AD120" s="14"/>
      <c r="AE120" s="14"/>
      <c r="AT120" s="255" t="s">
        <v>190</v>
      </c>
      <c r="AU120" s="255" t="s">
        <v>87</v>
      </c>
      <c r="AV120" s="14" t="s">
        <v>87</v>
      </c>
      <c r="AW120" s="14" t="s">
        <v>37</v>
      </c>
      <c r="AX120" s="14" t="s">
        <v>77</v>
      </c>
      <c r="AY120" s="255" t="s">
        <v>179</v>
      </c>
    </row>
    <row r="121" s="14" customFormat="1">
      <c r="A121" s="14"/>
      <c r="B121" s="245"/>
      <c r="C121" s="246"/>
      <c r="D121" s="236" t="s">
        <v>190</v>
      </c>
      <c r="E121" s="247" t="s">
        <v>19</v>
      </c>
      <c r="F121" s="248" t="s">
        <v>924</v>
      </c>
      <c r="G121" s="246"/>
      <c r="H121" s="249">
        <v>8.4350000000000005</v>
      </c>
      <c r="I121" s="250"/>
      <c r="J121" s="246"/>
      <c r="K121" s="246"/>
      <c r="L121" s="251"/>
      <c r="M121" s="252"/>
      <c r="N121" s="253"/>
      <c r="O121" s="253"/>
      <c r="P121" s="253"/>
      <c r="Q121" s="253"/>
      <c r="R121" s="253"/>
      <c r="S121" s="253"/>
      <c r="T121" s="254"/>
      <c r="U121" s="14"/>
      <c r="V121" s="14"/>
      <c r="W121" s="14"/>
      <c r="X121" s="14"/>
      <c r="Y121" s="14"/>
      <c r="Z121" s="14"/>
      <c r="AA121" s="14"/>
      <c r="AB121" s="14"/>
      <c r="AC121" s="14"/>
      <c r="AD121" s="14"/>
      <c r="AE121" s="14"/>
      <c r="AT121" s="255" t="s">
        <v>190</v>
      </c>
      <c r="AU121" s="255" t="s">
        <v>87</v>
      </c>
      <c r="AV121" s="14" t="s">
        <v>87</v>
      </c>
      <c r="AW121" s="14" t="s">
        <v>37</v>
      </c>
      <c r="AX121" s="14" t="s">
        <v>77</v>
      </c>
      <c r="AY121" s="255" t="s">
        <v>179</v>
      </c>
    </row>
    <row r="122" s="14" customFormat="1">
      <c r="A122" s="14"/>
      <c r="B122" s="245"/>
      <c r="C122" s="246"/>
      <c r="D122" s="236" t="s">
        <v>190</v>
      </c>
      <c r="E122" s="247" t="s">
        <v>19</v>
      </c>
      <c r="F122" s="248" t="s">
        <v>926</v>
      </c>
      <c r="G122" s="246"/>
      <c r="H122" s="249">
        <v>69.718999999999994</v>
      </c>
      <c r="I122" s="250"/>
      <c r="J122" s="246"/>
      <c r="K122" s="246"/>
      <c r="L122" s="251"/>
      <c r="M122" s="252"/>
      <c r="N122" s="253"/>
      <c r="O122" s="253"/>
      <c r="P122" s="253"/>
      <c r="Q122" s="253"/>
      <c r="R122" s="253"/>
      <c r="S122" s="253"/>
      <c r="T122" s="254"/>
      <c r="U122" s="14"/>
      <c r="V122" s="14"/>
      <c r="W122" s="14"/>
      <c r="X122" s="14"/>
      <c r="Y122" s="14"/>
      <c r="Z122" s="14"/>
      <c r="AA122" s="14"/>
      <c r="AB122" s="14"/>
      <c r="AC122" s="14"/>
      <c r="AD122" s="14"/>
      <c r="AE122" s="14"/>
      <c r="AT122" s="255" t="s">
        <v>190</v>
      </c>
      <c r="AU122" s="255" t="s">
        <v>87</v>
      </c>
      <c r="AV122" s="14" t="s">
        <v>87</v>
      </c>
      <c r="AW122" s="14" t="s">
        <v>37</v>
      </c>
      <c r="AX122" s="14" t="s">
        <v>77</v>
      </c>
      <c r="AY122" s="255" t="s">
        <v>179</v>
      </c>
    </row>
    <row r="123" s="16" customFormat="1">
      <c r="A123" s="16"/>
      <c r="B123" s="267"/>
      <c r="C123" s="268"/>
      <c r="D123" s="236" t="s">
        <v>190</v>
      </c>
      <c r="E123" s="269" t="s">
        <v>19</v>
      </c>
      <c r="F123" s="270" t="s">
        <v>195</v>
      </c>
      <c r="G123" s="268"/>
      <c r="H123" s="271">
        <v>164.63800000000001</v>
      </c>
      <c r="I123" s="272"/>
      <c r="J123" s="268"/>
      <c r="K123" s="268"/>
      <c r="L123" s="273"/>
      <c r="M123" s="274"/>
      <c r="N123" s="275"/>
      <c r="O123" s="275"/>
      <c r="P123" s="275"/>
      <c r="Q123" s="275"/>
      <c r="R123" s="275"/>
      <c r="S123" s="275"/>
      <c r="T123" s="276"/>
      <c r="U123" s="16"/>
      <c r="V123" s="16"/>
      <c r="W123" s="16"/>
      <c r="X123" s="16"/>
      <c r="Y123" s="16"/>
      <c r="Z123" s="16"/>
      <c r="AA123" s="16"/>
      <c r="AB123" s="16"/>
      <c r="AC123" s="16"/>
      <c r="AD123" s="16"/>
      <c r="AE123" s="16"/>
      <c r="AT123" s="277" t="s">
        <v>190</v>
      </c>
      <c r="AU123" s="277" t="s">
        <v>87</v>
      </c>
      <c r="AV123" s="16" t="s">
        <v>186</v>
      </c>
      <c r="AW123" s="16" t="s">
        <v>37</v>
      </c>
      <c r="AX123" s="16" t="s">
        <v>85</v>
      </c>
      <c r="AY123" s="277" t="s">
        <v>179</v>
      </c>
    </row>
    <row r="124" s="2" customFormat="1" ht="24.15" customHeight="1">
      <c r="A124" s="41"/>
      <c r="B124" s="42"/>
      <c r="C124" s="216" t="s">
        <v>186</v>
      </c>
      <c r="D124" s="216" t="s">
        <v>181</v>
      </c>
      <c r="E124" s="217" t="s">
        <v>401</v>
      </c>
      <c r="F124" s="218" t="s">
        <v>402</v>
      </c>
      <c r="G124" s="219" t="s">
        <v>371</v>
      </c>
      <c r="H124" s="220">
        <v>94.918999999999997</v>
      </c>
      <c r="I124" s="221"/>
      <c r="J124" s="222">
        <f>ROUND(I124*H124,2)</f>
        <v>0</v>
      </c>
      <c r="K124" s="218" t="s">
        <v>185</v>
      </c>
      <c r="L124" s="47"/>
      <c r="M124" s="223" t="s">
        <v>19</v>
      </c>
      <c r="N124" s="224" t="s">
        <v>48</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186</v>
      </c>
      <c r="AT124" s="227" t="s">
        <v>181</v>
      </c>
      <c r="AU124" s="227" t="s">
        <v>87</v>
      </c>
      <c r="AY124" s="20" t="s">
        <v>179</v>
      </c>
      <c r="BE124" s="228">
        <f>IF(N124="základní",J124,0)</f>
        <v>0</v>
      </c>
      <c r="BF124" s="228">
        <f>IF(N124="snížená",J124,0)</f>
        <v>0</v>
      </c>
      <c r="BG124" s="228">
        <f>IF(N124="zákl. přenesená",J124,0)</f>
        <v>0</v>
      </c>
      <c r="BH124" s="228">
        <f>IF(N124="sníž. přenesená",J124,0)</f>
        <v>0</v>
      </c>
      <c r="BI124" s="228">
        <f>IF(N124="nulová",J124,0)</f>
        <v>0</v>
      </c>
      <c r="BJ124" s="20" t="s">
        <v>85</v>
      </c>
      <c r="BK124" s="228">
        <f>ROUND(I124*H124,2)</f>
        <v>0</v>
      </c>
      <c r="BL124" s="20" t="s">
        <v>186</v>
      </c>
      <c r="BM124" s="227" t="s">
        <v>953</v>
      </c>
    </row>
    <row r="125" s="2" customFormat="1">
      <c r="A125" s="41"/>
      <c r="B125" s="42"/>
      <c r="C125" s="43"/>
      <c r="D125" s="229" t="s">
        <v>188</v>
      </c>
      <c r="E125" s="43"/>
      <c r="F125" s="230" t="s">
        <v>404</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188</v>
      </c>
      <c r="AU125" s="20" t="s">
        <v>87</v>
      </c>
    </row>
    <row r="126" s="13" customFormat="1">
      <c r="A126" s="13"/>
      <c r="B126" s="234"/>
      <c r="C126" s="235"/>
      <c r="D126" s="236" t="s">
        <v>190</v>
      </c>
      <c r="E126" s="237" t="s">
        <v>19</v>
      </c>
      <c r="F126" s="238" t="s">
        <v>685</v>
      </c>
      <c r="G126" s="235"/>
      <c r="H126" s="237" t="s">
        <v>19</v>
      </c>
      <c r="I126" s="239"/>
      <c r="J126" s="235"/>
      <c r="K126" s="235"/>
      <c r="L126" s="240"/>
      <c r="M126" s="241"/>
      <c r="N126" s="242"/>
      <c r="O126" s="242"/>
      <c r="P126" s="242"/>
      <c r="Q126" s="242"/>
      <c r="R126" s="242"/>
      <c r="S126" s="242"/>
      <c r="T126" s="243"/>
      <c r="U126" s="13"/>
      <c r="V126" s="13"/>
      <c r="W126" s="13"/>
      <c r="X126" s="13"/>
      <c r="Y126" s="13"/>
      <c r="Z126" s="13"/>
      <c r="AA126" s="13"/>
      <c r="AB126" s="13"/>
      <c r="AC126" s="13"/>
      <c r="AD126" s="13"/>
      <c r="AE126" s="13"/>
      <c r="AT126" s="244" t="s">
        <v>190</v>
      </c>
      <c r="AU126" s="244" t="s">
        <v>87</v>
      </c>
      <c r="AV126" s="13" t="s">
        <v>85</v>
      </c>
      <c r="AW126" s="13" t="s">
        <v>37</v>
      </c>
      <c r="AX126" s="13" t="s">
        <v>77</v>
      </c>
      <c r="AY126" s="244" t="s">
        <v>179</v>
      </c>
    </row>
    <row r="127" s="14" customFormat="1">
      <c r="A127" s="14"/>
      <c r="B127" s="245"/>
      <c r="C127" s="246"/>
      <c r="D127" s="236" t="s">
        <v>190</v>
      </c>
      <c r="E127" s="247" t="s">
        <v>19</v>
      </c>
      <c r="F127" s="248" t="s">
        <v>922</v>
      </c>
      <c r="G127" s="246"/>
      <c r="H127" s="249">
        <v>86.483999999999995</v>
      </c>
      <c r="I127" s="250"/>
      <c r="J127" s="246"/>
      <c r="K127" s="246"/>
      <c r="L127" s="251"/>
      <c r="M127" s="252"/>
      <c r="N127" s="253"/>
      <c r="O127" s="253"/>
      <c r="P127" s="253"/>
      <c r="Q127" s="253"/>
      <c r="R127" s="253"/>
      <c r="S127" s="253"/>
      <c r="T127" s="254"/>
      <c r="U127" s="14"/>
      <c r="V127" s="14"/>
      <c r="W127" s="14"/>
      <c r="X127" s="14"/>
      <c r="Y127" s="14"/>
      <c r="Z127" s="14"/>
      <c r="AA127" s="14"/>
      <c r="AB127" s="14"/>
      <c r="AC127" s="14"/>
      <c r="AD127" s="14"/>
      <c r="AE127" s="14"/>
      <c r="AT127" s="255" t="s">
        <v>190</v>
      </c>
      <c r="AU127" s="255" t="s">
        <v>87</v>
      </c>
      <c r="AV127" s="14" t="s">
        <v>87</v>
      </c>
      <c r="AW127" s="14" t="s">
        <v>37</v>
      </c>
      <c r="AX127" s="14" t="s">
        <v>77</v>
      </c>
      <c r="AY127" s="255" t="s">
        <v>179</v>
      </c>
    </row>
    <row r="128" s="14" customFormat="1">
      <c r="A128" s="14"/>
      <c r="B128" s="245"/>
      <c r="C128" s="246"/>
      <c r="D128" s="236" t="s">
        <v>190</v>
      </c>
      <c r="E128" s="247" t="s">
        <v>19</v>
      </c>
      <c r="F128" s="248" t="s">
        <v>924</v>
      </c>
      <c r="G128" s="246"/>
      <c r="H128" s="249">
        <v>8.4350000000000005</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190</v>
      </c>
      <c r="AU128" s="255" t="s">
        <v>87</v>
      </c>
      <c r="AV128" s="14" t="s">
        <v>87</v>
      </c>
      <c r="AW128" s="14" t="s">
        <v>37</v>
      </c>
      <c r="AX128" s="14" t="s">
        <v>77</v>
      </c>
      <c r="AY128" s="255" t="s">
        <v>179</v>
      </c>
    </row>
    <row r="129" s="16" customFormat="1">
      <c r="A129" s="16"/>
      <c r="B129" s="267"/>
      <c r="C129" s="268"/>
      <c r="D129" s="236" t="s">
        <v>190</v>
      </c>
      <c r="E129" s="269" t="s">
        <v>19</v>
      </c>
      <c r="F129" s="270" t="s">
        <v>195</v>
      </c>
      <c r="G129" s="268"/>
      <c r="H129" s="271">
        <v>94.918999999999997</v>
      </c>
      <c r="I129" s="272"/>
      <c r="J129" s="268"/>
      <c r="K129" s="268"/>
      <c r="L129" s="273"/>
      <c r="M129" s="274"/>
      <c r="N129" s="275"/>
      <c r="O129" s="275"/>
      <c r="P129" s="275"/>
      <c r="Q129" s="275"/>
      <c r="R129" s="275"/>
      <c r="S129" s="275"/>
      <c r="T129" s="276"/>
      <c r="U129" s="16"/>
      <c r="V129" s="16"/>
      <c r="W129" s="16"/>
      <c r="X129" s="16"/>
      <c r="Y129" s="16"/>
      <c r="Z129" s="16"/>
      <c r="AA129" s="16"/>
      <c r="AB129" s="16"/>
      <c r="AC129" s="16"/>
      <c r="AD129" s="16"/>
      <c r="AE129" s="16"/>
      <c r="AT129" s="277" t="s">
        <v>190</v>
      </c>
      <c r="AU129" s="277" t="s">
        <v>87</v>
      </c>
      <c r="AV129" s="16" t="s">
        <v>186</v>
      </c>
      <c r="AW129" s="16" t="s">
        <v>37</v>
      </c>
      <c r="AX129" s="16" t="s">
        <v>85</v>
      </c>
      <c r="AY129" s="277" t="s">
        <v>179</v>
      </c>
    </row>
    <row r="130" s="2" customFormat="1" ht="24.15" customHeight="1">
      <c r="A130" s="41"/>
      <c r="B130" s="42"/>
      <c r="C130" s="216" t="s">
        <v>215</v>
      </c>
      <c r="D130" s="216" t="s">
        <v>181</v>
      </c>
      <c r="E130" s="217" t="s">
        <v>407</v>
      </c>
      <c r="F130" s="218" t="s">
        <v>408</v>
      </c>
      <c r="G130" s="219" t="s">
        <v>371</v>
      </c>
      <c r="H130" s="220">
        <v>94.918999999999997</v>
      </c>
      <c r="I130" s="221"/>
      <c r="J130" s="222">
        <f>ROUND(I130*H130,2)</f>
        <v>0</v>
      </c>
      <c r="K130" s="218" t="s">
        <v>185</v>
      </c>
      <c r="L130" s="47"/>
      <c r="M130" s="223" t="s">
        <v>19</v>
      </c>
      <c r="N130" s="224" t="s">
        <v>48</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186</v>
      </c>
      <c r="AT130" s="227" t="s">
        <v>181</v>
      </c>
      <c r="AU130" s="227" t="s">
        <v>87</v>
      </c>
      <c r="AY130" s="20" t="s">
        <v>179</v>
      </c>
      <c r="BE130" s="228">
        <f>IF(N130="základní",J130,0)</f>
        <v>0</v>
      </c>
      <c r="BF130" s="228">
        <f>IF(N130="snížená",J130,0)</f>
        <v>0</v>
      </c>
      <c r="BG130" s="228">
        <f>IF(N130="zákl. přenesená",J130,0)</f>
        <v>0</v>
      </c>
      <c r="BH130" s="228">
        <f>IF(N130="sníž. přenesená",J130,0)</f>
        <v>0</v>
      </c>
      <c r="BI130" s="228">
        <f>IF(N130="nulová",J130,0)</f>
        <v>0</v>
      </c>
      <c r="BJ130" s="20" t="s">
        <v>85</v>
      </c>
      <c r="BK130" s="228">
        <f>ROUND(I130*H130,2)</f>
        <v>0</v>
      </c>
      <c r="BL130" s="20" t="s">
        <v>186</v>
      </c>
      <c r="BM130" s="227" t="s">
        <v>954</v>
      </c>
    </row>
    <row r="131" s="2" customFormat="1">
      <c r="A131" s="41"/>
      <c r="B131" s="42"/>
      <c r="C131" s="43"/>
      <c r="D131" s="229" t="s">
        <v>188</v>
      </c>
      <c r="E131" s="43"/>
      <c r="F131" s="230" t="s">
        <v>410</v>
      </c>
      <c r="G131" s="43"/>
      <c r="H131" s="43"/>
      <c r="I131" s="231"/>
      <c r="J131" s="43"/>
      <c r="K131" s="43"/>
      <c r="L131" s="47"/>
      <c r="M131" s="232"/>
      <c r="N131" s="233"/>
      <c r="O131" s="87"/>
      <c r="P131" s="87"/>
      <c r="Q131" s="87"/>
      <c r="R131" s="87"/>
      <c r="S131" s="87"/>
      <c r="T131" s="88"/>
      <c r="U131" s="41"/>
      <c r="V131" s="41"/>
      <c r="W131" s="41"/>
      <c r="X131" s="41"/>
      <c r="Y131" s="41"/>
      <c r="Z131" s="41"/>
      <c r="AA131" s="41"/>
      <c r="AB131" s="41"/>
      <c r="AC131" s="41"/>
      <c r="AD131" s="41"/>
      <c r="AE131" s="41"/>
      <c r="AT131" s="20" t="s">
        <v>188</v>
      </c>
      <c r="AU131" s="20" t="s">
        <v>87</v>
      </c>
    </row>
    <row r="132" s="13" customFormat="1">
      <c r="A132" s="13"/>
      <c r="B132" s="234"/>
      <c r="C132" s="235"/>
      <c r="D132" s="236" t="s">
        <v>190</v>
      </c>
      <c r="E132" s="237" t="s">
        <v>19</v>
      </c>
      <c r="F132" s="238" t="s">
        <v>690</v>
      </c>
      <c r="G132" s="235"/>
      <c r="H132" s="237" t="s">
        <v>19</v>
      </c>
      <c r="I132" s="239"/>
      <c r="J132" s="235"/>
      <c r="K132" s="235"/>
      <c r="L132" s="240"/>
      <c r="M132" s="241"/>
      <c r="N132" s="242"/>
      <c r="O132" s="242"/>
      <c r="P132" s="242"/>
      <c r="Q132" s="242"/>
      <c r="R132" s="242"/>
      <c r="S132" s="242"/>
      <c r="T132" s="243"/>
      <c r="U132" s="13"/>
      <c r="V132" s="13"/>
      <c r="W132" s="13"/>
      <c r="X132" s="13"/>
      <c r="Y132" s="13"/>
      <c r="Z132" s="13"/>
      <c r="AA132" s="13"/>
      <c r="AB132" s="13"/>
      <c r="AC132" s="13"/>
      <c r="AD132" s="13"/>
      <c r="AE132" s="13"/>
      <c r="AT132" s="244" t="s">
        <v>190</v>
      </c>
      <c r="AU132" s="244" t="s">
        <v>87</v>
      </c>
      <c r="AV132" s="13" t="s">
        <v>85</v>
      </c>
      <c r="AW132" s="13" t="s">
        <v>37</v>
      </c>
      <c r="AX132" s="13" t="s">
        <v>77</v>
      </c>
      <c r="AY132" s="244" t="s">
        <v>179</v>
      </c>
    </row>
    <row r="133" s="14" customFormat="1">
      <c r="A133" s="14"/>
      <c r="B133" s="245"/>
      <c r="C133" s="246"/>
      <c r="D133" s="236" t="s">
        <v>190</v>
      </c>
      <c r="E133" s="247" t="s">
        <v>19</v>
      </c>
      <c r="F133" s="248" t="s">
        <v>922</v>
      </c>
      <c r="G133" s="246"/>
      <c r="H133" s="249">
        <v>86.483999999999995</v>
      </c>
      <c r="I133" s="250"/>
      <c r="J133" s="246"/>
      <c r="K133" s="246"/>
      <c r="L133" s="251"/>
      <c r="M133" s="252"/>
      <c r="N133" s="253"/>
      <c r="O133" s="253"/>
      <c r="P133" s="253"/>
      <c r="Q133" s="253"/>
      <c r="R133" s="253"/>
      <c r="S133" s="253"/>
      <c r="T133" s="254"/>
      <c r="U133" s="14"/>
      <c r="V133" s="14"/>
      <c r="W133" s="14"/>
      <c r="X133" s="14"/>
      <c r="Y133" s="14"/>
      <c r="Z133" s="14"/>
      <c r="AA133" s="14"/>
      <c r="AB133" s="14"/>
      <c r="AC133" s="14"/>
      <c r="AD133" s="14"/>
      <c r="AE133" s="14"/>
      <c r="AT133" s="255" t="s">
        <v>190</v>
      </c>
      <c r="AU133" s="255" t="s">
        <v>87</v>
      </c>
      <c r="AV133" s="14" t="s">
        <v>87</v>
      </c>
      <c r="AW133" s="14" t="s">
        <v>37</v>
      </c>
      <c r="AX133" s="14" t="s">
        <v>77</v>
      </c>
      <c r="AY133" s="255" t="s">
        <v>179</v>
      </c>
    </row>
    <row r="134" s="14" customFormat="1">
      <c r="A134" s="14"/>
      <c r="B134" s="245"/>
      <c r="C134" s="246"/>
      <c r="D134" s="236" t="s">
        <v>190</v>
      </c>
      <c r="E134" s="247" t="s">
        <v>19</v>
      </c>
      <c r="F134" s="248" t="s">
        <v>924</v>
      </c>
      <c r="G134" s="246"/>
      <c r="H134" s="249">
        <v>8.4350000000000005</v>
      </c>
      <c r="I134" s="250"/>
      <c r="J134" s="246"/>
      <c r="K134" s="246"/>
      <c r="L134" s="251"/>
      <c r="M134" s="252"/>
      <c r="N134" s="253"/>
      <c r="O134" s="253"/>
      <c r="P134" s="253"/>
      <c r="Q134" s="253"/>
      <c r="R134" s="253"/>
      <c r="S134" s="253"/>
      <c r="T134" s="254"/>
      <c r="U134" s="14"/>
      <c r="V134" s="14"/>
      <c r="W134" s="14"/>
      <c r="X134" s="14"/>
      <c r="Y134" s="14"/>
      <c r="Z134" s="14"/>
      <c r="AA134" s="14"/>
      <c r="AB134" s="14"/>
      <c r="AC134" s="14"/>
      <c r="AD134" s="14"/>
      <c r="AE134" s="14"/>
      <c r="AT134" s="255" t="s">
        <v>190</v>
      </c>
      <c r="AU134" s="255" t="s">
        <v>87</v>
      </c>
      <c r="AV134" s="14" t="s">
        <v>87</v>
      </c>
      <c r="AW134" s="14" t="s">
        <v>37</v>
      </c>
      <c r="AX134" s="14" t="s">
        <v>77</v>
      </c>
      <c r="AY134" s="255" t="s">
        <v>179</v>
      </c>
    </row>
    <row r="135" s="16" customFormat="1">
      <c r="A135" s="16"/>
      <c r="B135" s="267"/>
      <c r="C135" s="268"/>
      <c r="D135" s="236" t="s">
        <v>190</v>
      </c>
      <c r="E135" s="269" t="s">
        <v>19</v>
      </c>
      <c r="F135" s="270" t="s">
        <v>195</v>
      </c>
      <c r="G135" s="268"/>
      <c r="H135" s="271">
        <v>94.918999999999997</v>
      </c>
      <c r="I135" s="272"/>
      <c r="J135" s="268"/>
      <c r="K135" s="268"/>
      <c r="L135" s="273"/>
      <c r="M135" s="274"/>
      <c r="N135" s="275"/>
      <c r="O135" s="275"/>
      <c r="P135" s="275"/>
      <c r="Q135" s="275"/>
      <c r="R135" s="275"/>
      <c r="S135" s="275"/>
      <c r="T135" s="276"/>
      <c r="U135" s="16"/>
      <c r="V135" s="16"/>
      <c r="W135" s="16"/>
      <c r="X135" s="16"/>
      <c r="Y135" s="16"/>
      <c r="Z135" s="16"/>
      <c r="AA135" s="16"/>
      <c r="AB135" s="16"/>
      <c r="AC135" s="16"/>
      <c r="AD135" s="16"/>
      <c r="AE135" s="16"/>
      <c r="AT135" s="277" t="s">
        <v>190</v>
      </c>
      <c r="AU135" s="277" t="s">
        <v>87</v>
      </c>
      <c r="AV135" s="16" t="s">
        <v>186</v>
      </c>
      <c r="AW135" s="16" t="s">
        <v>37</v>
      </c>
      <c r="AX135" s="16" t="s">
        <v>85</v>
      </c>
      <c r="AY135" s="277" t="s">
        <v>179</v>
      </c>
    </row>
    <row r="136" s="2" customFormat="1" ht="37.8" customHeight="1">
      <c r="A136" s="41"/>
      <c r="B136" s="42"/>
      <c r="C136" s="216" t="s">
        <v>220</v>
      </c>
      <c r="D136" s="216" t="s">
        <v>181</v>
      </c>
      <c r="E136" s="217" t="s">
        <v>421</v>
      </c>
      <c r="F136" s="218" t="s">
        <v>422</v>
      </c>
      <c r="G136" s="219" t="s">
        <v>371</v>
      </c>
      <c r="H136" s="220">
        <v>94.918999999999997</v>
      </c>
      <c r="I136" s="221"/>
      <c r="J136" s="222">
        <f>ROUND(I136*H136,2)</f>
        <v>0</v>
      </c>
      <c r="K136" s="218" t="s">
        <v>185</v>
      </c>
      <c r="L136" s="47"/>
      <c r="M136" s="223" t="s">
        <v>19</v>
      </c>
      <c r="N136" s="224" t="s">
        <v>48</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186</v>
      </c>
      <c r="AT136" s="227" t="s">
        <v>181</v>
      </c>
      <c r="AU136" s="227" t="s">
        <v>87</v>
      </c>
      <c r="AY136" s="20" t="s">
        <v>179</v>
      </c>
      <c r="BE136" s="228">
        <f>IF(N136="základní",J136,0)</f>
        <v>0</v>
      </c>
      <c r="BF136" s="228">
        <f>IF(N136="snížená",J136,0)</f>
        <v>0</v>
      </c>
      <c r="BG136" s="228">
        <f>IF(N136="zákl. přenesená",J136,0)</f>
        <v>0</v>
      </c>
      <c r="BH136" s="228">
        <f>IF(N136="sníž. přenesená",J136,0)</f>
        <v>0</v>
      </c>
      <c r="BI136" s="228">
        <f>IF(N136="nulová",J136,0)</f>
        <v>0</v>
      </c>
      <c r="BJ136" s="20" t="s">
        <v>85</v>
      </c>
      <c r="BK136" s="228">
        <f>ROUND(I136*H136,2)</f>
        <v>0</v>
      </c>
      <c r="BL136" s="20" t="s">
        <v>186</v>
      </c>
      <c r="BM136" s="227" t="s">
        <v>955</v>
      </c>
    </row>
    <row r="137" s="2" customFormat="1">
      <c r="A137" s="41"/>
      <c r="B137" s="42"/>
      <c r="C137" s="43"/>
      <c r="D137" s="229" t="s">
        <v>188</v>
      </c>
      <c r="E137" s="43"/>
      <c r="F137" s="230" t="s">
        <v>424</v>
      </c>
      <c r="G137" s="43"/>
      <c r="H137" s="43"/>
      <c r="I137" s="231"/>
      <c r="J137" s="43"/>
      <c r="K137" s="43"/>
      <c r="L137" s="47"/>
      <c r="M137" s="232"/>
      <c r="N137" s="233"/>
      <c r="O137" s="87"/>
      <c r="P137" s="87"/>
      <c r="Q137" s="87"/>
      <c r="R137" s="87"/>
      <c r="S137" s="87"/>
      <c r="T137" s="88"/>
      <c r="U137" s="41"/>
      <c r="V137" s="41"/>
      <c r="W137" s="41"/>
      <c r="X137" s="41"/>
      <c r="Y137" s="41"/>
      <c r="Z137" s="41"/>
      <c r="AA137" s="41"/>
      <c r="AB137" s="41"/>
      <c r="AC137" s="41"/>
      <c r="AD137" s="41"/>
      <c r="AE137" s="41"/>
      <c r="AT137" s="20" t="s">
        <v>188</v>
      </c>
      <c r="AU137" s="20" t="s">
        <v>87</v>
      </c>
    </row>
    <row r="138" s="13" customFormat="1">
      <c r="A138" s="13"/>
      <c r="B138" s="234"/>
      <c r="C138" s="235"/>
      <c r="D138" s="236" t="s">
        <v>190</v>
      </c>
      <c r="E138" s="237" t="s">
        <v>19</v>
      </c>
      <c r="F138" s="238" t="s">
        <v>692</v>
      </c>
      <c r="G138" s="235"/>
      <c r="H138" s="237" t="s">
        <v>19</v>
      </c>
      <c r="I138" s="239"/>
      <c r="J138" s="235"/>
      <c r="K138" s="235"/>
      <c r="L138" s="240"/>
      <c r="M138" s="241"/>
      <c r="N138" s="242"/>
      <c r="O138" s="242"/>
      <c r="P138" s="242"/>
      <c r="Q138" s="242"/>
      <c r="R138" s="242"/>
      <c r="S138" s="242"/>
      <c r="T138" s="243"/>
      <c r="U138" s="13"/>
      <c r="V138" s="13"/>
      <c r="W138" s="13"/>
      <c r="X138" s="13"/>
      <c r="Y138" s="13"/>
      <c r="Z138" s="13"/>
      <c r="AA138" s="13"/>
      <c r="AB138" s="13"/>
      <c r="AC138" s="13"/>
      <c r="AD138" s="13"/>
      <c r="AE138" s="13"/>
      <c r="AT138" s="244" t="s">
        <v>190</v>
      </c>
      <c r="AU138" s="244" t="s">
        <v>87</v>
      </c>
      <c r="AV138" s="13" t="s">
        <v>85</v>
      </c>
      <c r="AW138" s="13" t="s">
        <v>37</v>
      </c>
      <c r="AX138" s="13" t="s">
        <v>77</v>
      </c>
      <c r="AY138" s="244" t="s">
        <v>179</v>
      </c>
    </row>
    <row r="139" s="14" customFormat="1">
      <c r="A139" s="14"/>
      <c r="B139" s="245"/>
      <c r="C139" s="246"/>
      <c r="D139" s="236" t="s">
        <v>190</v>
      </c>
      <c r="E139" s="247" t="s">
        <v>19</v>
      </c>
      <c r="F139" s="248" t="s">
        <v>922</v>
      </c>
      <c r="G139" s="246"/>
      <c r="H139" s="249">
        <v>86.483999999999995</v>
      </c>
      <c r="I139" s="250"/>
      <c r="J139" s="246"/>
      <c r="K139" s="246"/>
      <c r="L139" s="251"/>
      <c r="M139" s="252"/>
      <c r="N139" s="253"/>
      <c r="O139" s="253"/>
      <c r="P139" s="253"/>
      <c r="Q139" s="253"/>
      <c r="R139" s="253"/>
      <c r="S139" s="253"/>
      <c r="T139" s="254"/>
      <c r="U139" s="14"/>
      <c r="V139" s="14"/>
      <c r="W139" s="14"/>
      <c r="X139" s="14"/>
      <c r="Y139" s="14"/>
      <c r="Z139" s="14"/>
      <c r="AA139" s="14"/>
      <c r="AB139" s="14"/>
      <c r="AC139" s="14"/>
      <c r="AD139" s="14"/>
      <c r="AE139" s="14"/>
      <c r="AT139" s="255" t="s">
        <v>190</v>
      </c>
      <c r="AU139" s="255" t="s">
        <v>87</v>
      </c>
      <c r="AV139" s="14" t="s">
        <v>87</v>
      </c>
      <c r="AW139" s="14" t="s">
        <v>37</v>
      </c>
      <c r="AX139" s="14" t="s">
        <v>77</v>
      </c>
      <c r="AY139" s="255" t="s">
        <v>179</v>
      </c>
    </row>
    <row r="140" s="14" customFormat="1">
      <c r="A140" s="14"/>
      <c r="B140" s="245"/>
      <c r="C140" s="246"/>
      <c r="D140" s="236" t="s">
        <v>190</v>
      </c>
      <c r="E140" s="247" t="s">
        <v>19</v>
      </c>
      <c r="F140" s="248" t="s">
        <v>924</v>
      </c>
      <c r="G140" s="246"/>
      <c r="H140" s="249">
        <v>8.4350000000000005</v>
      </c>
      <c r="I140" s="250"/>
      <c r="J140" s="246"/>
      <c r="K140" s="246"/>
      <c r="L140" s="251"/>
      <c r="M140" s="252"/>
      <c r="N140" s="253"/>
      <c r="O140" s="253"/>
      <c r="P140" s="253"/>
      <c r="Q140" s="253"/>
      <c r="R140" s="253"/>
      <c r="S140" s="253"/>
      <c r="T140" s="254"/>
      <c r="U140" s="14"/>
      <c r="V140" s="14"/>
      <c r="W140" s="14"/>
      <c r="X140" s="14"/>
      <c r="Y140" s="14"/>
      <c r="Z140" s="14"/>
      <c r="AA140" s="14"/>
      <c r="AB140" s="14"/>
      <c r="AC140" s="14"/>
      <c r="AD140" s="14"/>
      <c r="AE140" s="14"/>
      <c r="AT140" s="255" t="s">
        <v>190</v>
      </c>
      <c r="AU140" s="255" t="s">
        <v>87</v>
      </c>
      <c r="AV140" s="14" t="s">
        <v>87</v>
      </c>
      <c r="AW140" s="14" t="s">
        <v>37</v>
      </c>
      <c r="AX140" s="14" t="s">
        <v>77</v>
      </c>
      <c r="AY140" s="255" t="s">
        <v>179</v>
      </c>
    </row>
    <row r="141" s="16" customFormat="1">
      <c r="A141" s="16"/>
      <c r="B141" s="267"/>
      <c r="C141" s="268"/>
      <c r="D141" s="236" t="s">
        <v>190</v>
      </c>
      <c r="E141" s="269" t="s">
        <v>19</v>
      </c>
      <c r="F141" s="270" t="s">
        <v>195</v>
      </c>
      <c r="G141" s="268"/>
      <c r="H141" s="271">
        <v>94.918999999999997</v>
      </c>
      <c r="I141" s="272"/>
      <c r="J141" s="268"/>
      <c r="K141" s="268"/>
      <c r="L141" s="273"/>
      <c r="M141" s="274"/>
      <c r="N141" s="275"/>
      <c r="O141" s="275"/>
      <c r="P141" s="275"/>
      <c r="Q141" s="275"/>
      <c r="R141" s="275"/>
      <c r="S141" s="275"/>
      <c r="T141" s="276"/>
      <c r="U141" s="16"/>
      <c r="V141" s="16"/>
      <c r="W141" s="16"/>
      <c r="X141" s="16"/>
      <c r="Y141" s="16"/>
      <c r="Z141" s="16"/>
      <c r="AA141" s="16"/>
      <c r="AB141" s="16"/>
      <c r="AC141" s="16"/>
      <c r="AD141" s="16"/>
      <c r="AE141" s="16"/>
      <c r="AT141" s="277" t="s">
        <v>190</v>
      </c>
      <c r="AU141" s="277" t="s">
        <v>87</v>
      </c>
      <c r="AV141" s="16" t="s">
        <v>186</v>
      </c>
      <c r="AW141" s="16" t="s">
        <v>37</v>
      </c>
      <c r="AX141" s="16" t="s">
        <v>85</v>
      </c>
      <c r="AY141" s="277" t="s">
        <v>179</v>
      </c>
    </row>
    <row r="142" s="2" customFormat="1" ht="24.15" customHeight="1">
      <c r="A142" s="41"/>
      <c r="B142" s="42"/>
      <c r="C142" s="216" t="s">
        <v>228</v>
      </c>
      <c r="D142" s="216" t="s">
        <v>181</v>
      </c>
      <c r="E142" s="217" t="s">
        <v>428</v>
      </c>
      <c r="F142" s="218" t="s">
        <v>429</v>
      </c>
      <c r="G142" s="219" t="s">
        <v>333</v>
      </c>
      <c r="H142" s="220">
        <v>189.83799999999999</v>
      </c>
      <c r="I142" s="221"/>
      <c r="J142" s="222">
        <f>ROUND(I142*H142,2)</f>
        <v>0</v>
      </c>
      <c r="K142" s="218" t="s">
        <v>185</v>
      </c>
      <c r="L142" s="47"/>
      <c r="M142" s="223" t="s">
        <v>19</v>
      </c>
      <c r="N142" s="224" t="s">
        <v>48</v>
      </c>
      <c r="O142" s="87"/>
      <c r="P142" s="225">
        <f>O142*H142</f>
        <v>0</v>
      </c>
      <c r="Q142" s="225">
        <v>0</v>
      </c>
      <c r="R142" s="225">
        <f>Q142*H142</f>
        <v>0</v>
      </c>
      <c r="S142" s="225">
        <v>0</v>
      </c>
      <c r="T142" s="226">
        <f>S142*H142</f>
        <v>0</v>
      </c>
      <c r="U142" s="41"/>
      <c r="V142" s="41"/>
      <c r="W142" s="41"/>
      <c r="X142" s="41"/>
      <c r="Y142" s="41"/>
      <c r="Z142" s="41"/>
      <c r="AA142" s="41"/>
      <c r="AB142" s="41"/>
      <c r="AC142" s="41"/>
      <c r="AD142" s="41"/>
      <c r="AE142" s="41"/>
      <c r="AR142" s="227" t="s">
        <v>186</v>
      </c>
      <c r="AT142" s="227" t="s">
        <v>181</v>
      </c>
      <c r="AU142" s="227" t="s">
        <v>87</v>
      </c>
      <c r="AY142" s="20" t="s">
        <v>179</v>
      </c>
      <c r="BE142" s="228">
        <f>IF(N142="základní",J142,0)</f>
        <v>0</v>
      </c>
      <c r="BF142" s="228">
        <f>IF(N142="snížená",J142,0)</f>
        <v>0</v>
      </c>
      <c r="BG142" s="228">
        <f>IF(N142="zákl. přenesená",J142,0)</f>
        <v>0</v>
      </c>
      <c r="BH142" s="228">
        <f>IF(N142="sníž. přenesená",J142,0)</f>
        <v>0</v>
      </c>
      <c r="BI142" s="228">
        <f>IF(N142="nulová",J142,0)</f>
        <v>0</v>
      </c>
      <c r="BJ142" s="20" t="s">
        <v>85</v>
      </c>
      <c r="BK142" s="228">
        <f>ROUND(I142*H142,2)</f>
        <v>0</v>
      </c>
      <c r="BL142" s="20" t="s">
        <v>186</v>
      </c>
      <c r="BM142" s="227" t="s">
        <v>956</v>
      </c>
    </row>
    <row r="143" s="2" customFormat="1">
      <c r="A143" s="41"/>
      <c r="B143" s="42"/>
      <c r="C143" s="43"/>
      <c r="D143" s="229" t="s">
        <v>188</v>
      </c>
      <c r="E143" s="43"/>
      <c r="F143" s="230" t="s">
        <v>431</v>
      </c>
      <c r="G143" s="43"/>
      <c r="H143" s="43"/>
      <c r="I143" s="231"/>
      <c r="J143" s="43"/>
      <c r="K143" s="43"/>
      <c r="L143" s="47"/>
      <c r="M143" s="232"/>
      <c r="N143" s="233"/>
      <c r="O143" s="87"/>
      <c r="P143" s="87"/>
      <c r="Q143" s="87"/>
      <c r="R143" s="87"/>
      <c r="S143" s="87"/>
      <c r="T143" s="88"/>
      <c r="U143" s="41"/>
      <c r="V143" s="41"/>
      <c r="W143" s="41"/>
      <c r="X143" s="41"/>
      <c r="Y143" s="41"/>
      <c r="Z143" s="41"/>
      <c r="AA143" s="41"/>
      <c r="AB143" s="41"/>
      <c r="AC143" s="41"/>
      <c r="AD143" s="41"/>
      <c r="AE143" s="41"/>
      <c r="AT143" s="20" t="s">
        <v>188</v>
      </c>
      <c r="AU143" s="20" t="s">
        <v>87</v>
      </c>
    </row>
    <row r="144" s="14" customFormat="1">
      <c r="A144" s="14"/>
      <c r="B144" s="245"/>
      <c r="C144" s="246"/>
      <c r="D144" s="236" t="s">
        <v>190</v>
      </c>
      <c r="E144" s="246"/>
      <c r="F144" s="248" t="s">
        <v>957</v>
      </c>
      <c r="G144" s="246"/>
      <c r="H144" s="249">
        <v>189.83799999999999</v>
      </c>
      <c r="I144" s="250"/>
      <c r="J144" s="246"/>
      <c r="K144" s="246"/>
      <c r="L144" s="251"/>
      <c r="M144" s="252"/>
      <c r="N144" s="253"/>
      <c r="O144" s="253"/>
      <c r="P144" s="253"/>
      <c r="Q144" s="253"/>
      <c r="R144" s="253"/>
      <c r="S144" s="253"/>
      <c r="T144" s="254"/>
      <c r="U144" s="14"/>
      <c r="V144" s="14"/>
      <c r="W144" s="14"/>
      <c r="X144" s="14"/>
      <c r="Y144" s="14"/>
      <c r="Z144" s="14"/>
      <c r="AA144" s="14"/>
      <c r="AB144" s="14"/>
      <c r="AC144" s="14"/>
      <c r="AD144" s="14"/>
      <c r="AE144" s="14"/>
      <c r="AT144" s="255" t="s">
        <v>190</v>
      </c>
      <c r="AU144" s="255" t="s">
        <v>87</v>
      </c>
      <c r="AV144" s="14" t="s">
        <v>87</v>
      </c>
      <c r="AW144" s="14" t="s">
        <v>4</v>
      </c>
      <c r="AX144" s="14" t="s">
        <v>85</v>
      </c>
      <c r="AY144" s="255" t="s">
        <v>179</v>
      </c>
    </row>
    <row r="145" s="2" customFormat="1" ht="24.15" customHeight="1">
      <c r="A145" s="41"/>
      <c r="B145" s="42"/>
      <c r="C145" s="216" t="s">
        <v>235</v>
      </c>
      <c r="D145" s="216" t="s">
        <v>181</v>
      </c>
      <c r="E145" s="217" t="s">
        <v>958</v>
      </c>
      <c r="F145" s="218" t="s">
        <v>959</v>
      </c>
      <c r="G145" s="219" t="s">
        <v>371</v>
      </c>
      <c r="H145" s="220">
        <v>69.718999999999994</v>
      </c>
      <c r="I145" s="221"/>
      <c r="J145" s="222">
        <f>ROUND(I145*H145,2)</f>
        <v>0</v>
      </c>
      <c r="K145" s="218" t="s">
        <v>185</v>
      </c>
      <c r="L145" s="47"/>
      <c r="M145" s="223" t="s">
        <v>19</v>
      </c>
      <c r="N145" s="224" t="s">
        <v>48</v>
      </c>
      <c r="O145" s="87"/>
      <c r="P145" s="225">
        <f>O145*H145</f>
        <v>0</v>
      </c>
      <c r="Q145" s="225">
        <v>0</v>
      </c>
      <c r="R145" s="225">
        <f>Q145*H145</f>
        <v>0</v>
      </c>
      <c r="S145" s="225">
        <v>0</v>
      </c>
      <c r="T145" s="226">
        <f>S145*H145</f>
        <v>0</v>
      </c>
      <c r="U145" s="41"/>
      <c r="V145" s="41"/>
      <c r="W145" s="41"/>
      <c r="X145" s="41"/>
      <c r="Y145" s="41"/>
      <c r="Z145" s="41"/>
      <c r="AA145" s="41"/>
      <c r="AB145" s="41"/>
      <c r="AC145" s="41"/>
      <c r="AD145" s="41"/>
      <c r="AE145" s="41"/>
      <c r="AR145" s="227" t="s">
        <v>186</v>
      </c>
      <c r="AT145" s="227" t="s">
        <v>181</v>
      </c>
      <c r="AU145" s="227" t="s">
        <v>87</v>
      </c>
      <c r="AY145" s="20" t="s">
        <v>179</v>
      </c>
      <c r="BE145" s="228">
        <f>IF(N145="základní",J145,0)</f>
        <v>0</v>
      </c>
      <c r="BF145" s="228">
        <f>IF(N145="snížená",J145,0)</f>
        <v>0</v>
      </c>
      <c r="BG145" s="228">
        <f>IF(N145="zákl. přenesená",J145,0)</f>
        <v>0</v>
      </c>
      <c r="BH145" s="228">
        <f>IF(N145="sníž. přenesená",J145,0)</f>
        <v>0</v>
      </c>
      <c r="BI145" s="228">
        <f>IF(N145="nulová",J145,0)</f>
        <v>0</v>
      </c>
      <c r="BJ145" s="20" t="s">
        <v>85</v>
      </c>
      <c r="BK145" s="228">
        <f>ROUND(I145*H145,2)</f>
        <v>0</v>
      </c>
      <c r="BL145" s="20" t="s">
        <v>186</v>
      </c>
      <c r="BM145" s="227" t="s">
        <v>960</v>
      </c>
    </row>
    <row r="146" s="2" customFormat="1">
      <c r="A146" s="41"/>
      <c r="B146" s="42"/>
      <c r="C146" s="43"/>
      <c r="D146" s="229" t="s">
        <v>188</v>
      </c>
      <c r="E146" s="43"/>
      <c r="F146" s="230" t="s">
        <v>961</v>
      </c>
      <c r="G146" s="43"/>
      <c r="H146" s="43"/>
      <c r="I146" s="231"/>
      <c r="J146" s="43"/>
      <c r="K146" s="43"/>
      <c r="L146" s="47"/>
      <c r="M146" s="232"/>
      <c r="N146" s="233"/>
      <c r="O146" s="87"/>
      <c r="P146" s="87"/>
      <c r="Q146" s="87"/>
      <c r="R146" s="87"/>
      <c r="S146" s="87"/>
      <c r="T146" s="88"/>
      <c r="U146" s="41"/>
      <c r="V146" s="41"/>
      <c r="W146" s="41"/>
      <c r="X146" s="41"/>
      <c r="Y146" s="41"/>
      <c r="Z146" s="41"/>
      <c r="AA146" s="41"/>
      <c r="AB146" s="41"/>
      <c r="AC146" s="41"/>
      <c r="AD146" s="41"/>
      <c r="AE146" s="41"/>
      <c r="AT146" s="20" t="s">
        <v>188</v>
      </c>
      <c r="AU146" s="20" t="s">
        <v>87</v>
      </c>
    </row>
    <row r="147" s="13" customFormat="1">
      <c r="A147" s="13"/>
      <c r="B147" s="234"/>
      <c r="C147" s="235"/>
      <c r="D147" s="236" t="s">
        <v>190</v>
      </c>
      <c r="E147" s="237" t="s">
        <v>19</v>
      </c>
      <c r="F147" s="238" t="s">
        <v>962</v>
      </c>
      <c r="G147" s="235"/>
      <c r="H147" s="237" t="s">
        <v>19</v>
      </c>
      <c r="I147" s="239"/>
      <c r="J147" s="235"/>
      <c r="K147" s="235"/>
      <c r="L147" s="240"/>
      <c r="M147" s="241"/>
      <c r="N147" s="242"/>
      <c r="O147" s="242"/>
      <c r="P147" s="242"/>
      <c r="Q147" s="242"/>
      <c r="R147" s="242"/>
      <c r="S147" s="242"/>
      <c r="T147" s="243"/>
      <c r="U147" s="13"/>
      <c r="V147" s="13"/>
      <c r="W147" s="13"/>
      <c r="X147" s="13"/>
      <c r="Y147" s="13"/>
      <c r="Z147" s="13"/>
      <c r="AA147" s="13"/>
      <c r="AB147" s="13"/>
      <c r="AC147" s="13"/>
      <c r="AD147" s="13"/>
      <c r="AE147" s="13"/>
      <c r="AT147" s="244" t="s">
        <v>190</v>
      </c>
      <c r="AU147" s="244" t="s">
        <v>87</v>
      </c>
      <c r="AV147" s="13" t="s">
        <v>85</v>
      </c>
      <c r="AW147" s="13" t="s">
        <v>37</v>
      </c>
      <c r="AX147" s="13" t="s">
        <v>77</v>
      </c>
      <c r="AY147" s="244" t="s">
        <v>179</v>
      </c>
    </row>
    <row r="148" s="14" customFormat="1">
      <c r="A148" s="14"/>
      <c r="B148" s="245"/>
      <c r="C148" s="246"/>
      <c r="D148" s="236" t="s">
        <v>190</v>
      </c>
      <c r="E148" s="247" t="s">
        <v>19</v>
      </c>
      <c r="F148" s="248" t="s">
        <v>963</v>
      </c>
      <c r="G148" s="246"/>
      <c r="H148" s="249">
        <v>66.319000000000003</v>
      </c>
      <c r="I148" s="250"/>
      <c r="J148" s="246"/>
      <c r="K148" s="246"/>
      <c r="L148" s="251"/>
      <c r="M148" s="252"/>
      <c r="N148" s="253"/>
      <c r="O148" s="253"/>
      <c r="P148" s="253"/>
      <c r="Q148" s="253"/>
      <c r="R148" s="253"/>
      <c r="S148" s="253"/>
      <c r="T148" s="254"/>
      <c r="U148" s="14"/>
      <c r="V148" s="14"/>
      <c r="W148" s="14"/>
      <c r="X148" s="14"/>
      <c r="Y148" s="14"/>
      <c r="Z148" s="14"/>
      <c r="AA148" s="14"/>
      <c r="AB148" s="14"/>
      <c r="AC148" s="14"/>
      <c r="AD148" s="14"/>
      <c r="AE148" s="14"/>
      <c r="AT148" s="255" t="s">
        <v>190</v>
      </c>
      <c r="AU148" s="255" t="s">
        <v>87</v>
      </c>
      <c r="AV148" s="14" t="s">
        <v>87</v>
      </c>
      <c r="AW148" s="14" t="s">
        <v>37</v>
      </c>
      <c r="AX148" s="14" t="s">
        <v>77</v>
      </c>
      <c r="AY148" s="255" t="s">
        <v>179</v>
      </c>
    </row>
    <row r="149" s="14" customFormat="1">
      <c r="A149" s="14"/>
      <c r="B149" s="245"/>
      <c r="C149" s="246"/>
      <c r="D149" s="236" t="s">
        <v>190</v>
      </c>
      <c r="E149" s="247" t="s">
        <v>19</v>
      </c>
      <c r="F149" s="248" t="s">
        <v>964</v>
      </c>
      <c r="G149" s="246"/>
      <c r="H149" s="249">
        <v>3.3999999999999999</v>
      </c>
      <c r="I149" s="250"/>
      <c r="J149" s="246"/>
      <c r="K149" s="246"/>
      <c r="L149" s="251"/>
      <c r="M149" s="252"/>
      <c r="N149" s="253"/>
      <c r="O149" s="253"/>
      <c r="P149" s="253"/>
      <c r="Q149" s="253"/>
      <c r="R149" s="253"/>
      <c r="S149" s="253"/>
      <c r="T149" s="254"/>
      <c r="U149" s="14"/>
      <c r="V149" s="14"/>
      <c r="W149" s="14"/>
      <c r="X149" s="14"/>
      <c r="Y149" s="14"/>
      <c r="Z149" s="14"/>
      <c r="AA149" s="14"/>
      <c r="AB149" s="14"/>
      <c r="AC149" s="14"/>
      <c r="AD149" s="14"/>
      <c r="AE149" s="14"/>
      <c r="AT149" s="255" t="s">
        <v>190</v>
      </c>
      <c r="AU149" s="255" t="s">
        <v>87</v>
      </c>
      <c r="AV149" s="14" t="s">
        <v>87</v>
      </c>
      <c r="AW149" s="14" t="s">
        <v>37</v>
      </c>
      <c r="AX149" s="14" t="s">
        <v>77</v>
      </c>
      <c r="AY149" s="255" t="s">
        <v>179</v>
      </c>
    </row>
    <row r="150" s="15" customFormat="1">
      <c r="A150" s="15"/>
      <c r="B150" s="256"/>
      <c r="C150" s="257"/>
      <c r="D150" s="236" t="s">
        <v>190</v>
      </c>
      <c r="E150" s="258" t="s">
        <v>926</v>
      </c>
      <c r="F150" s="259" t="s">
        <v>193</v>
      </c>
      <c r="G150" s="257"/>
      <c r="H150" s="260">
        <v>69.718999999999994</v>
      </c>
      <c r="I150" s="261"/>
      <c r="J150" s="257"/>
      <c r="K150" s="257"/>
      <c r="L150" s="262"/>
      <c r="M150" s="263"/>
      <c r="N150" s="264"/>
      <c r="O150" s="264"/>
      <c r="P150" s="264"/>
      <c r="Q150" s="264"/>
      <c r="R150" s="264"/>
      <c r="S150" s="264"/>
      <c r="T150" s="265"/>
      <c r="U150" s="15"/>
      <c r="V150" s="15"/>
      <c r="W150" s="15"/>
      <c r="X150" s="15"/>
      <c r="Y150" s="15"/>
      <c r="Z150" s="15"/>
      <c r="AA150" s="15"/>
      <c r="AB150" s="15"/>
      <c r="AC150" s="15"/>
      <c r="AD150" s="15"/>
      <c r="AE150" s="15"/>
      <c r="AT150" s="266" t="s">
        <v>190</v>
      </c>
      <c r="AU150" s="266" t="s">
        <v>87</v>
      </c>
      <c r="AV150" s="15" t="s">
        <v>194</v>
      </c>
      <c r="AW150" s="15" t="s">
        <v>37</v>
      </c>
      <c r="AX150" s="15" t="s">
        <v>77</v>
      </c>
      <c r="AY150" s="266" t="s">
        <v>179</v>
      </c>
    </row>
    <row r="151" s="16" customFormat="1">
      <c r="A151" s="16"/>
      <c r="B151" s="267"/>
      <c r="C151" s="268"/>
      <c r="D151" s="236" t="s">
        <v>190</v>
      </c>
      <c r="E151" s="269" t="s">
        <v>19</v>
      </c>
      <c r="F151" s="270" t="s">
        <v>195</v>
      </c>
      <c r="G151" s="268"/>
      <c r="H151" s="271">
        <v>69.718999999999994</v>
      </c>
      <c r="I151" s="272"/>
      <c r="J151" s="268"/>
      <c r="K151" s="268"/>
      <c r="L151" s="273"/>
      <c r="M151" s="274"/>
      <c r="N151" s="275"/>
      <c r="O151" s="275"/>
      <c r="P151" s="275"/>
      <c r="Q151" s="275"/>
      <c r="R151" s="275"/>
      <c r="S151" s="275"/>
      <c r="T151" s="276"/>
      <c r="U151" s="16"/>
      <c r="V151" s="16"/>
      <c r="W151" s="16"/>
      <c r="X151" s="16"/>
      <c r="Y151" s="16"/>
      <c r="Z151" s="16"/>
      <c r="AA151" s="16"/>
      <c r="AB151" s="16"/>
      <c r="AC151" s="16"/>
      <c r="AD151" s="16"/>
      <c r="AE151" s="16"/>
      <c r="AT151" s="277" t="s">
        <v>190</v>
      </c>
      <c r="AU151" s="277" t="s">
        <v>87</v>
      </c>
      <c r="AV151" s="16" t="s">
        <v>186</v>
      </c>
      <c r="AW151" s="16" t="s">
        <v>37</v>
      </c>
      <c r="AX151" s="16" t="s">
        <v>85</v>
      </c>
      <c r="AY151" s="277" t="s">
        <v>179</v>
      </c>
    </row>
    <row r="152" s="2" customFormat="1" ht="37.8" customHeight="1">
      <c r="A152" s="41"/>
      <c r="B152" s="42"/>
      <c r="C152" s="216" t="s">
        <v>242</v>
      </c>
      <c r="D152" s="216" t="s">
        <v>181</v>
      </c>
      <c r="E152" s="217" t="s">
        <v>965</v>
      </c>
      <c r="F152" s="218" t="s">
        <v>966</v>
      </c>
      <c r="G152" s="219" t="s">
        <v>371</v>
      </c>
      <c r="H152" s="220">
        <v>1.2749999999999999</v>
      </c>
      <c r="I152" s="221"/>
      <c r="J152" s="222">
        <f>ROUND(I152*H152,2)</f>
        <v>0</v>
      </c>
      <c r="K152" s="218" t="s">
        <v>185</v>
      </c>
      <c r="L152" s="47"/>
      <c r="M152" s="223" t="s">
        <v>19</v>
      </c>
      <c r="N152" s="224" t="s">
        <v>48</v>
      </c>
      <c r="O152" s="87"/>
      <c r="P152" s="225">
        <f>O152*H152</f>
        <v>0</v>
      </c>
      <c r="Q152" s="225">
        <v>0</v>
      </c>
      <c r="R152" s="225">
        <f>Q152*H152</f>
        <v>0</v>
      </c>
      <c r="S152" s="225">
        <v>0</v>
      </c>
      <c r="T152" s="226">
        <f>S152*H152</f>
        <v>0</v>
      </c>
      <c r="U152" s="41"/>
      <c r="V152" s="41"/>
      <c r="W152" s="41"/>
      <c r="X152" s="41"/>
      <c r="Y152" s="41"/>
      <c r="Z152" s="41"/>
      <c r="AA152" s="41"/>
      <c r="AB152" s="41"/>
      <c r="AC152" s="41"/>
      <c r="AD152" s="41"/>
      <c r="AE152" s="41"/>
      <c r="AR152" s="227" t="s">
        <v>186</v>
      </c>
      <c r="AT152" s="227" t="s">
        <v>181</v>
      </c>
      <c r="AU152" s="227" t="s">
        <v>87</v>
      </c>
      <c r="AY152" s="20" t="s">
        <v>179</v>
      </c>
      <c r="BE152" s="228">
        <f>IF(N152="základní",J152,0)</f>
        <v>0</v>
      </c>
      <c r="BF152" s="228">
        <f>IF(N152="snížená",J152,0)</f>
        <v>0</v>
      </c>
      <c r="BG152" s="228">
        <f>IF(N152="zákl. přenesená",J152,0)</f>
        <v>0</v>
      </c>
      <c r="BH152" s="228">
        <f>IF(N152="sníž. přenesená",J152,0)</f>
        <v>0</v>
      </c>
      <c r="BI152" s="228">
        <f>IF(N152="nulová",J152,0)</f>
        <v>0</v>
      </c>
      <c r="BJ152" s="20" t="s">
        <v>85</v>
      </c>
      <c r="BK152" s="228">
        <f>ROUND(I152*H152,2)</f>
        <v>0</v>
      </c>
      <c r="BL152" s="20" t="s">
        <v>186</v>
      </c>
      <c r="BM152" s="227" t="s">
        <v>967</v>
      </c>
    </row>
    <row r="153" s="2" customFormat="1">
      <c r="A153" s="41"/>
      <c r="B153" s="42"/>
      <c r="C153" s="43"/>
      <c r="D153" s="229" t="s">
        <v>188</v>
      </c>
      <c r="E153" s="43"/>
      <c r="F153" s="230" t="s">
        <v>968</v>
      </c>
      <c r="G153" s="43"/>
      <c r="H153" s="43"/>
      <c r="I153" s="231"/>
      <c r="J153" s="43"/>
      <c r="K153" s="43"/>
      <c r="L153" s="47"/>
      <c r="M153" s="232"/>
      <c r="N153" s="233"/>
      <c r="O153" s="87"/>
      <c r="P153" s="87"/>
      <c r="Q153" s="87"/>
      <c r="R153" s="87"/>
      <c r="S153" s="87"/>
      <c r="T153" s="88"/>
      <c r="U153" s="41"/>
      <c r="V153" s="41"/>
      <c r="W153" s="41"/>
      <c r="X153" s="41"/>
      <c r="Y153" s="41"/>
      <c r="Z153" s="41"/>
      <c r="AA153" s="41"/>
      <c r="AB153" s="41"/>
      <c r="AC153" s="41"/>
      <c r="AD153" s="41"/>
      <c r="AE153" s="41"/>
      <c r="AT153" s="20" t="s">
        <v>188</v>
      </c>
      <c r="AU153" s="20" t="s">
        <v>87</v>
      </c>
    </row>
    <row r="154" s="13" customFormat="1">
      <c r="A154" s="13"/>
      <c r="B154" s="234"/>
      <c r="C154" s="235"/>
      <c r="D154" s="236" t="s">
        <v>190</v>
      </c>
      <c r="E154" s="237" t="s">
        <v>19</v>
      </c>
      <c r="F154" s="238" t="s">
        <v>969</v>
      </c>
      <c r="G154" s="235"/>
      <c r="H154" s="237" t="s">
        <v>19</v>
      </c>
      <c r="I154" s="239"/>
      <c r="J154" s="235"/>
      <c r="K154" s="235"/>
      <c r="L154" s="240"/>
      <c r="M154" s="241"/>
      <c r="N154" s="242"/>
      <c r="O154" s="242"/>
      <c r="P154" s="242"/>
      <c r="Q154" s="242"/>
      <c r="R154" s="242"/>
      <c r="S154" s="242"/>
      <c r="T154" s="243"/>
      <c r="U154" s="13"/>
      <c r="V154" s="13"/>
      <c r="W154" s="13"/>
      <c r="X154" s="13"/>
      <c r="Y154" s="13"/>
      <c r="Z154" s="13"/>
      <c r="AA154" s="13"/>
      <c r="AB154" s="13"/>
      <c r="AC154" s="13"/>
      <c r="AD154" s="13"/>
      <c r="AE154" s="13"/>
      <c r="AT154" s="244" t="s">
        <v>190</v>
      </c>
      <c r="AU154" s="244" t="s">
        <v>87</v>
      </c>
      <c r="AV154" s="13" t="s">
        <v>85</v>
      </c>
      <c r="AW154" s="13" t="s">
        <v>37</v>
      </c>
      <c r="AX154" s="13" t="s">
        <v>77</v>
      </c>
      <c r="AY154" s="244" t="s">
        <v>179</v>
      </c>
    </row>
    <row r="155" s="14" customFormat="1">
      <c r="A155" s="14"/>
      <c r="B155" s="245"/>
      <c r="C155" s="246"/>
      <c r="D155" s="236" t="s">
        <v>190</v>
      </c>
      <c r="E155" s="247" t="s">
        <v>19</v>
      </c>
      <c r="F155" s="248" t="s">
        <v>970</v>
      </c>
      <c r="G155" s="246"/>
      <c r="H155" s="249">
        <v>1.2749999999999999</v>
      </c>
      <c r="I155" s="250"/>
      <c r="J155" s="246"/>
      <c r="K155" s="246"/>
      <c r="L155" s="251"/>
      <c r="M155" s="252"/>
      <c r="N155" s="253"/>
      <c r="O155" s="253"/>
      <c r="P155" s="253"/>
      <c r="Q155" s="253"/>
      <c r="R155" s="253"/>
      <c r="S155" s="253"/>
      <c r="T155" s="254"/>
      <c r="U155" s="14"/>
      <c r="V155" s="14"/>
      <c r="W155" s="14"/>
      <c r="X155" s="14"/>
      <c r="Y155" s="14"/>
      <c r="Z155" s="14"/>
      <c r="AA155" s="14"/>
      <c r="AB155" s="14"/>
      <c r="AC155" s="14"/>
      <c r="AD155" s="14"/>
      <c r="AE155" s="14"/>
      <c r="AT155" s="255" t="s">
        <v>190</v>
      </c>
      <c r="AU155" s="255" t="s">
        <v>87</v>
      </c>
      <c r="AV155" s="14" t="s">
        <v>87</v>
      </c>
      <c r="AW155" s="14" t="s">
        <v>37</v>
      </c>
      <c r="AX155" s="14" t="s">
        <v>77</v>
      </c>
      <c r="AY155" s="255" t="s">
        <v>179</v>
      </c>
    </row>
    <row r="156" s="16" customFormat="1">
      <c r="A156" s="16"/>
      <c r="B156" s="267"/>
      <c r="C156" s="268"/>
      <c r="D156" s="236" t="s">
        <v>190</v>
      </c>
      <c r="E156" s="269" t="s">
        <v>19</v>
      </c>
      <c r="F156" s="270" t="s">
        <v>195</v>
      </c>
      <c r="G156" s="268"/>
      <c r="H156" s="271">
        <v>1.2749999999999999</v>
      </c>
      <c r="I156" s="272"/>
      <c r="J156" s="268"/>
      <c r="K156" s="268"/>
      <c r="L156" s="273"/>
      <c r="M156" s="274"/>
      <c r="N156" s="275"/>
      <c r="O156" s="275"/>
      <c r="P156" s="275"/>
      <c r="Q156" s="275"/>
      <c r="R156" s="275"/>
      <c r="S156" s="275"/>
      <c r="T156" s="276"/>
      <c r="U156" s="16"/>
      <c r="V156" s="16"/>
      <c r="W156" s="16"/>
      <c r="X156" s="16"/>
      <c r="Y156" s="16"/>
      <c r="Z156" s="16"/>
      <c r="AA156" s="16"/>
      <c r="AB156" s="16"/>
      <c r="AC156" s="16"/>
      <c r="AD156" s="16"/>
      <c r="AE156" s="16"/>
      <c r="AT156" s="277" t="s">
        <v>190</v>
      </c>
      <c r="AU156" s="277" t="s">
        <v>87</v>
      </c>
      <c r="AV156" s="16" t="s">
        <v>186</v>
      </c>
      <c r="AW156" s="16" t="s">
        <v>37</v>
      </c>
      <c r="AX156" s="16" t="s">
        <v>85</v>
      </c>
      <c r="AY156" s="277" t="s">
        <v>179</v>
      </c>
    </row>
    <row r="157" s="2" customFormat="1" ht="16.5" customHeight="1">
      <c r="A157" s="41"/>
      <c r="B157" s="42"/>
      <c r="C157" s="279" t="s">
        <v>248</v>
      </c>
      <c r="D157" s="279" t="s">
        <v>553</v>
      </c>
      <c r="E157" s="280" t="s">
        <v>971</v>
      </c>
      <c r="F157" s="281" t="s">
        <v>972</v>
      </c>
      <c r="G157" s="282" t="s">
        <v>333</v>
      </c>
      <c r="H157" s="283">
        <v>2.5499999999999998</v>
      </c>
      <c r="I157" s="284"/>
      <c r="J157" s="285">
        <f>ROUND(I157*H157,2)</f>
        <v>0</v>
      </c>
      <c r="K157" s="281" t="s">
        <v>185</v>
      </c>
      <c r="L157" s="286"/>
      <c r="M157" s="287" t="s">
        <v>19</v>
      </c>
      <c r="N157" s="288" t="s">
        <v>48</v>
      </c>
      <c r="O157" s="87"/>
      <c r="P157" s="225">
        <f>O157*H157</f>
        <v>0</v>
      </c>
      <c r="Q157" s="225">
        <v>1</v>
      </c>
      <c r="R157" s="225">
        <f>Q157*H157</f>
        <v>2.5499999999999998</v>
      </c>
      <c r="S157" s="225">
        <v>0</v>
      </c>
      <c r="T157" s="226">
        <f>S157*H157</f>
        <v>0</v>
      </c>
      <c r="U157" s="41"/>
      <c r="V157" s="41"/>
      <c r="W157" s="41"/>
      <c r="X157" s="41"/>
      <c r="Y157" s="41"/>
      <c r="Z157" s="41"/>
      <c r="AA157" s="41"/>
      <c r="AB157" s="41"/>
      <c r="AC157" s="41"/>
      <c r="AD157" s="41"/>
      <c r="AE157" s="41"/>
      <c r="AR157" s="227" t="s">
        <v>235</v>
      </c>
      <c r="AT157" s="227" t="s">
        <v>553</v>
      </c>
      <c r="AU157" s="227" t="s">
        <v>87</v>
      </c>
      <c r="AY157" s="20" t="s">
        <v>179</v>
      </c>
      <c r="BE157" s="228">
        <f>IF(N157="základní",J157,0)</f>
        <v>0</v>
      </c>
      <c r="BF157" s="228">
        <f>IF(N157="snížená",J157,0)</f>
        <v>0</v>
      </c>
      <c r="BG157" s="228">
        <f>IF(N157="zákl. přenesená",J157,0)</f>
        <v>0</v>
      </c>
      <c r="BH157" s="228">
        <f>IF(N157="sníž. přenesená",J157,0)</f>
        <v>0</v>
      </c>
      <c r="BI157" s="228">
        <f>IF(N157="nulová",J157,0)</f>
        <v>0</v>
      </c>
      <c r="BJ157" s="20" t="s">
        <v>85</v>
      </c>
      <c r="BK157" s="228">
        <f>ROUND(I157*H157,2)</f>
        <v>0</v>
      </c>
      <c r="BL157" s="20" t="s">
        <v>186</v>
      </c>
      <c r="BM157" s="227" t="s">
        <v>973</v>
      </c>
    </row>
    <row r="158" s="14" customFormat="1">
      <c r="A158" s="14"/>
      <c r="B158" s="245"/>
      <c r="C158" s="246"/>
      <c r="D158" s="236" t="s">
        <v>190</v>
      </c>
      <c r="E158" s="246"/>
      <c r="F158" s="248" t="s">
        <v>974</v>
      </c>
      <c r="G158" s="246"/>
      <c r="H158" s="249">
        <v>2.5499999999999998</v>
      </c>
      <c r="I158" s="250"/>
      <c r="J158" s="246"/>
      <c r="K158" s="246"/>
      <c r="L158" s="251"/>
      <c r="M158" s="252"/>
      <c r="N158" s="253"/>
      <c r="O158" s="253"/>
      <c r="P158" s="253"/>
      <c r="Q158" s="253"/>
      <c r="R158" s="253"/>
      <c r="S158" s="253"/>
      <c r="T158" s="254"/>
      <c r="U158" s="14"/>
      <c r="V158" s="14"/>
      <c r="W158" s="14"/>
      <c r="X158" s="14"/>
      <c r="Y158" s="14"/>
      <c r="Z158" s="14"/>
      <c r="AA158" s="14"/>
      <c r="AB158" s="14"/>
      <c r="AC158" s="14"/>
      <c r="AD158" s="14"/>
      <c r="AE158" s="14"/>
      <c r="AT158" s="255" t="s">
        <v>190</v>
      </c>
      <c r="AU158" s="255" t="s">
        <v>87</v>
      </c>
      <c r="AV158" s="14" t="s">
        <v>87</v>
      </c>
      <c r="AW158" s="14" t="s">
        <v>4</v>
      </c>
      <c r="AX158" s="14" t="s">
        <v>85</v>
      </c>
      <c r="AY158" s="255" t="s">
        <v>179</v>
      </c>
    </row>
    <row r="159" s="12" customFormat="1" ht="20.88" customHeight="1">
      <c r="A159" s="12"/>
      <c r="B159" s="200"/>
      <c r="C159" s="201"/>
      <c r="D159" s="202" t="s">
        <v>76</v>
      </c>
      <c r="E159" s="214" t="s">
        <v>282</v>
      </c>
      <c r="F159" s="214" t="s">
        <v>975</v>
      </c>
      <c r="G159" s="201"/>
      <c r="H159" s="201"/>
      <c r="I159" s="204"/>
      <c r="J159" s="215">
        <f>BK159</f>
        <v>0</v>
      </c>
      <c r="K159" s="201"/>
      <c r="L159" s="206"/>
      <c r="M159" s="207"/>
      <c r="N159" s="208"/>
      <c r="O159" s="208"/>
      <c r="P159" s="209">
        <f>SUM(P160:P161)</f>
        <v>0</v>
      </c>
      <c r="Q159" s="208"/>
      <c r="R159" s="209">
        <f>SUM(R160:R161)</f>
        <v>0</v>
      </c>
      <c r="S159" s="208"/>
      <c r="T159" s="210">
        <f>SUM(T160:T161)</f>
        <v>0</v>
      </c>
      <c r="U159" s="12"/>
      <c r="V159" s="12"/>
      <c r="W159" s="12"/>
      <c r="X159" s="12"/>
      <c r="Y159" s="12"/>
      <c r="Z159" s="12"/>
      <c r="AA159" s="12"/>
      <c r="AB159" s="12"/>
      <c r="AC159" s="12"/>
      <c r="AD159" s="12"/>
      <c r="AE159" s="12"/>
      <c r="AR159" s="211" t="s">
        <v>85</v>
      </c>
      <c r="AT159" s="212" t="s">
        <v>76</v>
      </c>
      <c r="AU159" s="212" t="s">
        <v>87</v>
      </c>
      <c r="AY159" s="211" t="s">
        <v>179</v>
      </c>
      <c r="BK159" s="213">
        <f>SUM(BK160:BK161)</f>
        <v>0</v>
      </c>
    </row>
    <row r="160" s="2" customFormat="1" ht="21.75" customHeight="1">
      <c r="A160" s="41"/>
      <c r="B160" s="42"/>
      <c r="C160" s="216" t="s">
        <v>256</v>
      </c>
      <c r="D160" s="216" t="s">
        <v>181</v>
      </c>
      <c r="E160" s="217" t="s">
        <v>976</v>
      </c>
      <c r="F160" s="218" t="s">
        <v>977</v>
      </c>
      <c r="G160" s="219" t="s">
        <v>251</v>
      </c>
      <c r="H160" s="220">
        <v>10</v>
      </c>
      <c r="I160" s="221"/>
      <c r="J160" s="222">
        <f>ROUND(I160*H160,2)</f>
        <v>0</v>
      </c>
      <c r="K160" s="218" t="s">
        <v>19</v>
      </c>
      <c r="L160" s="47"/>
      <c r="M160" s="223" t="s">
        <v>19</v>
      </c>
      <c r="N160" s="224" t="s">
        <v>48</v>
      </c>
      <c r="O160" s="87"/>
      <c r="P160" s="225">
        <f>O160*H160</f>
        <v>0</v>
      </c>
      <c r="Q160" s="225">
        <v>0</v>
      </c>
      <c r="R160" s="225">
        <f>Q160*H160</f>
        <v>0</v>
      </c>
      <c r="S160" s="225">
        <v>0</v>
      </c>
      <c r="T160" s="226">
        <f>S160*H160</f>
        <v>0</v>
      </c>
      <c r="U160" s="41"/>
      <c r="V160" s="41"/>
      <c r="W160" s="41"/>
      <c r="X160" s="41"/>
      <c r="Y160" s="41"/>
      <c r="Z160" s="41"/>
      <c r="AA160" s="41"/>
      <c r="AB160" s="41"/>
      <c r="AC160" s="41"/>
      <c r="AD160" s="41"/>
      <c r="AE160" s="41"/>
      <c r="AR160" s="227" t="s">
        <v>186</v>
      </c>
      <c r="AT160" s="227" t="s">
        <v>181</v>
      </c>
      <c r="AU160" s="227" t="s">
        <v>194</v>
      </c>
      <c r="AY160" s="20" t="s">
        <v>179</v>
      </c>
      <c r="BE160" s="228">
        <f>IF(N160="základní",J160,0)</f>
        <v>0</v>
      </c>
      <c r="BF160" s="228">
        <f>IF(N160="snížená",J160,0)</f>
        <v>0</v>
      </c>
      <c r="BG160" s="228">
        <f>IF(N160="zákl. přenesená",J160,0)</f>
        <v>0</v>
      </c>
      <c r="BH160" s="228">
        <f>IF(N160="sníž. přenesená",J160,0)</f>
        <v>0</v>
      </c>
      <c r="BI160" s="228">
        <f>IF(N160="nulová",J160,0)</f>
        <v>0</v>
      </c>
      <c r="BJ160" s="20" t="s">
        <v>85</v>
      </c>
      <c r="BK160" s="228">
        <f>ROUND(I160*H160,2)</f>
        <v>0</v>
      </c>
      <c r="BL160" s="20" t="s">
        <v>186</v>
      </c>
      <c r="BM160" s="227" t="s">
        <v>978</v>
      </c>
    </row>
    <row r="161" s="2" customFormat="1">
      <c r="A161" s="41"/>
      <c r="B161" s="42"/>
      <c r="C161" s="43"/>
      <c r="D161" s="236" t="s">
        <v>276</v>
      </c>
      <c r="E161" s="43"/>
      <c r="F161" s="278" t="s">
        <v>979</v>
      </c>
      <c r="G161" s="43"/>
      <c r="H161" s="43"/>
      <c r="I161" s="231"/>
      <c r="J161" s="43"/>
      <c r="K161" s="43"/>
      <c r="L161" s="47"/>
      <c r="M161" s="232"/>
      <c r="N161" s="233"/>
      <c r="O161" s="87"/>
      <c r="P161" s="87"/>
      <c r="Q161" s="87"/>
      <c r="R161" s="87"/>
      <c r="S161" s="87"/>
      <c r="T161" s="88"/>
      <c r="U161" s="41"/>
      <c r="V161" s="41"/>
      <c r="W161" s="41"/>
      <c r="X161" s="41"/>
      <c r="Y161" s="41"/>
      <c r="Z161" s="41"/>
      <c r="AA161" s="41"/>
      <c r="AB161" s="41"/>
      <c r="AC161" s="41"/>
      <c r="AD161" s="41"/>
      <c r="AE161" s="41"/>
      <c r="AT161" s="20" t="s">
        <v>276</v>
      </c>
      <c r="AU161" s="20" t="s">
        <v>194</v>
      </c>
    </row>
    <row r="162" s="12" customFormat="1" ht="22.8" customHeight="1">
      <c r="A162" s="12"/>
      <c r="B162" s="200"/>
      <c r="C162" s="201"/>
      <c r="D162" s="202" t="s">
        <v>76</v>
      </c>
      <c r="E162" s="214" t="s">
        <v>87</v>
      </c>
      <c r="F162" s="214" t="s">
        <v>873</v>
      </c>
      <c r="G162" s="201"/>
      <c r="H162" s="201"/>
      <c r="I162" s="204"/>
      <c r="J162" s="215">
        <f>BK162</f>
        <v>0</v>
      </c>
      <c r="K162" s="201"/>
      <c r="L162" s="206"/>
      <c r="M162" s="207"/>
      <c r="N162" s="208"/>
      <c r="O162" s="208"/>
      <c r="P162" s="209">
        <f>SUM(P163:P204)</f>
        <v>0</v>
      </c>
      <c r="Q162" s="208"/>
      <c r="R162" s="209">
        <f>SUM(R163:R204)</f>
        <v>12.72082123</v>
      </c>
      <c r="S162" s="208"/>
      <c r="T162" s="210">
        <f>SUM(T163:T204)</f>
        <v>0</v>
      </c>
      <c r="U162" s="12"/>
      <c r="V162" s="12"/>
      <c r="W162" s="12"/>
      <c r="X162" s="12"/>
      <c r="Y162" s="12"/>
      <c r="Z162" s="12"/>
      <c r="AA162" s="12"/>
      <c r="AB162" s="12"/>
      <c r="AC162" s="12"/>
      <c r="AD162" s="12"/>
      <c r="AE162" s="12"/>
      <c r="AR162" s="211" t="s">
        <v>85</v>
      </c>
      <c r="AT162" s="212" t="s">
        <v>76</v>
      </c>
      <c r="AU162" s="212" t="s">
        <v>85</v>
      </c>
      <c r="AY162" s="211" t="s">
        <v>179</v>
      </c>
      <c r="BK162" s="213">
        <f>SUM(BK163:BK204)</f>
        <v>0</v>
      </c>
    </row>
    <row r="163" s="2" customFormat="1" ht="16.5" customHeight="1">
      <c r="A163" s="41"/>
      <c r="B163" s="42"/>
      <c r="C163" s="216" t="s">
        <v>8</v>
      </c>
      <c r="D163" s="216" t="s">
        <v>181</v>
      </c>
      <c r="E163" s="217" t="s">
        <v>980</v>
      </c>
      <c r="F163" s="218" t="s">
        <v>981</v>
      </c>
      <c r="G163" s="219" t="s">
        <v>371</v>
      </c>
      <c r="H163" s="220">
        <v>0.95599999999999996</v>
      </c>
      <c r="I163" s="221"/>
      <c r="J163" s="222">
        <f>ROUND(I163*H163,2)</f>
        <v>0</v>
      </c>
      <c r="K163" s="218" t="s">
        <v>185</v>
      </c>
      <c r="L163" s="47"/>
      <c r="M163" s="223" t="s">
        <v>19</v>
      </c>
      <c r="N163" s="224" t="s">
        <v>48</v>
      </c>
      <c r="O163" s="87"/>
      <c r="P163" s="225">
        <f>O163*H163</f>
        <v>0</v>
      </c>
      <c r="Q163" s="225">
        <v>2.3010199999999998</v>
      </c>
      <c r="R163" s="225">
        <f>Q163*H163</f>
        <v>2.19977512</v>
      </c>
      <c r="S163" s="225">
        <v>0</v>
      </c>
      <c r="T163" s="226">
        <f>S163*H163</f>
        <v>0</v>
      </c>
      <c r="U163" s="41"/>
      <c r="V163" s="41"/>
      <c r="W163" s="41"/>
      <c r="X163" s="41"/>
      <c r="Y163" s="41"/>
      <c r="Z163" s="41"/>
      <c r="AA163" s="41"/>
      <c r="AB163" s="41"/>
      <c r="AC163" s="41"/>
      <c r="AD163" s="41"/>
      <c r="AE163" s="41"/>
      <c r="AR163" s="227" t="s">
        <v>186</v>
      </c>
      <c r="AT163" s="227" t="s">
        <v>181</v>
      </c>
      <c r="AU163" s="227" t="s">
        <v>87</v>
      </c>
      <c r="AY163" s="20" t="s">
        <v>179</v>
      </c>
      <c r="BE163" s="228">
        <f>IF(N163="základní",J163,0)</f>
        <v>0</v>
      </c>
      <c r="BF163" s="228">
        <f>IF(N163="snížená",J163,0)</f>
        <v>0</v>
      </c>
      <c r="BG163" s="228">
        <f>IF(N163="zákl. přenesená",J163,0)</f>
        <v>0</v>
      </c>
      <c r="BH163" s="228">
        <f>IF(N163="sníž. přenesená",J163,0)</f>
        <v>0</v>
      </c>
      <c r="BI163" s="228">
        <f>IF(N163="nulová",J163,0)</f>
        <v>0</v>
      </c>
      <c r="BJ163" s="20" t="s">
        <v>85</v>
      </c>
      <c r="BK163" s="228">
        <f>ROUND(I163*H163,2)</f>
        <v>0</v>
      </c>
      <c r="BL163" s="20" t="s">
        <v>186</v>
      </c>
      <c r="BM163" s="227" t="s">
        <v>982</v>
      </c>
    </row>
    <row r="164" s="2" customFormat="1">
      <c r="A164" s="41"/>
      <c r="B164" s="42"/>
      <c r="C164" s="43"/>
      <c r="D164" s="229" t="s">
        <v>188</v>
      </c>
      <c r="E164" s="43"/>
      <c r="F164" s="230" t="s">
        <v>983</v>
      </c>
      <c r="G164" s="43"/>
      <c r="H164" s="43"/>
      <c r="I164" s="231"/>
      <c r="J164" s="43"/>
      <c r="K164" s="43"/>
      <c r="L164" s="47"/>
      <c r="M164" s="232"/>
      <c r="N164" s="233"/>
      <c r="O164" s="87"/>
      <c r="P164" s="87"/>
      <c r="Q164" s="87"/>
      <c r="R164" s="87"/>
      <c r="S164" s="87"/>
      <c r="T164" s="88"/>
      <c r="U164" s="41"/>
      <c r="V164" s="41"/>
      <c r="W164" s="41"/>
      <c r="X164" s="41"/>
      <c r="Y164" s="41"/>
      <c r="Z164" s="41"/>
      <c r="AA164" s="41"/>
      <c r="AB164" s="41"/>
      <c r="AC164" s="41"/>
      <c r="AD164" s="41"/>
      <c r="AE164" s="41"/>
      <c r="AT164" s="20" t="s">
        <v>188</v>
      </c>
      <c r="AU164" s="20" t="s">
        <v>87</v>
      </c>
    </row>
    <row r="165" s="13" customFormat="1">
      <c r="A165" s="13"/>
      <c r="B165" s="234"/>
      <c r="C165" s="235"/>
      <c r="D165" s="236" t="s">
        <v>190</v>
      </c>
      <c r="E165" s="237" t="s">
        <v>19</v>
      </c>
      <c r="F165" s="238" t="s">
        <v>984</v>
      </c>
      <c r="G165" s="235"/>
      <c r="H165" s="237" t="s">
        <v>19</v>
      </c>
      <c r="I165" s="239"/>
      <c r="J165" s="235"/>
      <c r="K165" s="235"/>
      <c r="L165" s="240"/>
      <c r="M165" s="241"/>
      <c r="N165" s="242"/>
      <c r="O165" s="242"/>
      <c r="P165" s="242"/>
      <c r="Q165" s="242"/>
      <c r="R165" s="242"/>
      <c r="S165" s="242"/>
      <c r="T165" s="243"/>
      <c r="U165" s="13"/>
      <c r="V165" s="13"/>
      <c r="W165" s="13"/>
      <c r="X165" s="13"/>
      <c r="Y165" s="13"/>
      <c r="Z165" s="13"/>
      <c r="AA165" s="13"/>
      <c r="AB165" s="13"/>
      <c r="AC165" s="13"/>
      <c r="AD165" s="13"/>
      <c r="AE165" s="13"/>
      <c r="AT165" s="244" t="s">
        <v>190</v>
      </c>
      <c r="AU165" s="244" t="s">
        <v>87</v>
      </c>
      <c r="AV165" s="13" t="s">
        <v>85</v>
      </c>
      <c r="AW165" s="13" t="s">
        <v>37</v>
      </c>
      <c r="AX165" s="13" t="s">
        <v>77</v>
      </c>
      <c r="AY165" s="244" t="s">
        <v>179</v>
      </c>
    </row>
    <row r="166" s="14" customFormat="1">
      <c r="A166" s="14"/>
      <c r="B166" s="245"/>
      <c r="C166" s="246"/>
      <c r="D166" s="236" t="s">
        <v>190</v>
      </c>
      <c r="E166" s="247" t="s">
        <v>19</v>
      </c>
      <c r="F166" s="248" t="s">
        <v>940</v>
      </c>
      <c r="G166" s="246"/>
      <c r="H166" s="249">
        <v>0.92400000000000004</v>
      </c>
      <c r="I166" s="250"/>
      <c r="J166" s="246"/>
      <c r="K166" s="246"/>
      <c r="L166" s="251"/>
      <c r="M166" s="252"/>
      <c r="N166" s="253"/>
      <c r="O166" s="253"/>
      <c r="P166" s="253"/>
      <c r="Q166" s="253"/>
      <c r="R166" s="253"/>
      <c r="S166" s="253"/>
      <c r="T166" s="254"/>
      <c r="U166" s="14"/>
      <c r="V166" s="14"/>
      <c r="W166" s="14"/>
      <c r="X166" s="14"/>
      <c r="Y166" s="14"/>
      <c r="Z166" s="14"/>
      <c r="AA166" s="14"/>
      <c r="AB166" s="14"/>
      <c r="AC166" s="14"/>
      <c r="AD166" s="14"/>
      <c r="AE166" s="14"/>
      <c r="AT166" s="255" t="s">
        <v>190</v>
      </c>
      <c r="AU166" s="255" t="s">
        <v>87</v>
      </c>
      <c r="AV166" s="14" t="s">
        <v>87</v>
      </c>
      <c r="AW166" s="14" t="s">
        <v>37</v>
      </c>
      <c r="AX166" s="14" t="s">
        <v>77</v>
      </c>
      <c r="AY166" s="255" t="s">
        <v>179</v>
      </c>
    </row>
    <row r="167" s="16" customFormat="1">
      <c r="A167" s="16"/>
      <c r="B167" s="267"/>
      <c r="C167" s="268"/>
      <c r="D167" s="236" t="s">
        <v>190</v>
      </c>
      <c r="E167" s="269" t="s">
        <v>19</v>
      </c>
      <c r="F167" s="270" t="s">
        <v>195</v>
      </c>
      <c r="G167" s="268"/>
      <c r="H167" s="271">
        <v>0.92400000000000004</v>
      </c>
      <c r="I167" s="272"/>
      <c r="J167" s="268"/>
      <c r="K167" s="268"/>
      <c r="L167" s="273"/>
      <c r="M167" s="274"/>
      <c r="N167" s="275"/>
      <c r="O167" s="275"/>
      <c r="P167" s="275"/>
      <c r="Q167" s="275"/>
      <c r="R167" s="275"/>
      <c r="S167" s="275"/>
      <c r="T167" s="276"/>
      <c r="U167" s="16"/>
      <c r="V167" s="16"/>
      <c r="W167" s="16"/>
      <c r="X167" s="16"/>
      <c r="Y167" s="16"/>
      <c r="Z167" s="16"/>
      <c r="AA167" s="16"/>
      <c r="AB167" s="16"/>
      <c r="AC167" s="16"/>
      <c r="AD167" s="16"/>
      <c r="AE167" s="16"/>
      <c r="AT167" s="277" t="s">
        <v>190</v>
      </c>
      <c r="AU167" s="277" t="s">
        <v>87</v>
      </c>
      <c r="AV167" s="16" t="s">
        <v>186</v>
      </c>
      <c r="AW167" s="16" t="s">
        <v>37</v>
      </c>
      <c r="AX167" s="16" t="s">
        <v>85</v>
      </c>
      <c r="AY167" s="277" t="s">
        <v>179</v>
      </c>
    </row>
    <row r="168" s="14" customFormat="1">
      <c r="A168" s="14"/>
      <c r="B168" s="245"/>
      <c r="C168" s="246"/>
      <c r="D168" s="236" t="s">
        <v>190</v>
      </c>
      <c r="E168" s="246"/>
      <c r="F168" s="248" t="s">
        <v>985</v>
      </c>
      <c r="G168" s="246"/>
      <c r="H168" s="249">
        <v>0.95599999999999996</v>
      </c>
      <c r="I168" s="250"/>
      <c r="J168" s="246"/>
      <c r="K168" s="246"/>
      <c r="L168" s="251"/>
      <c r="M168" s="252"/>
      <c r="N168" s="253"/>
      <c r="O168" s="253"/>
      <c r="P168" s="253"/>
      <c r="Q168" s="253"/>
      <c r="R168" s="253"/>
      <c r="S168" s="253"/>
      <c r="T168" s="254"/>
      <c r="U168" s="14"/>
      <c r="V168" s="14"/>
      <c r="W168" s="14"/>
      <c r="X168" s="14"/>
      <c r="Y168" s="14"/>
      <c r="Z168" s="14"/>
      <c r="AA168" s="14"/>
      <c r="AB168" s="14"/>
      <c r="AC168" s="14"/>
      <c r="AD168" s="14"/>
      <c r="AE168" s="14"/>
      <c r="AT168" s="255" t="s">
        <v>190</v>
      </c>
      <c r="AU168" s="255" t="s">
        <v>87</v>
      </c>
      <c r="AV168" s="14" t="s">
        <v>87</v>
      </c>
      <c r="AW168" s="14" t="s">
        <v>4</v>
      </c>
      <c r="AX168" s="14" t="s">
        <v>85</v>
      </c>
      <c r="AY168" s="255" t="s">
        <v>179</v>
      </c>
    </row>
    <row r="169" s="2" customFormat="1" ht="21.75" customHeight="1">
      <c r="A169" s="41"/>
      <c r="B169" s="42"/>
      <c r="C169" s="216" t="s">
        <v>270</v>
      </c>
      <c r="D169" s="216" t="s">
        <v>181</v>
      </c>
      <c r="E169" s="217" t="s">
        <v>986</v>
      </c>
      <c r="F169" s="218" t="s">
        <v>987</v>
      </c>
      <c r="G169" s="219" t="s">
        <v>371</v>
      </c>
      <c r="H169" s="220">
        <v>1.623</v>
      </c>
      <c r="I169" s="221"/>
      <c r="J169" s="222">
        <f>ROUND(I169*H169,2)</f>
        <v>0</v>
      </c>
      <c r="K169" s="218" t="s">
        <v>185</v>
      </c>
      <c r="L169" s="47"/>
      <c r="M169" s="223" t="s">
        <v>19</v>
      </c>
      <c r="N169" s="224" t="s">
        <v>48</v>
      </c>
      <c r="O169" s="87"/>
      <c r="P169" s="225">
        <f>O169*H169</f>
        <v>0</v>
      </c>
      <c r="Q169" s="225">
        <v>2.5018699999999998</v>
      </c>
      <c r="R169" s="225">
        <f>Q169*H169</f>
        <v>4.0605350099999997</v>
      </c>
      <c r="S169" s="225">
        <v>0</v>
      </c>
      <c r="T169" s="226">
        <f>S169*H169</f>
        <v>0</v>
      </c>
      <c r="U169" s="41"/>
      <c r="V169" s="41"/>
      <c r="W169" s="41"/>
      <c r="X169" s="41"/>
      <c r="Y169" s="41"/>
      <c r="Z169" s="41"/>
      <c r="AA169" s="41"/>
      <c r="AB169" s="41"/>
      <c r="AC169" s="41"/>
      <c r="AD169" s="41"/>
      <c r="AE169" s="41"/>
      <c r="AR169" s="227" t="s">
        <v>186</v>
      </c>
      <c r="AT169" s="227" t="s">
        <v>181</v>
      </c>
      <c r="AU169" s="227" t="s">
        <v>87</v>
      </c>
      <c r="AY169" s="20" t="s">
        <v>179</v>
      </c>
      <c r="BE169" s="228">
        <f>IF(N169="základní",J169,0)</f>
        <v>0</v>
      </c>
      <c r="BF169" s="228">
        <f>IF(N169="snížená",J169,0)</f>
        <v>0</v>
      </c>
      <c r="BG169" s="228">
        <f>IF(N169="zákl. přenesená",J169,0)</f>
        <v>0</v>
      </c>
      <c r="BH169" s="228">
        <f>IF(N169="sníž. přenesená",J169,0)</f>
        <v>0</v>
      </c>
      <c r="BI169" s="228">
        <f>IF(N169="nulová",J169,0)</f>
        <v>0</v>
      </c>
      <c r="BJ169" s="20" t="s">
        <v>85</v>
      </c>
      <c r="BK169" s="228">
        <f>ROUND(I169*H169,2)</f>
        <v>0</v>
      </c>
      <c r="BL169" s="20" t="s">
        <v>186</v>
      </c>
      <c r="BM169" s="227" t="s">
        <v>988</v>
      </c>
    </row>
    <row r="170" s="2" customFormat="1">
      <c r="A170" s="41"/>
      <c r="B170" s="42"/>
      <c r="C170" s="43"/>
      <c r="D170" s="229" t="s">
        <v>188</v>
      </c>
      <c r="E170" s="43"/>
      <c r="F170" s="230" t="s">
        <v>989</v>
      </c>
      <c r="G170" s="43"/>
      <c r="H170" s="43"/>
      <c r="I170" s="231"/>
      <c r="J170" s="43"/>
      <c r="K170" s="43"/>
      <c r="L170" s="47"/>
      <c r="M170" s="232"/>
      <c r="N170" s="233"/>
      <c r="O170" s="87"/>
      <c r="P170" s="87"/>
      <c r="Q170" s="87"/>
      <c r="R170" s="87"/>
      <c r="S170" s="87"/>
      <c r="T170" s="88"/>
      <c r="U170" s="41"/>
      <c r="V170" s="41"/>
      <c r="W170" s="41"/>
      <c r="X170" s="41"/>
      <c r="Y170" s="41"/>
      <c r="Z170" s="41"/>
      <c r="AA170" s="41"/>
      <c r="AB170" s="41"/>
      <c r="AC170" s="41"/>
      <c r="AD170" s="41"/>
      <c r="AE170" s="41"/>
      <c r="AT170" s="20" t="s">
        <v>188</v>
      </c>
      <c r="AU170" s="20" t="s">
        <v>87</v>
      </c>
    </row>
    <row r="171" s="13" customFormat="1">
      <c r="A171" s="13"/>
      <c r="B171" s="234"/>
      <c r="C171" s="235"/>
      <c r="D171" s="236" t="s">
        <v>190</v>
      </c>
      <c r="E171" s="237" t="s">
        <v>19</v>
      </c>
      <c r="F171" s="238" t="s">
        <v>990</v>
      </c>
      <c r="G171" s="235"/>
      <c r="H171" s="237" t="s">
        <v>19</v>
      </c>
      <c r="I171" s="239"/>
      <c r="J171" s="235"/>
      <c r="K171" s="235"/>
      <c r="L171" s="240"/>
      <c r="M171" s="241"/>
      <c r="N171" s="242"/>
      <c r="O171" s="242"/>
      <c r="P171" s="242"/>
      <c r="Q171" s="242"/>
      <c r="R171" s="242"/>
      <c r="S171" s="242"/>
      <c r="T171" s="243"/>
      <c r="U171" s="13"/>
      <c r="V171" s="13"/>
      <c r="W171" s="13"/>
      <c r="X171" s="13"/>
      <c r="Y171" s="13"/>
      <c r="Z171" s="13"/>
      <c r="AA171" s="13"/>
      <c r="AB171" s="13"/>
      <c r="AC171" s="13"/>
      <c r="AD171" s="13"/>
      <c r="AE171" s="13"/>
      <c r="AT171" s="244" t="s">
        <v>190</v>
      </c>
      <c r="AU171" s="244" t="s">
        <v>87</v>
      </c>
      <c r="AV171" s="13" t="s">
        <v>85</v>
      </c>
      <c r="AW171" s="13" t="s">
        <v>37</v>
      </c>
      <c r="AX171" s="13" t="s">
        <v>77</v>
      </c>
      <c r="AY171" s="244" t="s">
        <v>179</v>
      </c>
    </row>
    <row r="172" s="14" customFormat="1">
      <c r="A172" s="14"/>
      <c r="B172" s="245"/>
      <c r="C172" s="246"/>
      <c r="D172" s="236" t="s">
        <v>190</v>
      </c>
      <c r="E172" s="247" t="s">
        <v>19</v>
      </c>
      <c r="F172" s="248" t="s">
        <v>991</v>
      </c>
      <c r="G172" s="246"/>
      <c r="H172" s="249">
        <v>0.128</v>
      </c>
      <c r="I172" s="250"/>
      <c r="J172" s="246"/>
      <c r="K172" s="246"/>
      <c r="L172" s="251"/>
      <c r="M172" s="252"/>
      <c r="N172" s="253"/>
      <c r="O172" s="253"/>
      <c r="P172" s="253"/>
      <c r="Q172" s="253"/>
      <c r="R172" s="253"/>
      <c r="S172" s="253"/>
      <c r="T172" s="254"/>
      <c r="U172" s="14"/>
      <c r="V172" s="14"/>
      <c r="W172" s="14"/>
      <c r="X172" s="14"/>
      <c r="Y172" s="14"/>
      <c r="Z172" s="14"/>
      <c r="AA172" s="14"/>
      <c r="AB172" s="14"/>
      <c r="AC172" s="14"/>
      <c r="AD172" s="14"/>
      <c r="AE172" s="14"/>
      <c r="AT172" s="255" t="s">
        <v>190</v>
      </c>
      <c r="AU172" s="255" t="s">
        <v>87</v>
      </c>
      <c r="AV172" s="14" t="s">
        <v>87</v>
      </c>
      <c r="AW172" s="14" t="s">
        <v>37</v>
      </c>
      <c r="AX172" s="14" t="s">
        <v>77</v>
      </c>
      <c r="AY172" s="255" t="s">
        <v>179</v>
      </c>
    </row>
    <row r="173" s="14" customFormat="1">
      <c r="A173" s="14"/>
      <c r="B173" s="245"/>
      <c r="C173" s="246"/>
      <c r="D173" s="236" t="s">
        <v>190</v>
      </c>
      <c r="E173" s="247" t="s">
        <v>19</v>
      </c>
      <c r="F173" s="248" t="s">
        <v>992</v>
      </c>
      <c r="G173" s="246"/>
      <c r="H173" s="249">
        <v>1.4950000000000001</v>
      </c>
      <c r="I173" s="250"/>
      <c r="J173" s="246"/>
      <c r="K173" s="246"/>
      <c r="L173" s="251"/>
      <c r="M173" s="252"/>
      <c r="N173" s="253"/>
      <c r="O173" s="253"/>
      <c r="P173" s="253"/>
      <c r="Q173" s="253"/>
      <c r="R173" s="253"/>
      <c r="S173" s="253"/>
      <c r="T173" s="254"/>
      <c r="U173" s="14"/>
      <c r="V173" s="14"/>
      <c r="W173" s="14"/>
      <c r="X173" s="14"/>
      <c r="Y173" s="14"/>
      <c r="Z173" s="14"/>
      <c r="AA173" s="14"/>
      <c r="AB173" s="14"/>
      <c r="AC173" s="14"/>
      <c r="AD173" s="14"/>
      <c r="AE173" s="14"/>
      <c r="AT173" s="255" t="s">
        <v>190</v>
      </c>
      <c r="AU173" s="255" t="s">
        <v>87</v>
      </c>
      <c r="AV173" s="14" t="s">
        <v>87</v>
      </c>
      <c r="AW173" s="14" t="s">
        <v>37</v>
      </c>
      <c r="AX173" s="14" t="s">
        <v>77</v>
      </c>
      <c r="AY173" s="255" t="s">
        <v>179</v>
      </c>
    </row>
    <row r="174" s="15" customFormat="1">
      <c r="A174" s="15"/>
      <c r="B174" s="256"/>
      <c r="C174" s="257"/>
      <c r="D174" s="236" t="s">
        <v>190</v>
      </c>
      <c r="E174" s="258" t="s">
        <v>993</v>
      </c>
      <c r="F174" s="259" t="s">
        <v>193</v>
      </c>
      <c r="G174" s="257"/>
      <c r="H174" s="260">
        <v>1.623</v>
      </c>
      <c r="I174" s="261"/>
      <c r="J174" s="257"/>
      <c r="K174" s="257"/>
      <c r="L174" s="262"/>
      <c r="M174" s="263"/>
      <c r="N174" s="264"/>
      <c r="O174" s="264"/>
      <c r="P174" s="264"/>
      <c r="Q174" s="264"/>
      <c r="R174" s="264"/>
      <c r="S174" s="264"/>
      <c r="T174" s="265"/>
      <c r="U174" s="15"/>
      <c r="V174" s="15"/>
      <c r="W174" s="15"/>
      <c r="X174" s="15"/>
      <c r="Y174" s="15"/>
      <c r="Z174" s="15"/>
      <c r="AA174" s="15"/>
      <c r="AB174" s="15"/>
      <c r="AC174" s="15"/>
      <c r="AD174" s="15"/>
      <c r="AE174" s="15"/>
      <c r="AT174" s="266" t="s">
        <v>190</v>
      </c>
      <c r="AU174" s="266" t="s">
        <v>87</v>
      </c>
      <c r="AV174" s="15" t="s">
        <v>194</v>
      </c>
      <c r="AW174" s="15" t="s">
        <v>37</v>
      </c>
      <c r="AX174" s="15" t="s">
        <v>77</v>
      </c>
      <c r="AY174" s="266" t="s">
        <v>179</v>
      </c>
    </row>
    <row r="175" s="16" customFormat="1">
      <c r="A175" s="16"/>
      <c r="B175" s="267"/>
      <c r="C175" s="268"/>
      <c r="D175" s="236" t="s">
        <v>190</v>
      </c>
      <c r="E175" s="269" t="s">
        <v>19</v>
      </c>
      <c r="F175" s="270" t="s">
        <v>195</v>
      </c>
      <c r="G175" s="268"/>
      <c r="H175" s="271">
        <v>1.623</v>
      </c>
      <c r="I175" s="272"/>
      <c r="J175" s="268"/>
      <c r="K175" s="268"/>
      <c r="L175" s="273"/>
      <c r="M175" s="274"/>
      <c r="N175" s="275"/>
      <c r="O175" s="275"/>
      <c r="P175" s="275"/>
      <c r="Q175" s="275"/>
      <c r="R175" s="275"/>
      <c r="S175" s="275"/>
      <c r="T175" s="276"/>
      <c r="U175" s="16"/>
      <c r="V175" s="16"/>
      <c r="W175" s="16"/>
      <c r="X175" s="16"/>
      <c r="Y175" s="16"/>
      <c r="Z175" s="16"/>
      <c r="AA175" s="16"/>
      <c r="AB175" s="16"/>
      <c r="AC175" s="16"/>
      <c r="AD175" s="16"/>
      <c r="AE175" s="16"/>
      <c r="AT175" s="277" t="s">
        <v>190</v>
      </c>
      <c r="AU175" s="277" t="s">
        <v>87</v>
      </c>
      <c r="AV175" s="16" t="s">
        <v>186</v>
      </c>
      <c r="AW175" s="16" t="s">
        <v>37</v>
      </c>
      <c r="AX175" s="16" t="s">
        <v>85</v>
      </c>
      <c r="AY175" s="277" t="s">
        <v>179</v>
      </c>
    </row>
    <row r="176" s="2" customFormat="1" ht="16.5" customHeight="1">
      <c r="A176" s="41"/>
      <c r="B176" s="42"/>
      <c r="C176" s="216" t="s">
        <v>136</v>
      </c>
      <c r="D176" s="216" t="s">
        <v>181</v>
      </c>
      <c r="E176" s="217" t="s">
        <v>994</v>
      </c>
      <c r="F176" s="218" t="s">
        <v>995</v>
      </c>
      <c r="G176" s="219" t="s">
        <v>184</v>
      </c>
      <c r="H176" s="220">
        <v>3.1789999999999998</v>
      </c>
      <c r="I176" s="221"/>
      <c r="J176" s="222">
        <f>ROUND(I176*H176,2)</f>
        <v>0</v>
      </c>
      <c r="K176" s="218" t="s">
        <v>185</v>
      </c>
      <c r="L176" s="47"/>
      <c r="M176" s="223" t="s">
        <v>19</v>
      </c>
      <c r="N176" s="224" t="s">
        <v>48</v>
      </c>
      <c r="O176" s="87"/>
      <c r="P176" s="225">
        <f>O176*H176</f>
        <v>0</v>
      </c>
      <c r="Q176" s="225">
        <v>0.0029399999999999999</v>
      </c>
      <c r="R176" s="225">
        <f>Q176*H176</f>
        <v>0.0093462599999999986</v>
      </c>
      <c r="S176" s="225">
        <v>0</v>
      </c>
      <c r="T176" s="226">
        <f>S176*H176</f>
        <v>0</v>
      </c>
      <c r="U176" s="41"/>
      <c r="V176" s="41"/>
      <c r="W176" s="41"/>
      <c r="X176" s="41"/>
      <c r="Y176" s="41"/>
      <c r="Z176" s="41"/>
      <c r="AA176" s="41"/>
      <c r="AB176" s="41"/>
      <c r="AC176" s="41"/>
      <c r="AD176" s="41"/>
      <c r="AE176" s="41"/>
      <c r="AR176" s="227" t="s">
        <v>186</v>
      </c>
      <c r="AT176" s="227" t="s">
        <v>181</v>
      </c>
      <c r="AU176" s="227" t="s">
        <v>87</v>
      </c>
      <c r="AY176" s="20" t="s">
        <v>179</v>
      </c>
      <c r="BE176" s="228">
        <f>IF(N176="základní",J176,0)</f>
        <v>0</v>
      </c>
      <c r="BF176" s="228">
        <f>IF(N176="snížená",J176,0)</f>
        <v>0</v>
      </c>
      <c r="BG176" s="228">
        <f>IF(N176="zákl. přenesená",J176,0)</f>
        <v>0</v>
      </c>
      <c r="BH176" s="228">
        <f>IF(N176="sníž. přenesená",J176,0)</f>
        <v>0</v>
      </c>
      <c r="BI176" s="228">
        <f>IF(N176="nulová",J176,0)</f>
        <v>0</v>
      </c>
      <c r="BJ176" s="20" t="s">
        <v>85</v>
      </c>
      <c r="BK176" s="228">
        <f>ROUND(I176*H176,2)</f>
        <v>0</v>
      </c>
      <c r="BL176" s="20" t="s">
        <v>186</v>
      </c>
      <c r="BM176" s="227" t="s">
        <v>996</v>
      </c>
    </row>
    <row r="177" s="2" customFormat="1">
      <c r="A177" s="41"/>
      <c r="B177" s="42"/>
      <c r="C177" s="43"/>
      <c r="D177" s="229" t="s">
        <v>188</v>
      </c>
      <c r="E177" s="43"/>
      <c r="F177" s="230" t="s">
        <v>997</v>
      </c>
      <c r="G177" s="43"/>
      <c r="H177" s="43"/>
      <c r="I177" s="231"/>
      <c r="J177" s="43"/>
      <c r="K177" s="43"/>
      <c r="L177" s="47"/>
      <c r="M177" s="232"/>
      <c r="N177" s="233"/>
      <c r="O177" s="87"/>
      <c r="P177" s="87"/>
      <c r="Q177" s="87"/>
      <c r="R177" s="87"/>
      <c r="S177" s="87"/>
      <c r="T177" s="88"/>
      <c r="U177" s="41"/>
      <c r="V177" s="41"/>
      <c r="W177" s="41"/>
      <c r="X177" s="41"/>
      <c r="Y177" s="41"/>
      <c r="Z177" s="41"/>
      <c r="AA177" s="41"/>
      <c r="AB177" s="41"/>
      <c r="AC177" s="41"/>
      <c r="AD177" s="41"/>
      <c r="AE177" s="41"/>
      <c r="AT177" s="20" t="s">
        <v>188</v>
      </c>
      <c r="AU177" s="20" t="s">
        <v>87</v>
      </c>
    </row>
    <row r="178" s="13" customFormat="1">
      <c r="A178" s="13"/>
      <c r="B178" s="234"/>
      <c r="C178" s="235"/>
      <c r="D178" s="236" t="s">
        <v>190</v>
      </c>
      <c r="E178" s="237" t="s">
        <v>19</v>
      </c>
      <c r="F178" s="238" t="s">
        <v>998</v>
      </c>
      <c r="G178" s="235"/>
      <c r="H178" s="237" t="s">
        <v>19</v>
      </c>
      <c r="I178" s="239"/>
      <c r="J178" s="235"/>
      <c r="K178" s="235"/>
      <c r="L178" s="240"/>
      <c r="M178" s="241"/>
      <c r="N178" s="242"/>
      <c r="O178" s="242"/>
      <c r="P178" s="242"/>
      <c r="Q178" s="242"/>
      <c r="R178" s="242"/>
      <c r="S178" s="242"/>
      <c r="T178" s="243"/>
      <c r="U178" s="13"/>
      <c r="V178" s="13"/>
      <c r="W178" s="13"/>
      <c r="X178" s="13"/>
      <c r="Y178" s="13"/>
      <c r="Z178" s="13"/>
      <c r="AA178" s="13"/>
      <c r="AB178" s="13"/>
      <c r="AC178" s="13"/>
      <c r="AD178" s="13"/>
      <c r="AE178" s="13"/>
      <c r="AT178" s="244" t="s">
        <v>190</v>
      </c>
      <c r="AU178" s="244" t="s">
        <v>87</v>
      </c>
      <c r="AV178" s="13" t="s">
        <v>85</v>
      </c>
      <c r="AW178" s="13" t="s">
        <v>37</v>
      </c>
      <c r="AX178" s="13" t="s">
        <v>77</v>
      </c>
      <c r="AY178" s="244" t="s">
        <v>179</v>
      </c>
    </row>
    <row r="179" s="14" customFormat="1">
      <c r="A179" s="14"/>
      <c r="B179" s="245"/>
      <c r="C179" s="246"/>
      <c r="D179" s="236" t="s">
        <v>190</v>
      </c>
      <c r="E179" s="247" t="s">
        <v>19</v>
      </c>
      <c r="F179" s="248" t="s">
        <v>999</v>
      </c>
      <c r="G179" s="246"/>
      <c r="H179" s="249">
        <v>0.64000000000000001</v>
      </c>
      <c r="I179" s="250"/>
      <c r="J179" s="246"/>
      <c r="K179" s="246"/>
      <c r="L179" s="251"/>
      <c r="M179" s="252"/>
      <c r="N179" s="253"/>
      <c r="O179" s="253"/>
      <c r="P179" s="253"/>
      <c r="Q179" s="253"/>
      <c r="R179" s="253"/>
      <c r="S179" s="253"/>
      <c r="T179" s="254"/>
      <c r="U179" s="14"/>
      <c r="V179" s="14"/>
      <c r="W179" s="14"/>
      <c r="X179" s="14"/>
      <c r="Y179" s="14"/>
      <c r="Z179" s="14"/>
      <c r="AA179" s="14"/>
      <c r="AB179" s="14"/>
      <c r="AC179" s="14"/>
      <c r="AD179" s="14"/>
      <c r="AE179" s="14"/>
      <c r="AT179" s="255" t="s">
        <v>190</v>
      </c>
      <c r="AU179" s="255" t="s">
        <v>87</v>
      </c>
      <c r="AV179" s="14" t="s">
        <v>87</v>
      </c>
      <c r="AW179" s="14" t="s">
        <v>37</v>
      </c>
      <c r="AX179" s="14" t="s">
        <v>77</v>
      </c>
      <c r="AY179" s="255" t="s">
        <v>179</v>
      </c>
    </row>
    <row r="180" s="14" customFormat="1">
      <c r="A180" s="14"/>
      <c r="B180" s="245"/>
      <c r="C180" s="246"/>
      <c r="D180" s="236" t="s">
        <v>190</v>
      </c>
      <c r="E180" s="247" t="s">
        <v>19</v>
      </c>
      <c r="F180" s="248" t="s">
        <v>1000</v>
      </c>
      <c r="G180" s="246"/>
      <c r="H180" s="249">
        <v>2.5390000000000001</v>
      </c>
      <c r="I180" s="250"/>
      <c r="J180" s="246"/>
      <c r="K180" s="246"/>
      <c r="L180" s="251"/>
      <c r="M180" s="252"/>
      <c r="N180" s="253"/>
      <c r="O180" s="253"/>
      <c r="P180" s="253"/>
      <c r="Q180" s="253"/>
      <c r="R180" s="253"/>
      <c r="S180" s="253"/>
      <c r="T180" s="254"/>
      <c r="U180" s="14"/>
      <c r="V180" s="14"/>
      <c r="W180" s="14"/>
      <c r="X180" s="14"/>
      <c r="Y180" s="14"/>
      <c r="Z180" s="14"/>
      <c r="AA180" s="14"/>
      <c r="AB180" s="14"/>
      <c r="AC180" s="14"/>
      <c r="AD180" s="14"/>
      <c r="AE180" s="14"/>
      <c r="AT180" s="255" t="s">
        <v>190</v>
      </c>
      <c r="AU180" s="255" t="s">
        <v>87</v>
      </c>
      <c r="AV180" s="14" t="s">
        <v>87</v>
      </c>
      <c r="AW180" s="14" t="s">
        <v>37</v>
      </c>
      <c r="AX180" s="14" t="s">
        <v>77</v>
      </c>
      <c r="AY180" s="255" t="s">
        <v>179</v>
      </c>
    </row>
    <row r="181" s="16" customFormat="1">
      <c r="A181" s="16"/>
      <c r="B181" s="267"/>
      <c r="C181" s="268"/>
      <c r="D181" s="236" t="s">
        <v>190</v>
      </c>
      <c r="E181" s="269" t="s">
        <v>19</v>
      </c>
      <c r="F181" s="270" t="s">
        <v>195</v>
      </c>
      <c r="G181" s="268"/>
      <c r="H181" s="271">
        <v>3.1789999999999998</v>
      </c>
      <c r="I181" s="272"/>
      <c r="J181" s="268"/>
      <c r="K181" s="268"/>
      <c r="L181" s="273"/>
      <c r="M181" s="274"/>
      <c r="N181" s="275"/>
      <c r="O181" s="275"/>
      <c r="P181" s="275"/>
      <c r="Q181" s="275"/>
      <c r="R181" s="275"/>
      <c r="S181" s="275"/>
      <c r="T181" s="276"/>
      <c r="U181" s="16"/>
      <c r="V181" s="16"/>
      <c r="W181" s="16"/>
      <c r="X181" s="16"/>
      <c r="Y181" s="16"/>
      <c r="Z181" s="16"/>
      <c r="AA181" s="16"/>
      <c r="AB181" s="16"/>
      <c r="AC181" s="16"/>
      <c r="AD181" s="16"/>
      <c r="AE181" s="16"/>
      <c r="AT181" s="277" t="s">
        <v>190</v>
      </c>
      <c r="AU181" s="277" t="s">
        <v>87</v>
      </c>
      <c r="AV181" s="16" t="s">
        <v>186</v>
      </c>
      <c r="AW181" s="16" t="s">
        <v>37</v>
      </c>
      <c r="AX181" s="16" t="s">
        <v>85</v>
      </c>
      <c r="AY181" s="277" t="s">
        <v>179</v>
      </c>
    </row>
    <row r="182" s="2" customFormat="1" ht="16.5" customHeight="1">
      <c r="A182" s="41"/>
      <c r="B182" s="42"/>
      <c r="C182" s="216" t="s">
        <v>282</v>
      </c>
      <c r="D182" s="216" t="s">
        <v>181</v>
      </c>
      <c r="E182" s="217" t="s">
        <v>1001</v>
      </c>
      <c r="F182" s="218" t="s">
        <v>1002</v>
      </c>
      <c r="G182" s="219" t="s">
        <v>184</v>
      </c>
      <c r="H182" s="220">
        <v>3.1789999999999998</v>
      </c>
      <c r="I182" s="221"/>
      <c r="J182" s="222">
        <f>ROUND(I182*H182,2)</f>
        <v>0</v>
      </c>
      <c r="K182" s="218" t="s">
        <v>185</v>
      </c>
      <c r="L182" s="47"/>
      <c r="M182" s="223" t="s">
        <v>19</v>
      </c>
      <c r="N182" s="224" t="s">
        <v>48</v>
      </c>
      <c r="O182" s="87"/>
      <c r="P182" s="225">
        <f>O182*H182</f>
        <v>0</v>
      </c>
      <c r="Q182" s="225">
        <v>0</v>
      </c>
      <c r="R182" s="225">
        <f>Q182*H182</f>
        <v>0</v>
      </c>
      <c r="S182" s="225">
        <v>0</v>
      </c>
      <c r="T182" s="226">
        <f>S182*H182</f>
        <v>0</v>
      </c>
      <c r="U182" s="41"/>
      <c r="V182" s="41"/>
      <c r="W182" s="41"/>
      <c r="X182" s="41"/>
      <c r="Y182" s="41"/>
      <c r="Z182" s="41"/>
      <c r="AA182" s="41"/>
      <c r="AB182" s="41"/>
      <c r="AC182" s="41"/>
      <c r="AD182" s="41"/>
      <c r="AE182" s="41"/>
      <c r="AR182" s="227" t="s">
        <v>186</v>
      </c>
      <c r="AT182" s="227" t="s">
        <v>181</v>
      </c>
      <c r="AU182" s="227" t="s">
        <v>87</v>
      </c>
      <c r="AY182" s="20" t="s">
        <v>179</v>
      </c>
      <c r="BE182" s="228">
        <f>IF(N182="základní",J182,0)</f>
        <v>0</v>
      </c>
      <c r="BF182" s="228">
        <f>IF(N182="snížená",J182,0)</f>
        <v>0</v>
      </c>
      <c r="BG182" s="228">
        <f>IF(N182="zákl. přenesená",J182,0)</f>
        <v>0</v>
      </c>
      <c r="BH182" s="228">
        <f>IF(N182="sníž. přenesená",J182,0)</f>
        <v>0</v>
      </c>
      <c r="BI182" s="228">
        <f>IF(N182="nulová",J182,0)</f>
        <v>0</v>
      </c>
      <c r="BJ182" s="20" t="s">
        <v>85</v>
      </c>
      <c r="BK182" s="228">
        <f>ROUND(I182*H182,2)</f>
        <v>0</v>
      </c>
      <c r="BL182" s="20" t="s">
        <v>186</v>
      </c>
      <c r="BM182" s="227" t="s">
        <v>1003</v>
      </c>
    </row>
    <row r="183" s="2" customFormat="1">
      <c r="A183" s="41"/>
      <c r="B183" s="42"/>
      <c r="C183" s="43"/>
      <c r="D183" s="229" t="s">
        <v>188</v>
      </c>
      <c r="E183" s="43"/>
      <c r="F183" s="230" t="s">
        <v>1004</v>
      </c>
      <c r="G183" s="43"/>
      <c r="H183" s="43"/>
      <c r="I183" s="231"/>
      <c r="J183" s="43"/>
      <c r="K183" s="43"/>
      <c r="L183" s="47"/>
      <c r="M183" s="232"/>
      <c r="N183" s="233"/>
      <c r="O183" s="87"/>
      <c r="P183" s="87"/>
      <c r="Q183" s="87"/>
      <c r="R183" s="87"/>
      <c r="S183" s="87"/>
      <c r="T183" s="88"/>
      <c r="U183" s="41"/>
      <c r="V183" s="41"/>
      <c r="W183" s="41"/>
      <c r="X183" s="41"/>
      <c r="Y183" s="41"/>
      <c r="Z183" s="41"/>
      <c r="AA183" s="41"/>
      <c r="AB183" s="41"/>
      <c r="AC183" s="41"/>
      <c r="AD183" s="41"/>
      <c r="AE183" s="41"/>
      <c r="AT183" s="20" t="s">
        <v>188</v>
      </c>
      <c r="AU183" s="20" t="s">
        <v>87</v>
      </c>
    </row>
    <row r="184" s="2" customFormat="1" ht="16.5" customHeight="1">
      <c r="A184" s="41"/>
      <c r="B184" s="42"/>
      <c r="C184" s="216" t="s">
        <v>287</v>
      </c>
      <c r="D184" s="216" t="s">
        <v>181</v>
      </c>
      <c r="E184" s="217" t="s">
        <v>1005</v>
      </c>
      <c r="F184" s="218" t="s">
        <v>1006</v>
      </c>
      <c r="G184" s="219" t="s">
        <v>333</v>
      </c>
      <c r="H184" s="220">
        <v>0</v>
      </c>
      <c r="I184" s="221"/>
      <c r="J184" s="222">
        <f>ROUND(I184*H184,2)</f>
        <v>0</v>
      </c>
      <c r="K184" s="218" t="s">
        <v>185</v>
      </c>
      <c r="L184" s="47"/>
      <c r="M184" s="223" t="s">
        <v>19</v>
      </c>
      <c r="N184" s="224" t="s">
        <v>48</v>
      </c>
      <c r="O184" s="87"/>
      <c r="P184" s="225">
        <f>O184*H184</f>
        <v>0</v>
      </c>
      <c r="Q184" s="225">
        <v>1.0606199999999999</v>
      </c>
      <c r="R184" s="225">
        <f>Q184*H184</f>
        <v>0</v>
      </c>
      <c r="S184" s="225">
        <v>0</v>
      </c>
      <c r="T184" s="226">
        <f>S184*H184</f>
        <v>0</v>
      </c>
      <c r="U184" s="41"/>
      <c r="V184" s="41"/>
      <c r="W184" s="41"/>
      <c r="X184" s="41"/>
      <c r="Y184" s="41"/>
      <c r="Z184" s="41"/>
      <c r="AA184" s="41"/>
      <c r="AB184" s="41"/>
      <c r="AC184" s="41"/>
      <c r="AD184" s="41"/>
      <c r="AE184" s="41"/>
      <c r="AR184" s="227" t="s">
        <v>186</v>
      </c>
      <c r="AT184" s="227" t="s">
        <v>181</v>
      </c>
      <c r="AU184" s="227" t="s">
        <v>87</v>
      </c>
      <c r="AY184" s="20" t="s">
        <v>179</v>
      </c>
      <c r="BE184" s="228">
        <f>IF(N184="základní",J184,0)</f>
        <v>0</v>
      </c>
      <c r="BF184" s="228">
        <f>IF(N184="snížená",J184,0)</f>
        <v>0</v>
      </c>
      <c r="BG184" s="228">
        <f>IF(N184="zákl. přenesená",J184,0)</f>
        <v>0</v>
      </c>
      <c r="BH184" s="228">
        <f>IF(N184="sníž. přenesená",J184,0)</f>
        <v>0</v>
      </c>
      <c r="BI184" s="228">
        <f>IF(N184="nulová",J184,0)</f>
        <v>0</v>
      </c>
      <c r="BJ184" s="20" t="s">
        <v>85</v>
      </c>
      <c r="BK184" s="228">
        <f>ROUND(I184*H184,2)</f>
        <v>0</v>
      </c>
      <c r="BL184" s="20" t="s">
        <v>186</v>
      </c>
      <c r="BM184" s="227" t="s">
        <v>1007</v>
      </c>
    </row>
    <row r="185" s="2" customFormat="1">
      <c r="A185" s="41"/>
      <c r="B185" s="42"/>
      <c r="C185" s="43"/>
      <c r="D185" s="229" t="s">
        <v>188</v>
      </c>
      <c r="E185" s="43"/>
      <c r="F185" s="230" t="s">
        <v>1008</v>
      </c>
      <c r="G185" s="43"/>
      <c r="H185" s="43"/>
      <c r="I185" s="231"/>
      <c r="J185" s="43"/>
      <c r="K185" s="43"/>
      <c r="L185" s="47"/>
      <c r="M185" s="232"/>
      <c r="N185" s="233"/>
      <c r="O185" s="87"/>
      <c r="P185" s="87"/>
      <c r="Q185" s="87"/>
      <c r="R185" s="87"/>
      <c r="S185" s="87"/>
      <c r="T185" s="88"/>
      <c r="U185" s="41"/>
      <c r="V185" s="41"/>
      <c r="W185" s="41"/>
      <c r="X185" s="41"/>
      <c r="Y185" s="41"/>
      <c r="Z185" s="41"/>
      <c r="AA185" s="41"/>
      <c r="AB185" s="41"/>
      <c r="AC185" s="41"/>
      <c r="AD185" s="41"/>
      <c r="AE185" s="41"/>
      <c r="AT185" s="20" t="s">
        <v>188</v>
      </c>
      <c r="AU185" s="20" t="s">
        <v>87</v>
      </c>
    </row>
    <row r="186" s="13" customFormat="1">
      <c r="A186" s="13"/>
      <c r="B186" s="234"/>
      <c r="C186" s="235"/>
      <c r="D186" s="236" t="s">
        <v>190</v>
      </c>
      <c r="E186" s="237" t="s">
        <v>19</v>
      </c>
      <c r="F186" s="238" t="s">
        <v>1009</v>
      </c>
      <c r="G186" s="235"/>
      <c r="H186" s="237" t="s">
        <v>19</v>
      </c>
      <c r="I186" s="239"/>
      <c r="J186" s="235"/>
      <c r="K186" s="235"/>
      <c r="L186" s="240"/>
      <c r="M186" s="241"/>
      <c r="N186" s="242"/>
      <c r="O186" s="242"/>
      <c r="P186" s="242"/>
      <c r="Q186" s="242"/>
      <c r="R186" s="242"/>
      <c r="S186" s="242"/>
      <c r="T186" s="243"/>
      <c r="U186" s="13"/>
      <c r="V186" s="13"/>
      <c r="W186" s="13"/>
      <c r="X186" s="13"/>
      <c r="Y186" s="13"/>
      <c r="Z186" s="13"/>
      <c r="AA186" s="13"/>
      <c r="AB186" s="13"/>
      <c r="AC186" s="13"/>
      <c r="AD186" s="13"/>
      <c r="AE186" s="13"/>
      <c r="AT186" s="244" t="s">
        <v>190</v>
      </c>
      <c r="AU186" s="244" t="s">
        <v>87</v>
      </c>
      <c r="AV186" s="13" t="s">
        <v>85</v>
      </c>
      <c r="AW186" s="13" t="s">
        <v>37</v>
      </c>
      <c r="AX186" s="13" t="s">
        <v>77</v>
      </c>
      <c r="AY186" s="244" t="s">
        <v>179</v>
      </c>
    </row>
    <row r="187" s="13" customFormat="1">
      <c r="A187" s="13"/>
      <c r="B187" s="234"/>
      <c r="C187" s="235"/>
      <c r="D187" s="236" t="s">
        <v>190</v>
      </c>
      <c r="E187" s="237" t="s">
        <v>19</v>
      </c>
      <c r="F187" s="238" t="s">
        <v>1010</v>
      </c>
      <c r="G187" s="235"/>
      <c r="H187" s="237" t="s">
        <v>19</v>
      </c>
      <c r="I187" s="239"/>
      <c r="J187" s="235"/>
      <c r="K187" s="235"/>
      <c r="L187" s="240"/>
      <c r="M187" s="241"/>
      <c r="N187" s="242"/>
      <c r="O187" s="242"/>
      <c r="P187" s="242"/>
      <c r="Q187" s="242"/>
      <c r="R187" s="242"/>
      <c r="S187" s="242"/>
      <c r="T187" s="243"/>
      <c r="U187" s="13"/>
      <c r="V187" s="13"/>
      <c r="W187" s="13"/>
      <c r="X187" s="13"/>
      <c r="Y187" s="13"/>
      <c r="Z187" s="13"/>
      <c r="AA187" s="13"/>
      <c r="AB187" s="13"/>
      <c r="AC187" s="13"/>
      <c r="AD187" s="13"/>
      <c r="AE187" s="13"/>
      <c r="AT187" s="244" t="s">
        <v>190</v>
      </c>
      <c r="AU187" s="244" t="s">
        <v>87</v>
      </c>
      <c r="AV187" s="13" t="s">
        <v>85</v>
      </c>
      <c r="AW187" s="13" t="s">
        <v>37</v>
      </c>
      <c r="AX187" s="13" t="s">
        <v>77</v>
      </c>
      <c r="AY187" s="244" t="s">
        <v>179</v>
      </c>
    </row>
    <row r="188" s="16" customFormat="1">
      <c r="A188" s="16"/>
      <c r="B188" s="267"/>
      <c r="C188" s="268"/>
      <c r="D188" s="236" t="s">
        <v>190</v>
      </c>
      <c r="E188" s="269" t="s">
        <v>19</v>
      </c>
      <c r="F188" s="270" t="s">
        <v>195</v>
      </c>
      <c r="G188" s="268"/>
      <c r="H188" s="271">
        <v>0</v>
      </c>
      <c r="I188" s="272"/>
      <c r="J188" s="268"/>
      <c r="K188" s="268"/>
      <c r="L188" s="273"/>
      <c r="M188" s="274"/>
      <c r="N188" s="275"/>
      <c r="O188" s="275"/>
      <c r="P188" s="275"/>
      <c r="Q188" s="275"/>
      <c r="R188" s="275"/>
      <c r="S188" s="275"/>
      <c r="T188" s="276"/>
      <c r="U188" s="16"/>
      <c r="V188" s="16"/>
      <c r="W188" s="16"/>
      <c r="X188" s="16"/>
      <c r="Y188" s="16"/>
      <c r="Z188" s="16"/>
      <c r="AA188" s="16"/>
      <c r="AB188" s="16"/>
      <c r="AC188" s="16"/>
      <c r="AD188" s="16"/>
      <c r="AE188" s="16"/>
      <c r="AT188" s="277" t="s">
        <v>190</v>
      </c>
      <c r="AU188" s="277" t="s">
        <v>87</v>
      </c>
      <c r="AV188" s="16" t="s">
        <v>186</v>
      </c>
      <c r="AW188" s="16" t="s">
        <v>37</v>
      </c>
      <c r="AX188" s="16" t="s">
        <v>85</v>
      </c>
      <c r="AY188" s="277" t="s">
        <v>179</v>
      </c>
    </row>
    <row r="189" s="2" customFormat="1" ht="16.5" customHeight="1">
      <c r="A189" s="41"/>
      <c r="B189" s="42"/>
      <c r="C189" s="216" t="s">
        <v>292</v>
      </c>
      <c r="D189" s="216" t="s">
        <v>181</v>
      </c>
      <c r="E189" s="217" t="s">
        <v>1011</v>
      </c>
      <c r="F189" s="218" t="s">
        <v>1012</v>
      </c>
      <c r="G189" s="219" t="s">
        <v>464</v>
      </c>
      <c r="H189" s="220">
        <v>1</v>
      </c>
      <c r="I189" s="221"/>
      <c r="J189" s="222">
        <f>ROUND(I189*H189,2)</f>
        <v>0</v>
      </c>
      <c r="K189" s="218" t="s">
        <v>274</v>
      </c>
      <c r="L189" s="47"/>
      <c r="M189" s="223" t="s">
        <v>19</v>
      </c>
      <c r="N189" s="224" t="s">
        <v>48</v>
      </c>
      <c r="O189" s="87"/>
      <c r="P189" s="225">
        <f>O189*H189</f>
        <v>0</v>
      </c>
      <c r="Q189" s="225">
        <v>0</v>
      </c>
      <c r="R189" s="225">
        <f>Q189*H189</f>
        <v>0</v>
      </c>
      <c r="S189" s="225">
        <v>0</v>
      </c>
      <c r="T189" s="226">
        <f>S189*H189</f>
        <v>0</v>
      </c>
      <c r="U189" s="41"/>
      <c r="V189" s="41"/>
      <c r="W189" s="41"/>
      <c r="X189" s="41"/>
      <c r="Y189" s="41"/>
      <c r="Z189" s="41"/>
      <c r="AA189" s="41"/>
      <c r="AB189" s="41"/>
      <c r="AC189" s="41"/>
      <c r="AD189" s="41"/>
      <c r="AE189" s="41"/>
      <c r="AR189" s="227" t="s">
        <v>186</v>
      </c>
      <c r="AT189" s="227" t="s">
        <v>181</v>
      </c>
      <c r="AU189" s="227" t="s">
        <v>87</v>
      </c>
      <c r="AY189" s="20" t="s">
        <v>179</v>
      </c>
      <c r="BE189" s="228">
        <f>IF(N189="základní",J189,0)</f>
        <v>0</v>
      </c>
      <c r="BF189" s="228">
        <f>IF(N189="snížená",J189,0)</f>
        <v>0</v>
      </c>
      <c r="BG189" s="228">
        <f>IF(N189="zákl. přenesená",J189,0)</f>
        <v>0</v>
      </c>
      <c r="BH189" s="228">
        <f>IF(N189="sníž. přenesená",J189,0)</f>
        <v>0</v>
      </c>
      <c r="BI189" s="228">
        <f>IF(N189="nulová",J189,0)</f>
        <v>0</v>
      </c>
      <c r="BJ189" s="20" t="s">
        <v>85</v>
      </c>
      <c r="BK189" s="228">
        <f>ROUND(I189*H189,2)</f>
        <v>0</v>
      </c>
      <c r="BL189" s="20" t="s">
        <v>186</v>
      </c>
      <c r="BM189" s="227" t="s">
        <v>1013</v>
      </c>
    </row>
    <row r="190" s="2" customFormat="1" ht="16.5" customHeight="1">
      <c r="A190" s="41"/>
      <c r="B190" s="42"/>
      <c r="C190" s="216" t="s">
        <v>297</v>
      </c>
      <c r="D190" s="216" t="s">
        <v>181</v>
      </c>
      <c r="E190" s="217" t="s">
        <v>874</v>
      </c>
      <c r="F190" s="218" t="s">
        <v>875</v>
      </c>
      <c r="G190" s="219" t="s">
        <v>371</v>
      </c>
      <c r="H190" s="220">
        <v>2.5720000000000001</v>
      </c>
      <c r="I190" s="221"/>
      <c r="J190" s="222">
        <f>ROUND(I190*H190,2)</f>
        <v>0</v>
      </c>
      <c r="K190" s="218" t="s">
        <v>185</v>
      </c>
      <c r="L190" s="47"/>
      <c r="M190" s="223" t="s">
        <v>19</v>
      </c>
      <c r="N190" s="224" t="s">
        <v>48</v>
      </c>
      <c r="O190" s="87"/>
      <c r="P190" s="225">
        <f>O190*H190</f>
        <v>0</v>
      </c>
      <c r="Q190" s="225">
        <v>2.5018699999999998</v>
      </c>
      <c r="R190" s="225">
        <f>Q190*H190</f>
        <v>6.4348096400000001</v>
      </c>
      <c r="S190" s="225">
        <v>0</v>
      </c>
      <c r="T190" s="226">
        <f>S190*H190</f>
        <v>0</v>
      </c>
      <c r="U190" s="41"/>
      <c r="V190" s="41"/>
      <c r="W190" s="41"/>
      <c r="X190" s="41"/>
      <c r="Y190" s="41"/>
      <c r="Z190" s="41"/>
      <c r="AA190" s="41"/>
      <c r="AB190" s="41"/>
      <c r="AC190" s="41"/>
      <c r="AD190" s="41"/>
      <c r="AE190" s="41"/>
      <c r="AR190" s="227" t="s">
        <v>186</v>
      </c>
      <c r="AT190" s="227" t="s">
        <v>181</v>
      </c>
      <c r="AU190" s="227" t="s">
        <v>87</v>
      </c>
      <c r="AY190" s="20" t="s">
        <v>179</v>
      </c>
      <c r="BE190" s="228">
        <f>IF(N190="základní",J190,0)</f>
        <v>0</v>
      </c>
      <c r="BF190" s="228">
        <f>IF(N190="snížená",J190,0)</f>
        <v>0</v>
      </c>
      <c r="BG190" s="228">
        <f>IF(N190="zákl. přenesená",J190,0)</f>
        <v>0</v>
      </c>
      <c r="BH190" s="228">
        <f>IF(N190="sníž. přenesená",J190,0)</f>
        <v>0</v>
      </c>
      <c r="BI190" s="228">
        <f>IF(N190="nulová",J190,0)</f>
        <v>0</v>
      </c>
      <c r="BJ190" s="20" t="s">
        <v>85</v>
      </c>
      <c r="BK190" s="228">
        <f>ROUND(I190*H190,2)</f>
        <v>0</v>
      </c>
      <c r="BL190" s="20" t="s">
        <v>186</v>
      </c>
      <c r="BM190" s="227" t="s">
        <v>1014</v>
      </c>
    </row>
    <row r="191" s="2" customFormat="1">
      <c r="A191" s="41"/>
      <c r="B191" s="42"/>
      <c r="C191" s="43"/>
      <c r="D191" s="229" t="s">
        <v>188</v>
      </c>
      <c r="E191" s="43"/>
      <c r="F191" s="230" t="s">
        <v>877</v>
      </c>
      <c r="G191" s="43"/>
      <c r="H191" s="43"/>
      <c r="I191" s="231"/>
      <c r="J191" s="43"/>
      <c r="K191" s="43"/>
      <c r="L191" s="47"/>
      <c r="M191" s="232"/>
      <c r="N191" s="233"/>
      <c r="O191" s="87"/>
      <c r="P191" s="87"/>
      <c r="Q191" s="87"/>
      <c r="R191" s="87"/>
      <c r="S191" s="87"/>
      <c r="T191" s="88"/>
      <c r="U191" s="41"/>
      <c r="V191" s="41"/>
      <c r="W191" s="41"/>
      <c r="X191" s="41"/>
      <c r="Y191" s="41"/>
      <c r="Z191" s="41"/>
      <c r="AA191" s="41"/>
      <c r="AB191" s="41"/>
      <c r="AC191" s="41"/>
      <c r="AD191" s="41"/>
      <c r="AE191" s="41"/>
      <c r="AT191" s="20" t="s">
        <v>188</v>
      </c>
      <c r="AU191" s="20" t="s">
        <v>87</v>
      </c>
    </row>
    <row r="192" s="13" customFormat="1">
      <c r="A192" s="13"/>
      <c r="B192" s="234"/>
      <c r="C192" s="235"/>
      <c r="D192" s="236" t="s">
        <v>190</v>
      </c>
      <c r="E192" s="237" t="s">
        <v>19</v>
      </c>
      <c r="F192" s="238" t="s">
        <v>878</v>
      </c>
      <c r="G192" s="235"/>
      <c r="H192" s="237" t="s">
        <v>19</v>
      </c>
      <c r="I192" s="239"/>
      <c r="J192" s="235"/>
      <c r="K192" s="235"/>
      <c r="L192" s="240"/>
      <c r="M192" s="241"/>
      <c r="N192" s="242"/>
      <c r="O192" s="242"/>
      <c r="P192" s="242"/>
      <c r="Q192" s="242"/>
      <c r="R192" s="242"/>
      <c r="S192" s="242"/>
      <c r="T192" s="243"/>
      <c r="U192" s="13"/>
      <c r="V192" s="13"/>
      <c r="W192" s="13"/>
      <c r="X192" s="13"/>
      <c r="Y192" s="13"/>
      <c r="Z192" s="13"/>
      <c r="AA192" s="13"/>
      <c r="AB192" s="13"/>
      <c r="AC192" s="13"/>
      <c r="AD192" s="13"/>
      <c r="AE192" s="13"/>
      <c r="AT192" s="244" t="s">
        <v>190</v>
      </c>
      <c r="AU192" s="244" t="s">
        <v>87</v>
      </c>
      <c r="AV192" s="13" t="s">
        <v>85</v>
      </c>
      <c r="AW192" s="13" t="s">
        <v>37</v>
      </c>
      <c r="AX192" s="13" t="s">
        <v>77</v>
      </c>
      <c r="AY192" s="244" t="s">
        <v>179</v>
      </c>
    </row>
    <row r="193" s="13" customFormat="1">
      <c r="A193" s="13"/>
      <c r="B193" s="234"/>
      <c r="C193" s="235"/>
      <c r="D193" s="236" t="s">
        <v>190</v>
      </c>
      <c r="E193" s="237" t="s">
        <v>19</v>
      </c>
      <c r="F193" s="238" t="s">
        <v>949</v>
      </c>
      <c r="G193" s="235"/>
      <c r="H193" s="237" t="s">
        <v>19</v>
      </c>
      <c r="I193" s="239"/>
      <c r="J193" s="235"/>
      <c r="K193" s="235"/>
      <c r="L193" s="240"/>
      <c r="M193" s="241"/>
      <c r="N193" s="242"/>
      <c r="O193" s="242"/>
      <c r="P193" s="242"/>
      <c r="Q193" s="242"/>
      <c r="R193" s="242"/>
      <c r="S193" s="242"/>
      <c r="T193" s="243"/>
      <c r="U193" s="13"/>
      <c r="V193" s="13"/>
      <c r="W193" s="13"/>
      <c r="X193" s="13"/>
      <c r="Y193" s="13"/>
      <c r="Z193" s="13"/>
      <c r="AA193" s="13"/>
      <c r="AB193" s="13"/>
      <c r="AC193" s="13"/>
      <c r="AD193" s="13"/>
      <c r="AE193" s="13"/>
      <c r="AT193" s="244" t="s">
        <v>190</v>
      </c>
      <c r="AU193" s="244" t="s">
        <v>87</v>
      </c>
      <c r="AV193" s="13" t="s">
        <v>85</v>
      </c>
      <c r="AW193" s="13" t="s">
        <v>37</v>
      </c>
      <c r="AX193" s="13" t="s">
        <v>77</v>
      </c>
      <c r="AY193" s="244" t="s">
        <v>179</v>
      </c>
    </row>
    <row r="194" s="14" customFormat="1">
      <c r="A194" s="14"/>
      <c r="B194" s="245"/>
      <c r="C194" s="246"/>
      <c r="D194" s="236" t="s">
        <v>190</v>
      </c>
      <c r="E194" s="247" t="s">
        <v>19</v>
      </c>
      <c r="F194" s="248" t="s">
        <v>950</v>
      </c>
      <c r="G194" s="246"/>
      <c r="H194" s="249">
        <v>2.4849999999999999</v>
      </c>
      <c r="I194" s="250"/>
      <c r="J194" s="246"/>
      <c r="K194" s="246"/>
      <c r="L194" s="251"/>
      <c r="M194" s="252"/>
      <c r="N194" s="253"/>
      <c r="O194" s="253"/>
      <c r="P194" s="253"/>
      <c r="Q194" s="253"/>
      <c r="R194" s="253"/>
      <c r="S194" s="253"/>
      <c r="T194" s="254"/>
      <c r="U194" s="14"/>
      <c r="V194" s="14"/>
      <c r="W194" s="14"/>
      <c r="X194" s="14"/>
      <c r="Y194" s="14"/>
      <c r="Z194" s="14"/>
      <c r="AA194" s="14"/>
      <c r="AB194" s="14"/>
      <c r="AC194" s="14"/>
      <c r="AD194" s="14"/>
      <c r="AE194" s="14"/>
      <c r="AT194" s="255" t="s">
        <v>190</v>
      </c>
      <c r="AU194" s="255" t="s">
        <v>87</v>
      </c>
      <c r="AV194" s="14" t="s">
        <v>87</v>
      </c>
      <c r="AW194" s="14" t="s">
        <v>37</v>
      </c>
      <c r="AX194" s="14" t="s">
        <v>77</v>
      </c>
      <c r="AY194" s="255" t="s">
        <v>179</v>
      </c>
    </row>
    <row r="195" s="16" customFormat="1">
      <c r="A195" s="16"/>
      <c r="B195" s="267"/>
      <c r="C195" s="268"/>
      <c r="D195" s="236" t="s">
        <v>190</v>
      </c>
      <c r="E195" s="269" t="s">
        <v>19</v>
      </c>
      <c r="F195" s="270" t="s">
        <v>195</v>
      </c>
      <c r="G195" s="268"/>
      <c r="H195" s="271">
        <v>2.4849999999999999</v>
      </c>
      <c r="I195" s="272"/>
      <c r="J195" s="268"/>
      <c r="K195" s="268"/>
      <c r="L195" s="273"/>
      <c r="M195" s="274"/>
      <c r="N195" s="275"/>
      <c r="O195" s="275"/>
      <c r="P195" s="275"/>
      <c r="Q195" s="275"/>
      <c r="R195" s="275"/>
      <c r="S195" s="275"/>
      <c r="T195" s="276"/>
      <c r="U195" s="16"/>
      <c r="V195" s="16"/>
      <c r="W195" s="16"/>
      <c r="X195" s="16"/>
      <c r="Y195" s="16"/>
      <c r="Z195" s="16"/>
      <c r="AA195" s="16"/>
      <c r="AB195" s="16"/>
      <c r="AC195" s="16"/>
      <c r="AD195" s="16"/>
      <c r="AE195" s="16"/>
      <c r="AT195" s="277" t="s">
        <v>190</v>
      </c>
      <c r="AU195" s="277" t="s">
        <v>87</v>
      </c>
      <c r="AV195" s="16" t="s">
        <v>186</v>
      </c>
      <c r="AW195" s="16" t="s">
        <v>37</v>
      </c>
      <c r="AX195" s="16" t="s">
        <v>85</v>
      </c>
      <c r="AY195" s="277" t="s">
        <v>179</v>
      </c>
    </row>
    <row r="196" s="14" customFormat="1">
      <c r="A196" s="14"/>
      <c r="B196" s="245"/>
      <c r="C196" s="246"/>
      <c r="D196" s="236" t="s">
        <v>190</v>
      </c>
      <c r="E196" s="246"/>
      <c r="F196" s="248" t="s">
        <v>1015</v>
      </c>
      <c r="G196" s="246"/>
      <c r="H196" s="249">
        <v>2.5720000000000001</v>
      </c>
      <c r="I196" s="250"/>
      <c r="J196" s="246"/>
      <c r="K196" s="246"/>
      <c r="L196" s="251"/>
      <c r="M196" s="252"/>
      <c r="N196" s="253"/>
      <c r="O196" s="253"/>
      <c r="P196" s="253"/>
      <c r="Q196" s="253"/>
      <c r="R196" s="253"/>
      <c r="S196" s="253"/>
      <c r="T196" s="254"/>
      <c r="U196" s="14"/>
      <c r="V196" s="14"/>
      <c r="W196" s="14"/>
      <c r="X196" s="14"/>
      <c r="Y196" s="14"/>
      <c r="Z196" s="14"/>
      <c r="AA196" s="14"/>
      <c r="AB196" s="14"/>
      <c r="AC196" s="14"/>
      <c r="AD196" s="14"/>
      <c r="AE196" s="14"/>
      <c r="AT196" s="255" t="s">
        <v>190</v>
      </c>
      <c r="AU196" s="255" t="s">
        <v>87</v>
      </c>
      <c r="AV196" s="14" t="s">
        <v>87</v>
      </c>
      <c r="AW196" s="14" t="s">
        <v>4</v>
      </c>
      <c r="AX196" s="14" t="s">
        <v>85</v>
      </c>
      <c r="AY196" s="255" t="s">
        <v>179</v>
      </c>
    </row>
    <row r="197" s="2" customFormat="1" ht="16.5" customHeight="1">
      <c r="A197" s="41"/>
      <c r="B197" s="42"/>
      <c r="C197" s="216" t="s">
        <v>302</v>
      </c>
      <c r="D197" s="216" t="s">
        <v>181</v>
      </c>
      <c r="E197" s="217" t="s">
        <v>881</v>
      </c>
      <c r="F197" s="218" t="s">
        <v>882</v>
      </c>
      <c r="G197" s="219" t="s">
        <v>184</v>
      </c>
      <c r="H197" s="220">
        <v>6.0800000000000001</v>
      </c>
      <c r="I197" s="221"/>
      <c r="J197" s="222">
        <f>ROUND(I197*H197,2)</f>
        <v>0</v>
      </c>
      <c r="K197" s="218" t="s">
        <v>185</v>
      </c>
      <c r="L197" s="47"/>
      <c r="M197" s="223" t="s">
        <v>19</v>
      </c>
      <c r="N197" s="224" t="s">
        <v>48</v>
      </c>
      <c r="O197" s="87"/>
      <c r="P197" s="225">
        <f>O197*H197</f>
        <v>0</v>
      </c>
      <c r="Q197" s="225">
        <v>0.0026900000000000001</v>
      </c>
      <c r="R197" s="225">
        <f>Q197*H197</f>
        <v>0.0163552</v>
      </c>
      <c r="S197" s="225">
        <v>0</v>
      </c>
      <c r="T197" s="226">
        <f>S197*H197</f>
        <v>0</v>
      </c>
      <c r="U197" s="41"/>
      <c r="V197" s="41"/>
      <c r="W197" s="41"/>
      <c r="X197" s="41"/>
      <c r="Y197" s="41"/>
      <c r="Z197" s="41"/>
      <c r="AA197" s="41"/>
      <c r="AB197" s="41"/>
      <c r="AC197" s="41"/>
      <c r="AD197" s="41"/>
      <c r="AE197" s="41"/>
      <c r="AR197" s="227" t="s">
        <v>186</v>
      </c>
      <c r="AT197" s="227" t="s">
        <v>181</v>
      </c>
      <c r="AU197" s="227" t="s">
        <v>87</v>
      </c>
      <c r="AY197" s="20" t="s">
        <v>179</v>
      </c>
      <c r="BE197" s="228">
        <f>IF(N197="základní",J197,0)</f>
        <v>0</v>
      </c>
      <c r="BF197" s="228">
        <f>IF(N197="snížená",J197,0)</f>
        <v>0</v>
      </c>
      <c r="BG197" s="228">
        <f>IF(N197="zákl. přenesená",J197,0)</f>
        <v>0</v>
      </c>
      <c r="BH197" s="228">
        <f>IF(N197="sníž. přenesená",J197,0)</f>
        <v>0</v>
      </c>
      <c r="BI197" s="228">
        <f>IF(N197="nulová",J197,0)</f>
        <v>0</v>
      </c>
      <c r="BJ197" s="20" t="s">
        <v>85</v>
      </c>
      <c r="BK197" s="228">
        <f>ROUND(I197*H197,2)</f>
        <v>0</v>
      </c>
      <c r="BL197" s="20" t="s">
        <v>186</v>
      </c>
      <c r="BM197" s="227" t="s">
        <v>1016</v>
      </c>
    </row>
    <row r="198" s="2" customFormat="1">
      <c r="A198" s="41"/>
      <c r="B198" s="42"/>
      <c r="C198" s="43"/>
      <c r="D198" s="229" t="s">
        <v>188</v>
      </c>
      <c r="E198" s="43"/>
      <c r="F198" s="230" t="s">
        <v>884</v>
      </c>
      <c r="G198" s="43"/>
      <c r="H198" s="43"/>
      <c r="I198" s="231"/>
      <c r="J198" s="43"/>
      <c r="K198" s="43"/>
      <c r="L198" s="47"/>
      <c r="M198" s="232"/>
      <c r="N198" s="233"/>
      <c r="O198" s="87"/>
      <c r="P198" s="87"/>
      <c r="Q198" s="87"/>
      <c r="R198" s="87"/>
      <c r="S198" s="87"/>
      <c r="T198" s="88"/>
      <c r="U198" s="41"/>
      <c r="V198" s="41"/>
      <c r="W198" s="41"/>
      <c r="X198" s="41"/>
      <c r="Y198" s="41"/>
      <c r="Z198" s="41"/>
      <c r="AA198" s="41"/>
      <c r="AB198" s="41"/>
      <c r="AC198" s="41"/>
      <c r="AD198" s="41"/>
      <c r="AE198" s="41"/>
      <c r="AT198" s="20" t="s">
        <v>188</v>
      </c>
      <c r="AU198" s="20" t="s">
        <v>87</v>
      </c>
    </row>
    <row r="199" s="13" customFormat="1">
      <c r="A199" s="13"/>
      <c r="B199" s="234"/>
      <c r="C199" s="235"/>
      <c r="D199" s="236" t="s">
        <v>190</v>
      </c>
      <c r="E199" s="237" t="s">
        <v>19</v>
      </c>
      <c r="F199" s="238" t="s">
        <v>885</v>
      </c>
      <c r="G199" s="235"/>
      <c r="H199" s="237" t="s">
        <v>19</v>
      </c>
      <c r="I199" s="239"/>
      <c r="J199" s="235"/>
      <c r="K199" s="235"/>
      <c r="L199" s="240"/>
      <c r="M199" s="241"/>
      <c r="N199" s="242"/>
      <c r="O199" s="242"/>
      <c r="P199" s="242"/>
      <c r="Q199" s="242"/>
      <c r="R199" s="242"/>
      <c r="S199" s="242"/>
      <c r="T199" s="243"/>
      <c r="U199" s="13"/>
      <c r="V199" s="13"/>
      <c r="W199" s="13"/>
      <c r="X199" s="13"/>
      <c r="Y199" s="13"/>
      <c r="Z199" s="13"/>
      <c r="AA199" s="13"/>
      <c r="AB199" s="13"/>
      <c r="AC199" s="13"/>
      <c r="AD199" s="13"/>
      <c r="AE199" s="13"/>
      <c r="AT199" s="244" t="s">
        <v>190</v>
      </c>
      <c r="AU199" s="244" t="s">
        <v>87</v>
      </c>
      <c r="AV199" s="13" t="s">
        <v>85</v>
      </c>
      <c r="AW199" s="13" t="s">
        <v>37</v>
      </c>
      <c r="AX199" s="13" t="s">
        <v>77</v>
      </c>
      <c r="AY199" s="244" t="s">
        <v>179</v>
      </c>
    </row>
    <row r="200" s="13" customFormat="1">
      <c r="A200" s="13"/>
      <c r="B200" s="234"/>
      <c r="C200" s="235"/>
      <c r="D200" s="236" t="s">
        <v>190</v>
      </c>
      <c r="E200" s="237" t="s">
        <v>19</v>
      </c>
      <c r="F200" s="238" t="s">
        <v>949</v>
      </c>
      <c r="G200" s="235"/>
      <c r="H200" s="237" t="s">
        <v>19</v>
      </c>
      <c r="I200" s="239"/>
      <c r="J200" s="235"/>
      <c r="K200" s="235"/>
      <c r="L200" s="240"/>
      <c r="M200" s="241"/>
      <c r="N200" s="242"/>
      <c r="O200" s="242"/>
      <c r="P200" s="242"/>
      <c r="Q200" s="242"/>
      <c r="R200" s="242"/>
      <c r="S200" s="242"/>
      <c r="T200" s="243"/>
      <c r="U200" s="13"/>
      <c r="V200" s="13"/>
      <c r="W200" s="13"/>
      <c r="X200" s="13"/>
      <c r="Y200" s="13"/>
      <c r="Z200" s="13"/>
      <c r="AA200" s="13"/>
      <c r="AB200" s="13"/>
      <c r="AC200" s="13"/>
      <c r="AD200" s="13"/>
      <c r="AE200" s="13"/>
      <c r="AT200" s="244" t="s">
        <v>190</v>
      </c>
      <c r="AU200" s="244" t="s">
        <v>87</v>
      </c>
      <c r="AV200" s="13" t="s">
        <v>85</v>
      </c>
      <c r="AW200" s="13" t="s">
        <v>37</v>
      </c>
      <c r="AX200" s="13" t="s">
        <v>77</v>
      </c>
      <c r="AY200" s="244" t="s">
        <v>179</v>
      </c>
    </row>
    <row r="201" s="14" customFormat="1">
      <c r="A201" s="14"/>
      <c r="B201" s="245"/>
      <c r="C201" s="246"/>
      <c r="D201" s="236" t="s">
        <v>190</v>
      </c>
      <c r="E201" s="247" t="s">
        <v>19</v>
      </c>
      <c r="F201" s="248" t="s">
        <v>1017</v>
      </c>
      <c r="G201" s="246"/>
      <c r="H201" s="249">
        <v>6.0800000000000001</v>
      </c>
      <c r="I201" s="250"/>
      <c r="J201" s="246"/>
      <c r="K201" s="246"/>
      <c r="L201" s="251"/>
      <c r="M201" s="252"/>
      <c r="N201" s="253"/>
      <c r="O201" s="253"/>
      <c r="P201" s="253"/>
      <c r="Q201" s="253"/>
      <c r="R201" s="253"/>
      <c r="S201" s="253"/>
      <c r="T201" s="254"/>
      <c r="U201" s="14"/>
      <c r="V201" s="14"/>
      <c r="W201" s="14"/>
      <c r="X201" s="14"/>
      <c r="Y201" s="14"/>
      <c r="Z201" s="14"/>
      <c r="AA201" s="14"/>
      <c r="AB201" s="14"/>
      <c r="AC201" s="14"/>
      <c r="AD201" s="14"/>
      <c r="AE201" s="14"/>
      <c r="AT201" s="255" t="s">
        <v>190</v>
      </c>
      <c r="AU201" s="255" t="s">
        <v>87</v>
      </c>
      <c r="AV201" s="14" t="s">
        <v>87</v>
      </c>
      <c r="AW201" s="14" t="s">
        <v>37</v>
      </c>
      <c r="AX201" s="14" t="s">
        <v>77</v>
      </c>
      <c r="AY201" s="255" t="s">
        <v>179</v>
      </c>
    </row>
    <row r="202" s="16" customFormat="1">
      <c r="A202" s="16"/>
      <c r="B202" s="267"/>
      <c r="C202" s="268"/>
      <c r="D202" s="236" t="s">
        <v>190</v>
      </c>
      <c r="E202" s="269" t="s">
        <v>19</v>
      </c>
      <c r="F202" s="270" t="s">
        <v>195</v>
      </c>
      <c r="G202" s="268"/>
      <c r="H202" s="271">
        <v>6.0800000000000001</v>
      </c>
      <c r="I202" s="272"/>
      <c r="J202" s="268"/>
      <c r="K202" s="268"/>
      <c r="L202" s="273"/>
      <c r="M202" s="274"/>
      <c r="N202" s="275"/>
      <c r="O202" s="275"/>
      <c r="P202" s="275"/>
      <c r="Q202" s="275"/>
      <c r="R202" s="275"/>
      <c r="S202" s="275"/>
      <c r="T202" s="276"/>
      <c r="U202" s="16"/>
      <c r="V202" s="16"/>
      <c r="W202" s="16"/>
      <c r="X202" s="16"/>
      <c r="Y202" s="16"/>
      <c r="Z202" s="16"/>
      <c r="AA202" s="16"/>
      <c r="AB202" s="16"/>
      <c r="AC202" s="16"/>
      <c r="AD202" s="16"/>
      <c r="AE202" s="16"/>
      <c r="AT202" s="277" t="s">
        <v>190</v>
      </c>
      <c r="AU202" s="277" t="s">
        <v>87</v>
      </c>
      <c r="AV202" s="16" t="s">
        <v>186</v>
      </c>
      <c r="AW202" s="16" t="s">
        <v>37</v>
      </c>
      <c r="AX202" s="16" t="s">
        <v>85</v>
      </c>
      <c r="AY202" s="277" t="s">
        <v>179</v>
      </c>
    </row>
    <row r="203" s="2" customFormat="1" ht="16.5" customHeight="1">
      <c r="A203" s="41"/>
      <c r="B203" s="42"/>
      <c r="C203" s="216" t="s">
        <v>307</v>
      </c>
      <c r="D203" s="216" t="s">
        <v>181</v>
      </c>
      <c r="E203" s="217" t="s">
        <v>889</v>
      </c>
      <c r="F203" s="218" t="s">
        <v>890</v>
      </c>
      <c r="G203" s="219" t="s">
        <v>184</v>
      </c>
      <c r="H203" s="220">
        <v>6.0800000000000001</v>
      </c>
      <c r="I203" s="221"/>
      <c r="J203" s="222">
        <f>ROUND(I203*H203,2)</f>
        <v>0</v>
      </c>
      <c r="K203" s="218" t="s">
        <v>185</v>
      </c>
      <c r="L203" s="47"/>
      <c r="M203" s="223" t="s">
        <v>19</v>
      </c>
      <c r="N203" s="224" t="s">
        <v>48</v>
      </c>
      <c r="O203" s="87"/>
      <c r="P203" s="225">
        <f>O203*H203</f>
        <v>0</v>
      </c>
      <c r="Q203" s="225">
        <v>0</v>
      </c>
      <c r="R203" s="225">
        <f>Q203*H203</f>
        <v>0</v>
      </c>
      <c r="S203" s="225">
        <v>0</v>
      </c>
      <c r="T203" s="226">
        <f>S203*H203</f>
        <v>0</v>
      </c>
      <c r="U203" s="41"/>
      <c r="V203" s="41"/>
      <c r="W203" s="41"/>
      <c r="X203" s="41"/>
      <c r="Y203" s="41"/>
      <c r="Z203" s="41"/>
      <c r="AA203" s="41"/>
      <c r="AB203" s="41"/>
      <c r="AC203" s="41"/>
      <c r="AD203" s="41"/>
      <c r="AE203" s="41"/>
      <c r="AR203" s="227" t="s">
        <v>186</v>
      </c>
      <c r="AT203" s="227" t="s">
        <v>181</v>
      </c>
      <c r="AU203" s="227" t="s">
        <v>87</v>
      </c>
      <c r="AY203" s="20" t="s">
        <v>179</v>
      </c>
      <c r="BE203" s="228">
        <f>IF(N203="základní",J203,0)</f>
        <v>0</v>
      </c>
      <c r="BF203" s="228">
        <f>IF(N203="snížená",J203,0)</f>
        <v>0</v>
      </c>
      <c r="BG203" s="228">
        <f>IF(N203="zákl. přenesená",J203,0)</f>
        <v>0</v>
      </c>
      <c r="BH203" s="228">
        <f>IF(N203="sníž. přenesená",J203,0)</f>
        <v>0</v>
      </c>
      <c r="BI203" s="228">
        <f>IF(N203="nulová",J203,0)</f>
        <v>0</v>
      </c>
      <c r="BJ203" s="20" t="s">
        <v>85</v>
      </c>
      <c r="BK203" s="228">
        <f>ROUND(I203*H203,2)</f>
        <v>0</v>
      </c>
      <c r="BL203" s="20" t="s">
        <v>186</v>
      </c>
      <c r="BM203" s="227" t="s">
        <v>1018</v>
      </c>
    </row>
    <row r="204" s="2" customFormat="1">
      <c r="A204" s="41"/>
      <c r="B204" s="42"/>
      <c r="C204" s="43"/>
      <c r="D204" s="229" t="s">
        <v>188</v>
      </c>
      <c r="E204" s="43"/>
      <c r="F204" s="230" t="s">
        <v>892</v>
      </c>
      <c r="G204" s="43"/>
      <c r="H204" s="43"/>
      <c r="I204" s="231"/>
      <c r="J204" s="43"/>
      <c r="K204" s="43"/>
      <c r="L204" s="47"/>
      <c r="M204" s="232"/>
      <c r="N204" s="233"/>
      <c r="O204" s="87"/>
      <c r="P204" s="87"/>
      <c r="Q204" s="87"/>
      <c r="R204" s="87"/>
      <c r="S204" s="87"/>
      <c r="T204" s="88"/>
      <c r="U204" s="41"/>
      <c r="V204" s="41"/>
      <c r="W204" s="41"/>
      <c r="X204" s="41"/>
      <c r="Y204" s="41"/>
      <c r="Z204" s="41"/>
      <c r="AA204" s="41"/>
      <c r="AB204" s="41"/>
      <c r="AC204" s="41"/>
      <c r="AD204" s="41"/>
      <c r="AE204" s="41"/>
      <c r="AT204" s="20" t="s">
        <v>188</v>
      </c>
      <c r="AU204" s="20" t="s">
        <v>87</v>
      </c>
    </row>
    <row r="205" s="12" customFormat="1" ht="22.8" customHeight="1">
      <c r="A205" s="12"/>
      <c r="B205" s="200"/>
      <c r="C205" s="201"/>
      <c r="D205" s="202" t="s">
        <v>76</v>
      </c>
      <c r="E205" s="214" t="s">
        <v>194</v>
      </c>
      <c r="F205" s="214" t="s">
        <v>893</v>
      </c>
      <c r="G205" s="201"/>
      <c r="H205" s="201"/>
      <c r="I205" s="204"/>
      <c r="J205" s="215">
        <f>BK205</f>
        <v>0</v>
      </c>
      <c r="K205" s="201"/>
      <c r="L205" s="206"/>
      <c r="M205" s="207"/>
      <c r="N205" s="208"/>
      <c r="O205" s="208"/>
      <c r="P205" s="209">
        <f>SUM(P206:P209)</f>
        <v>0</v>
      </c>
      <c r="Q205" s="208"/>
      <c r="R205" s="209">
        <f>SUM(R206:R209)</f>
        <v>0</v>
      </c>
      <c r="S205" s="208"/>
      <c r="T205" s="210">
        <f>SUM(T206:T209)</f>
        <v>0</v>
      </c>
      <c r="U205" s="12"/>
      <c r="V205" s="12"/>
      <c r="W205" s="12"/>
      <c r="X205" s="12"/>
      <c r="Y205" s="12"/>
      <c r="Z205" s="12"/>
      <c r="AA205" s="12"/>
      <c r="AB205" s="12"/>
      <c r="AC205" s="12"/>
      <c r="AD205" s="12"/>
      <c r="AE205" s="12"/>
      <c r="AR205" s="211" t="s">
        <v>85</v>
      </c>
      <c r="AT205" s="212" t="s">
        <v>76</v>
      </c>
      <c r="AU205" s="212" t="s">
        <v>85</v>
      </c>
      <c r="AY205" s="211" t="s">
        <v>179</v>
      </c>
      <c r="BK205" s="213">
        <f>SUM(BK206:BK209)</f>
        <v>0</v>
      </c>
    </row>
    <row r="206" s="2" customFormat="1" ht="24.15" customHeight="1">
      <c r="A206" s="41"/>
      <c r="B206" s="42"/>
      <c r="C206" s="216" t="s">
        <v>7</v>
      </c>
      <c r="D206" s="216" t="s">
        <v>181</v>
      </c>
      <c r="E206" s="217" t="s">
        <v>1019</v>
      </c>
      <c r="F206" s="218" t="s">
        <v>1020</v>
      </c>
      <c r="G206" s="219" t="s">
        <v>371</v>
      </c>
      <c r="H206" s="220">
        <v>3.29</v>
      </c>
      <c r="I206" s="221"/>
      <c r="J206" s="222">
        <f>ROUND(I206*H206,2)</f>
        <v>0</v>
      </c>
      <c r="K206" s="218" t="s">
        <v>274</v>
      </c>
      <c r="L206" s="47"/>
      <c r="M206" s="223" t="s">
        <v>19</v>
      </c>
      <c r="N206" s="224" t="s">
        <v>48</v>
      </c>
      <c r="O206" s="87"/>
      <c r="P206" s="225">
        <f>O206*H206</f>
        <v>0</v>
      </c>
      <c r="Q206" s="225">
        <v>0</v>
      </c>
      <c r="R206" s="225">
        <f>Q206*H206</f>
        <v>0</v>
      </c>
      <c r="S206" s="225">
        <v>0</v>
      </c>
      <c r="T206" s="226">
        <f>S206*H206</f>
        <v>0</v>
      </c>
      <c r="U206" s="41"/>
      <c r="V206" s="41"/>
      <c r="W206" s="41"/>
      <c r="X206" s="41"/>
      <c r="Y206" s="41"/>
      <c r="Z206" s="41"/>
      <c r="AA206" s="41"/>
      <c r="AB206" s="41"/>
      <c r="AC206" s="41"/>
      <c r="AD206" s="41"/>
      <c r="AE206" s="41"/>
      <c r="AR206" s="227" t="s">
        <v>186</v>
      </c>
      <c r="AT206" s="227" t="s">
        <v>181</v>
      </c>
      <c r="AU206" s="227" t="s">
        <v>87</v>
      </c>
      <c r="AY206" s="20" t="s">
        <v>179</v>
      </c>
      <c r="BE206" s="228">
        <f>IF(N206="základní",J206,0)</f>
        <v>0</v>
      </c>
      <c r="BF206" s="228">
        <f>IF(N206="snížená",J206,0)</f>
        <v>0</v>
      </c>
      <c r="BG206" s="228">
        <f>IF(N206="zákl. přenesená",J206,0)</f>
        <v>0</v>
      </c>
      <c r="BH206" s="228">
        <f>IF(N206="sníž. přenesená",J206,0)</f>
        <v>0</v>
      </c>
      <c r="BI206" s="228">
        <f>IF(N206="nulová",J206,0)</f>
        <v>0</v>
      </c>
      <c r="BJ206" s="20" t="s">
        <v>85</v>
      </c>
      <c r="BK206" s="228">
        <f>ROUND(I206*H206,2)</f>
        <v>0</v>
      </c>
      <c r="BL206" s="20" t="s">
        <v>186</v>
      </c>
      <c r="BM206" s="227" t="s">
        <v>1021</v>
      </c>
    </row>
    <row r="207" s="13" customFormat="1">
      <c r="A207" s="13"/>
      <c r="B207" s="234"/>
      <c r="C207" s="235"/>
      <c r="D207" s="236" t="s">
        <v>190</v>
      </c>
      <c r="E207" s="237" t="s">
        <v>19</v>
      </c>
      <c r="F207" s="238" t="s">
        <v>1022</v>
      </c>
      <c r="G207" s="235"/>
      <c r="H207" s="237" t="s">
        <v>19</v>
      </c>
      <c r="I207" s="239"/>
      <c r="J207" s="235"/>
      <c r="K207" s="235"/>
      <c r="L207" s="240"/>
      <c r="M207" s="241"/>
      <c r="N207" s="242"/>
      <c r="O207" s="242"/>
      <c r="P207" s="242"/>
      <c r="Q207" s="242"/>
      <c r="R207" s="242"/>
      <c r="S207" s="242"/>
      <c r="T207" s="243"/>
      <c r="U207" s="13"/>
      <c r="V207" s="13"/>
      <c r="W207" s="13"/>
      <c r="X207" s="13"/>
      <c r="Y207" s="13"/>
      <c r="Z207" s="13"/>
      <c r="AA207" s="13"/>
      <c r="AB207" s="13"/>
      <c r="AC207" s="13"/>
      <c r="AD207" s="13"/>
      <c r="AE207" s="13"/>
      <c r="AT207" s="244" t="s">
        <v>190</v>
      </c>
      <c r="AU207" s="244" t="s">
        <v>87</v>
      </c>
      <c r="AV207" s="13" t="s">
        <v>85</v>
      </c>
      <c r="AW207" s="13" t="s">
        <v>37</v>
      </c>
      <c r="AX207" s="13" t="s">
        <v>77</v>
      </c>
      <c r="AY207" s="244" t="s">
        <v>179</v>
      </c>
    </row>
    <row r="208" s="14" customFormat="1">
      <c r="A208" s="14"/>
      <c r="B208" s="245"/>
      <c r="C208" s="246"/>
      <c r="D208" s="236" t="s">
        <v>190</v>
      </c>
      <c r="E208" s="247" t="s">
        <v>19</v>
      </c>
      <c r="F208" s="248" t="s">
        <v>1023</v>
      </c>
      <c r="G208" s="246"/>
      <c r="H208" s="249">
        <v>3.29</v>
      </c>
      <c r="I208" s="250"/>
      <c r="J208" s="246"/>
      <c r="K208" s="246"/>
      <c r="L208" s="251"/>
      <c r="M208" s="252"/>
      <c r="N208" s="253"/>
      <c r="O208" s="253"/>
      <c r="P208" s="253"/>
      <c r="Q208" s="253"/>
      <c r="R208" s="253"/>
      <c r="S208" s="253"/>
      <c r="T208" s="254"/>
      <c r="U208" s="14"/>
      <c r="V208" s="14"/>
      <c r="W208" s="14"/>
      <c r="X208" s="14"/>
      <c r="Y208" s="14"/>
      <c r="Z208" s="14"/>
      <c r="AA208" s="14"/>
      <c r="AB208" s="14"/>
      <c r="AC208" s="14"/>
      <c r="AD208" s="14"/>
      <c r="AE208" s="14"/>
      <c r="AT208" s="255" t="s">
        <v>190</v>
      </c>
      <c r="AU208" s="255" t="s">
        <v>87</v>
      </c>
      <c r="AV208" s="14" t="s">
        <v>87</v>
      </c>
      <c r="AW208" s="14" t="s">
        <v>37</v>
      </c>
      <c r="AX208" s="14" t="s">
        <v>77</v>
      </c>
      <c r="AY208" s="255" t="s">
        <v>179</v>
      </c>
    </row>
    <row r="209" s="16" customFormat="1">
      <c r="A209" s="16"/>
      <c r="B209" s="267"/>
      <c r="C209" s="268"/>
      <c r="D209" s="236" t="s">
        <v>190</v>
      </c>
      <c r="E209" s="269" t="s">
        <v>19</v>
      </c>
      <c r="F209" s="270" t="s">
        <v>195</v>
      </c>
      <c r="G209" s="268"/>
      <c r="H209" s="271">
        <v>3.29</v>
      </c>
      <c r="I209" s="272"/>
      <c r="J209" s="268"/>
      <c r="K209" s="268"/>
      <c r="L209" s="273"/>
      <c r="M209" s="274"/>
      <c r="N209" s="275"/>
      <c r="O209" s="275"/>
      <c r="P209" s="275"/>
      <c r="Q209" s="275"/>
      <c r="R209" s="275"/>
      <c r="S209" s="275"/>
      <c r="T209" s="276"/>
      <c r="U209" s="16"/>
      <c r="V209" s="16"/>
      <c r="W209" s="16"/>
      <c r="X209" s="16"/>
      <c r="Y209" s="16"/>
      <c r="Z209" s="16"/>
      <c r="AA209" s="16"/>
      <c r="AB209" s="16"/>
      <c r="AC209" s="16"/>
      <c r="AD209" s="16"/>
      <c r="AE209" s="16"/>
      <c r="AT209" s="277" t="s">
        <v>190</v>
      </c>
      <c r="AU209" s="277" t="s">
        <v>87</v>
      </c>
      <c r="AV209" s="16" t="s">
        <v>186</v>
      </c>
      <c r="AW209" s="16" t="s">
        <v>37</v>
      </c>
      <c r="AX209" s="16" t="s">
        <v>85</v>
      </c>
      <c r="AY209" s="277" t="s">
        <v>179</v>
      </c>
    </row>
    <row r="210" s="12" customFormat="1" ht="22.8" customHeight="1">
      <c r="A210" s="12"/>
      <c r="B210" s="200"/>
      <c r="C210" s="201"/>
      <c r="D210" s="202" t="s">
        <v>76</v>
      </c>
      <c r="E210" s="214" t="s">
        <v>186</v>
      </c>
      <c r="F210" s="214" t="s">
        <v>1024</v>
      </c>
      <c r="G210" s="201"/>
      <c r="H210" s="201"/>
      <c r="I210" s="204"/>
      <c r="J210" s="215">
        <f>BK210</f>
        <v>0</v>
      </c>
      <c r="K210" s="201"/>
      <c r="L210" s="206"/>
      <c r="M210" s="207"/>
      <c r="N210" s="208"/>
      <c r="O210" s="208"/>
      <c r="P210" s="209">
        <f>SUM(P211:P215)</f>
        <v>0</v>
      </c>
      <c r="Q210" s="208"/>
      <c r="R210" s="209">
        <f>SUM(R211:R215)</f>
        <v>2.4107317500000001</v>
      </c>
      <c r="S210" s="208"/>
      <c r="T210" s="210">
        <f>SUM(T211:T215)</f>
        <v>0</v>
      </c>
      <c r="U210" s="12"/>
      <c r="V210" s="12"/>
      <c r="W210" s="12"/>
      <c r="X210" s="12"/>
      <c r="Y210" s="12"/>
      <c r="Z210" s="12"/>
      <c r="AA210" s="12"/>
      <c r="AB210" s="12"/>
      <c r="AC210" s="12"/>
      <c r="AD210" s="12"/>
      <c r="AE210" s="12"/>
      <c r="AR210" s="211" t="s">
        <v>85</v>
      </c>
      <c r="AT210" s="212" t="s">
        <v>76</v>
      </c>
      <c r="AU210" s="212" t="s">
        <v>85</v>
      </c>
      <c r="AY210" s="211" t="s">
        <v>179</v>
      </c>
      <c r="BK210" s="213">
        <f>SUM(BK211:BK215)</f>
        <v>0</v>
      </c>
    </row>
    <row r="211" s="2" customFormat="1" ht="21.75" customHeight="1">
      <c r="A211" s="41"/>
      <c r="B211" s="42"/>
      <c r="C211" s="216" t="s">
        <v>316</v>
      </c>
      <c r="D211" s="216" t="s">
        <v>181</v>
      </c>
      <c r="E211" s="217" t="s">
        <v>1025</v>
      </c>
      <c r="F211" s="218" t="s">
        <v>1026</v>
      </c>
      <c r="G211" s="219" t="s">
        <v>371</v>
      </c>
      <c r="H211" s="220">
        <v>1.2749999999999999</v>
      </c>
      <c r="I211" s="221"/>
      <c r="J211" s="222">
        <f>ROUND(I211*H211,2)</f>
        <v>0</v>
      </c>
      <c r="K211" s="218" t="s">
        <v>185</v>
      </c>
      <c r="L211" s="47"/>
      <c r="M211" s="223" t="s">
        <v>19</v>
      </c>
      <c r="N211" s="224" t="s">
        <v>48</v>
      </c>
      <c r="O211" s="87"/>
      <c r="P211" s="225">
        <f>O211*H211</f>
        <v>0</v>
      </c>
      <c r="Q211" s="225">
        <v>1.8907700000000001</v>
      </c>
      <c r="R211" s="225">
        <f>Q211*H211</f>
        <v>2.4107317500000001</v>
      </c>
      <c r="S211" s="225">
        <v>0</v>
      </c>
      <c r="T211" s="226">
        <f>S211*H211</f>
        <v>0</v>
      </c>
      <c r="U211" s="41"/>
      <c r="V211" s="41"/>
      <c r="W211" s="41"/>
      <c r="X211" s="41"/>
      <c r="Y211" s="41"/>
      <c r="Z211" s="41"/>
      <c r="AA211" s="41"/>
      <c r="AB211" s="41"/>
      <c r="AC211" s="41"/>
      <c r="AD211" s="41"/>
      <c r="AE211" s="41"/>
      <c r="AR211" s="227" t="s">
        <v>186</v>
      </c>
      <c r="AT211" s="227" t="s">
        <v>181</v>
      </c>
      <c r="AU211" s="227" t="s">
        <v>87</v>
      </c>
      <c r="AY211" s="20" t="s">
        <v>179</v>
      </c>
      <c r="BE211" s="228">
        <f>IF(N211="základní",J211,0)</f>
        <v>0</v>
      </c>
      <c r="BF211" s="228">
        <f>IF(N211="snížená",J211,0)</f>
        <v>0</v>
      </c>
      <c r="BG211" s="228">
        <f>IF(N211="zákl. přenesená",J211,0)</f>
        <v>0</v>
      </c>
      <c r="BH211" s="228">
        <f>IF(N211="sníž. přenesená",J211,0)</f>
        <v>0</v>
      </c>
      <c r="BI211" s="228">
        <f>IF(N211="nulová",J211,0)</f>
        <v>0</v>
      </c>
      <c r="BJ211" s="20" t="s">
        <v>85</v>
      </c>
      <c r="BK211" s="228">
        <f>ROUND(I211*H211,2)</f>
        <v>0</v>
      </c>
      <c r="BL211" s="20" t="s">
        <v>186</v>
      </c>
      <c r="BM211" s="227" t="s">
        <v>1027</v>
      </c>
    </row>
    <row r="212" s="2" customFormat="1">
      <c r="A212" s="41"/>
      <c r="B212" s="42"/>
      <c r="C212" s="43"/>
      <c r="D212" s="229" t="s">
        <v>188</v>
      </c>
      <c r="E212" s="43"/>
      <c r="F212" s="230" t="s">
        <v>1028</v>
      </c>
      <c r="G212" s="43"/>
      <c r="H212" s="43"/>
      <c r="I212" s="231"/>
      <c r="J212" s="43"/>
      <c r="K212" s="43"/>
      <c r="L212" s="47"/>
      <c r="M212" s="232"/>
      <c r="N212" s="233"/>
      <c r="O212" s="87"/>
      <c r="P212" s="87"/>
      <c r="Q212" s="87"/>
      <c r="R212" s="87"/>
      <c r="S212" s="87"/>
      <c r="T212" s="88"/>
      <c r="U212" s="41"/>
      <c r="V212" s="41"/>
      <c r="W212" s="41"/>
      <c r="X212" s="41"/>
      <c r="Y212" s="41"/>
      <c r="Z212" s="41"/>
      <c r="AA212" s="41"/>
      <c r="AB212" s="41"/>
      <c r="AC212" s="41"/>
      <c r="AD212" s="41"/>
      <c r="AE212" s="41"/>
      <c r="AT212" s="20" t="s">
        <v>188</v>
      </c>
      <c r="AU212" s="20" t="s">
        <v>87</v>
      </c>
    </row>
    <row r="213" s="13" customFormat="1">
      <c r="A213" s="13"/>
      <c r="B213" s="234"/>
      <c r="C213" s="235"/>
      <c r="D213" s="236" t="s">
        <v>190</v>
      </c>
      <c r="E213" s="237" t="s">
        <v>19</v>
      </c>
      <c r="F213" s="238" t="s">
        <v>1029</v>
      </c>
      <c r="G213" s="235"/>
      <c r="H213" s="237" t="s">
        <v>19</v>
      </c>
      <c r="I213" s="239"/>
      <c r="J213" s="235"/>
      <c r="K213" s="235"/>
      <c r="L213" s="240"/>
      <c r="M213" s="241"/>
      <c r="N213" s="242"/>
      <c r="O213" s="242"/>
      <c r="P213" s="242"/>
      <c r="Q213" s="242"/>
      <c r="R213" s="242"/>
      <c r="S213" s="242"/>
      <c r="T213" s="243"/>
      <c r="U213" s="13"/>
      <c r="V213" s="13"/>
      <c r="W213" s="13"/>
      <c r="X213" s="13"/>
      <c r="Y213" s="13"/>
      <c r="Z213" s="13"/>
      <c r="AA213" s="13"/>
      <c r="AB213" s="13"/>
      <c r="AC213" s="13"/>
      <c r="AD213" s="13"/>
      <c r="AE213" s="13"/>
      <c r="AT213" s="244" t="s">
        <v>190</v>
      </c>
      <c r="AU213" s="244" t="s">
        <v>87</v>
      </c>
      <c r="AV213" s="13" t="s">
        <v>85</v>
      </c>
      <c r="AW213" s="13" t="s">
        <v>37</v>
      </c>
      <c r="AX213" s="13" t="s">
        <v>77</v>
      </c>
      <c r="AY213" s="244" t="s">
        <v>179</v>
      </c>
    </row>
    <row r="214" s="14" customFormat="1">
      <c r="A214" s="14"/>
      <c r="B214" s="245"/>
      <c r="C214" s="246"/>
      <c r="D214" s="236" t="s">
        <v>190</v>
      </c>
      <c r="E214" s="247" t="s">
        <v>19</v>
      </c>
      <c r="F214" s="248" t="s">
        <v>970</v>
      </c>
      <c r="G214" s="246"/>
      <c r="H214" s="249">
        <v>1.2749999999999999</v>
      </c>
      <c r="I214" s="250"/>
      <c r="J214" s="246"/>
      <c r="K214" s="246"/>
      <c r="L214" s="251"/>
      <c r="M214" s="252"/>
      <c r="N214" s="253"/>
      <c r="O214" s="253"/>
      <c r="P214" s="253"/>
      <c r="Q214" s="253"/>
      <c r="R214" s="253"/>
      <c r="S214" s="253"/>
      <c r="T214" s="254"/>
      <c r="U214" s="14"/>
      <c r="V214" s="14"/>
      <c r="W214" s="14"/>
      <c r="X214" s="14"/>
      <c r="Y214" s="14"/>
      <c r="Z214" s="14"/>
      <c r="AA214" s="14"/>
      <c r="AB214" s="14"/>
      <c r="AC214" s="14"/>
      <c r="AD214" s="14"/>
      <c r="AE214" s="14"/>
      <c r="AT214" s="255" t="s">
        <v>190</v>
      </c>
      <c r="AU214" s="255" t="s">
        <v>87</v>
      </c>
      <c r="AV214" s="14" t="s">
        <v>87</v>
      </c>
      <c r="AW214" s="14" t="s">
        <v>37</v>
      </c>
      <c r="AX214" s="14" t="s">
        <v>77</v>
      </c>
      <c r="AY214" s="255" t="s">
        <v>179</v>
      </c>
    </row>
    <row r="215" s="16" customFormat="1">
      <c r="A215" s="16"/>
      <c r="B215" s="267"/>
      <c r="C215" s="268"/>
      <c r="D215" s="236" t="s">
        <v>190</v>
      </c>
      <c r="E215" s="269" t="s">
        <v>19</v>
      </c>
      <c r="F215" s="270" t="s">
        <v>195</v>
      </c>
      <c r="G215" s="268"/>
      <c r="H215" s="271">
        <v>1.2749999999999999</v>
      </c>
      <c r="I215" s="272"/>
      <c r="J215" s="268"/>
      <c r="K215" s="268"/>
      <c r="L215" s="273"/>
      <c r="M215" s="274"/>
      <c r="N215" s="275"/>
      <c r="O215" s="275"/>
      <c r="P215" s="275"/>
      <c r="Q215" s="275"/>
      <c r="R215" s="275"/>
      <c r="S215" s="275"/>
      <c r="T215" s="276"/>
      <c r="U215" s="16"/>
      <c r="V215" s="16"/>
      <c r="W215" s="16"/>
      <c r="X215" s="16"/>
      <c r="Y215" s="16"/>
      <c r="Z215" s="16"/>
      <c r="AA215" s="16"/>
      <c r="AB215" s="16"/>
      <c r="AC215" s="16"/>
      <c r="AD215" s="16"/>
      <c r="AE215" s="16"/>
      <c r="AT215" s="277" t="s">
        <v>190</v>
      </c>
      <c r="AU215" s="277" t="s">
        <v>87</v>
      </c>
      <c r="AV215" s="16" t="s">
        <v>186</v>
      </c>
      <c r="AW215" s="16" t="s">
        <v>37</v>
      </c>
      <c r="AX215" s="16" t="s">
        <v>85</v>
      </c>
      <c r="AY215" s="277" t="s">
        <v>179</v>
      </c>
    </row>
    <row r="216" s="12" customFormat="1" ht="22.8" customHeight="1">
      <c r="A216" s="12"/>
      <c r="B216" s="200"/>
      <c r="C216" s="201"/>
      <c r="D216" s="202" t="s">
        <v>76</v>
      </c>
      <c r="E216" s="214" t="s">
        <v>220</v>
      </c>
      <c r="F216" s="214" t="s">
        <v>769</v>
      </c>
      <c r="G216" s="201"/>
      <c r="H216" s="201"/>
      <c r="I216" s="204"/>
      <c r="J216" s="215">
        <f>BK216</f>
        <v>0</v>
      </c>
      <c r="K216" s="201"/>
      <c r="L216" s="206"/>
      <c r="M216" s="207"/>
      <c r="N216" s="208"/>
      <c r="O216" s="208"/>
      <c r="P216" s="209">
        <f>SUM(P217:P221)</f>
        <v>0</v>
      </c>
      <c r="Q216" s="208"/>
      <c r="R216" s="209">
        <f>SUM(R217:R221)</f>
        <v>0.0012011999999999999</v>
      </c>
      <c r="S216" s="208"/>
      <c r="T216" s="210">
        <f>SUM(T217:T221)</f>
        <v>0</v>
      </c>
      <c r="U216" s="12"/>
      <c r="V216" s="12"/>
      <c r="W216" s="12"/>
      <c r="X216" s="12"/>
      <c r="Y216" s="12"/>
      <c r="Z216" s="12"/>
      <c r="AA216" s="12"/>
      <c r="AB216" s="12"/>
      <c r="AC216" s="12"/>
      <c r="AD216" s="12"/>
      <c r="AE216" s="12"/>
      <c r="AR216" s="211" t="s">
        <v>85</v>
      </c>
      <c r="AT216" s="212" t="s">
        <v>76</v>
      </c>
      <c r="AU216" s="212" t="s">
        <v>85</v>
      </c>
      <c r="AY216" s="211" t="s">
        <v>179</v>
      </c>
      <c r="BK216" s="213">
        <f>SUM(BK217:BK221)</f>
        <v>0</v>
      </c>
    </row>
    <row r="217" s="2" customFormat="1" ht="16.5" customHeight="1">
      <c r="A217" s="41"/>
      <c r="B217" s="42"/>
      <c r="C217" s="216" t="s">
        <v>321</v>
      </c>
      <c r="D217" s="216" t="s">
        <v>181</v>
      </c>
      <c r="E217" s="217" t="s">
        <v>1030</v>
      </c>
      <c r="F217" s="218" t="s">
        <v>1031</v>
      </c>
      <c r="G217" s="219" t="s">
        <v>184</v>
      </c>
      <c r="H217" s="220">
        <v>9.2400000000000002</v>
      </c>
      <c r="I217" s="221"/>
      <c r="J217" s="222">
        <f>ROUND(I217*H217,2)</f>
        <v>0</v>
      </c>
      <c r="K217" s="218" t="s">
        <v>185</v>
      </c>
      <c r="L217" s="47"/>
      <c r="M217" s="223" t="s">
        <v>19</v>
      </c>
      <c r="N217" s="224" t="s">
        <v>48</v>
      </c>
      <c r="O217" s="87"/>
      <c r="P217" s="225">
        <f>O217*H217</f>
        <v>0</v>
      </c>
      <c r="Q217" s="225">
        <v>0.00012999999999999999</v>
      </c>
      <c r="R217" s="225">
        <f>Q217*H217</f>
        <v>0.0012011999999999999</v>
      </c>
      <c r="S217" s="225">
        <v>0</v>
      </c>
      <c r="T217" s="226">
        <f>S217*H217</f>
        <v>0</v>
      </c>
      <c r="U217" s="41"/>
      <c r="V217" s="41"/>
      <c r="W217" s="41"/>
      <c r="X217" s="41"/>
      <c r="Y217" s="41"/>
      <c r="Z217" s="41"/>
      <c r="AA217" s="41"/>
      <c r="AB217" s="41"/>
      <c r="AC217" s="41"/>
      <c r="AD217" s="41"/>
      <c r="AE217" s="41"/>
      <c r="AR217" s="227" t="s">
        <v>186</v>
      </c>
      <c r="AT217" s="227" t="s">
        <v>181</v>
      </c>
      <c r="AU217" s="227" t="s">
        <v>87</v>
      </c>
      <c r="AY217" s="20" t="s">
        <v>179</v>
      </c>
      <c r="BE217" s="228">
        <f>IF(N217="základní",J217,0)</f>
        <v>0</v>
      </c>
      <c r="BF217" s="228">
        <f>IF(N217="snížená",J217,0)</f>
        <v>0</v>
      </c>
      <c r="BG217" s="228">
        <f>IF(N217="zákl. přenesená",J217,0)</f>
        <v>0</v>
      </c>
      <c r="BH217" s="228">
        <f>IF(N217="sníž. přenesená",J217,0)</f>
        <v>0</v>
      </c>
      <c r="BI217" s="228">
        <f>IF(N217="nulová",J217,0)</f>
        <v>0</v>
      </c>
      <c r="BJ217" s="20" t="s">
        <v>85</v>
      </c>
      <c r="BK217" s="228">
        <f>ROUND(I217*H217,2)</f>
        <v>0</v>
      </c>
      <c r="BL217" s="20" t="s">
        <v>186</v>
      </c>
      <c r="BM217" s="227" t="s">
        <v>1032</v>
      </c>
    </row>
    <row r="218" s="2" customFormat="1">
      <c r="A218" s="41"/>
      <c r="B218" s="42"/>
      <c r="C218" s="43"/>
      <c r="D218" s="229" t="s">
        <v>188</v>
      </c>
      <c r="E218" s="43"/>
      <c r="F218" s="230" t="s">
        <v>1033</v>
      </c>
      <c r="G218" s="43"/>
      <c r="H218" s="43"/>
      <c r="I218" s="231"/>
      <c r="J218" s="43"/>
      <c r="K218" s="43"/>
      <c r="L218" s="47"/>
      <c r="M218" s="232"/>
      <c r="N218" s="233"/>
      <c r="O218" s="87"/>
      <c r="P218" s="87"/>
      <c r="Q218" s="87"/>
      <c r="R218" s="87"/>
      <c r="S218" s="87"/>
      <c r="T218" s="88"/>
      <c r="U218" s="41"/>
      <c r="V218" s="41"/>
      <c r="W218" s="41"/>
      <c r="X218" s="41"/>
      <c r="Y218" s="41"/>
      <c r="Z218" s="41"/>
      <c r="AA218" s="41"/>
      <c r="AB218" s="41"/>
      <c r="AC218" s="41"/>
      <c r="AD218" s="41"/>
      <c r="AE218" s="41"/>
      <c r="AT218" s="20" t="s">
        <v>188</v>
      </c>
      <c r="AU218" s="20" t="s">
        <v>87</v>
      </c>
    </row>
    <row r="219" s="13" customFormat="1">
      <c r="A219" s="13"/>
      <c r="B219" s="234"/>
      <c r="C219" s="235"/>
      <c r="D219" s="236" t="s">
        <v>190</v>
      </c>
      <c r="E219" s="237" t="s">
        <v>19</v>
      </c>
      <c r="F219" s="238" t="s">
        <v>1034</v>
      </c>
      <c r="G219" s="235"/>
      <c r="H219" s="237" t="s">
        <v>19</v>
      </c>
      <c r="I219" s="239"/>
      <c r="J219" s="235"/>
      <c r="K219" s="235"/>
      <c r="L219" s="240"/>
      <c r="M219" s="241"/>
      <c r="N219" s="242"/>
      <c r="O219" s="242"/>
      <c r="P219" s="242"/>
      <c r="Q219" s="242"/>
      <c r="R219" s="242"/>
      <c r="S219" s="242"/>
      <c r="T219" s="243"/>
      <c r="U219" s="13"/>
      <c r="V219" s="13"/>
      <c r="W219" s="13"/>
      <c r="X219" s="13"/>
      <c r="Y219" s="13"/>
      <c r="Z219" s="13"/>
      <c r="AA219" s="13"/>
      <c r="AB219" s="13"/>
      <c r="AC219" s="13"/>
      <c r="AD219" s="13"/>
      <c r="AE219" s="13"/>
      <c r="AT219" s="244" t="s">
        <v>190</v>
      </c>
      <c r="AU219" s="244" t="s">
        <v>87</v>
      </c>
      <c r="AV219" s="13" t="s">
        <v>85</v>
      </c>
      <c r="AW219" s="13" t="s">
        <v>37</v>
      </c>
      <c r="AX219" s="13" t="s">
        <v>77</v>
      </c>
      <c r="AY219" s="244" t="s">
        <v>179</v>
      </c>
    </row>
    <row r="220" s="14" customFormat="1">
      <c r="A220" s="14"/>
      <c r="B220" s="245"/>
      <c r="C220" s="246"/>
      <c r="D220" s="236" t="s">
        <v>190</v>
      </c>
      <c r="E220" s="247" t="s">
        <v>19</v>
      </c>
      <c r="F220" s="248" t="s">
        <v>1035</v>
      </c>
      <c r="G220" s="246"/>
      <c r="H220" s="249">
        <v>9.2400000000000002</v>
      </c>
      <c r="I220" s="250"/>
      <c r="J220" s="246"/>
      <c r="K220" s="246"/>
      <c r="L220" s="251"/>
      <c r="M220" s="252"/>
      <c r="N220" s="253"/>
      <c r="O220" s="253"/>
      <c r="P220" s="253"/>
      <c r="Q220" s="253"/>
      <c r="R220" s="253"/>
      <c r="S220" s="253"/>
      <c r="T220" s="254"/>
      <c r="U220" s="14"/>
      <c r="V220" s="14"/>
      <c r="W220" s="14"/>
      <c r="X220" s="14"/>
      <c r="Y220" s="14"/>
      <c r="Z220" s="14"/>
      <c r="AA220" s="14"/>
      <c r="AB220" s="14"/>
      <c r="AC220" s="14"/>
      <c r="AD220" s="14"/>
      <c r="AE220" s="14"/>
      <c r="AT220" s="255" t="s">
        <v>190</v>
      </c>
      <c r="AU220" s="255" t="s">
        <v>87</v>
      </c>
      <c r="AV220" s="14" t="s">
        <v>87</v>
      </c>
      <c r="AW220" s="14" t="s">
        <v>37</v>
      </c>
      <c r="AX220" s="14" t="s">
        <v>77</v>
      </c>
      <c r="AY220" s="255" t="s">
        <v>179</v>
      </c>
    </row>
    <row r="221" s="16" customFormat="1">
      <c r="A221" s="16"/>
      <c r="B221" s="267"/>
      <c r="C221" s="268"/>
      <c r="D221" s="236" t="s">
        <v>190</v>
      </c>
      <c r="E221" s="269" t="s">
        <v>19</v>
      </c>
      <c r="F221" s="270" t="s">
        <v>195</v>
      </c>
      <c r="G221" s="268"/>
      <c r="H221" s="271">
        <v>9.2400000000000002</v>
      </c>
      <c r="I221" s="272"/>
      <c r="J221" s="268"/>
      <c r="K221" s="268"/>
      <c r="L221" s="273"/>
      <c r="M221" s="274"/>
      <c r="N221" s="275"/>
      <c r="O221" s="275"/>
      <c r="P221" s="275"/>
      <c r="Q221" s="275"/>
      <c r="R221" s="275"/>
      <c r="S221" s="275"/>
      <c r="T221" s="276"/>
      <c r="U221" s="16"/>
      <c r="V221" s="16"/>
      <c r="W221" s="16"/>
      <c r="X221" s="16"/>
      <c r="Y221" s="16"/>
      <c r="Z221" s="16"/>
      <c r="AA221" s="16"/>
      <c r="AB221" s="16"/>
      <c r="AC221" s="16"/>
      <c r="AD221" s="16"/>
      <c r="AE221" s="16"/>
      <c r="AT221" s="277" t="s">
        <v>190</v>
      </c>
      <c r="AU221" s="277" t="s">
        <v>87</v>
      </c>
      <c r="AV221" s="16" t="s">
        <v>186</v>
      </c>
      <c r="AW221" s="16" t="s">
        <v>37</v>
      </c>
      <c r="AX221" s="16" t="s">
        <v>85</v>
      </c>
      <c r="AY221" s="277" t="s">
        <v>179</v>
      </c>
    </row>
    <row r="222" s="12" customFormat="1" ht="22.8" customHeight="1">
      <c r="A222" s="12"/>
      <c r="B222" s="200"/>
      <c r="C222" s="201"/>
      <c r="D222" s="202" t="s">
        <v>76</v>
      </c>
      <c r="E222" s="214" t="s">
        <v>235</v>
      </c>
      <c r="F222" s="214" t="s">
        <v>1036</v>
      </c>
      <c r="G222" s="201"/>
      <c r="H222" s="201"/>
      <c r="I222" s="204"/>
      <c r="J222" s="215">
        <f>BK222</f>
        <v>0</v>
      </c>
      <c r="K222" s="201"/>
      <c r="L222" s="206"/>
      <c r="M222" s="207"/>
      <c r="N222" s="208"/>
      <c r="O222" s="208"/>
      <c r="P222" s="209">
        <f>SUM(P223:P251)</f>
        <v>0</v>
      </c>
      <c r="Q222" s="208"/>
      <c r="R222" s="209">
        <f>SUM(R223:R251)</f>
        <v>22.371349859999999</v>
      </c>
      <c r="S222" s="208"/>
      <c r="T222" s="210">
        <f>SUM(T223:T251)</f>
        <v>0</v>
      </c>
      <c r="U222" s="12"/>
      <c r="V222" s="12"/>
      <c r="W222" s="12"/>
      <c r="X222" s="12"/>
      <c r="Y222" s="12"/>
      <c r="Z222" s="12"/>
      <c r="AA222" s="12"/>
      <c r="AB222" s="12"/>
      <c r="AC222" s="12"/>
      <c r="AD222" s="12"/>
      <c r="AE222" s="12"/>
      <c r="AR222" s="211" t="s">
        <v>85</v>
      </c>
      <c r="AT222" s="212" t="s">
        <v>76</v>
      </c>
      <c r="AU222" s="212" t="s">
        <v>85</v>
      </c>
      <c r="AY222" s="211" t="s">
        <v>179</v>
      </c>
      <c r="BK222" s="213">
        <f>SUM(BK223:BK251)</f>
        <v>0</v>
      </c>
    </row>
    <row r="223" s="2" customFormat="1" ht="24.15" customHeight="1">
      <c r="A223" s="41"/>
      <c r="B223" s="42"/>
      <c r="C223" s="216" t="s">
        <v>326</v>
      </c>
      <c r="D223" s="216" t="s">
        <v>181</v>
      </c>
      <c r="E223" s="217" t="s">
        <v>1037</v>
      </c>
      <c r="F223" s="218" t="s">
        <v>1038</v>
      </c>
      <c r="G223" s="219" t="s">
        <v>371</v>
      </c>
      <c r="H223" s="220">
        <v>6.9349999999999996</v>
      </c>
      <c r="I223" s="221"/>
      <c r="J223" s="222">
        <f>ROUND(I223*H223,2)</f>
        <v>0</v>
      </c>
      <c r="K223" s="218" t="s">
        <v>185</v>
      </c>
      <c r="L223" s="47"/>
      <c r="M223" s="223" t="s">
        <v>19</v>
      </c>
      <c r="N223" s="224" t="s">
        <v>48</v>
      </c>
      <c r="O223" s="87"/>
      <c r="P223" s="225">
        <f>O223*H223</f>
        <v>0</v>
      </c>
      <c r="Q223" s="225">
        <v>2.5018699999999998</v>
      </c>
      <c r="R223" s="225">
        <f>Q223*H223</f>
        <v>17.350468449999997</v>
      </c>
      <c r="S223" s="225">
        <v>0</v>
      </c>
      <c r="T223" s="226">
        <f>S223*H223</f>
        <v>0</v>
      </c>
      <c r="U223" s="41"/>
      <c r="V223" s="41"/>
      <c r="W223" s="41"/>
      <c r="X223" s="41"/>
      <c r="Y223" s="41"/>
      <c r="Z223" s="41"/>
      <c r="AA223" s="41"/>
      <c r="AB223" s="41"/>
      <c r="AC223" s="41"/>
      <c r="AD223" s="41"/>
      <c r="AE223" s="41"/>
      <c r="AR223" s="227" t="s">
        <v>186</v>
      </c>
      <c r="AT223" s="227" t="s">
        <v>181</v>
      </c>
      <c r="AU223" s="227" t="s">
        <v>87</v>
      </c>
      <c r="AY223" s="20" t="s">
        <v>179</v>
      </c>
      <c r="BE223" s="228">
        <f>IF(N223="základní",J223,0)</f>
        <v>0</v>
      </c>
      <c r="BF223" s="228">
        <f>IF(N223="snížená",J223,0)</f>
        <v>0</v>
      </c>
      <c r="BG223" s="228">
        <f>IF(N223="zákl. přenesená",J223,0)</f>
        <v>0</v>
      </c>
      <c r="BH223" s="228">
        <f>IF(N223="sníž. přenesená",J223,0)</f>
        <v>0</v>
      </c>
      <c r="BI223" s="228">
        <f>IF(N223="nulová",J223,0)</f>
        <v>0</v>
      </c>
      <c r="BJ223" s="20" t="s">
        <v>85</v>
      </c>
      <c r="BK223" s="228">
        <f>ROUND(I223*H223,2)</f>
        <v>0</v>
      </c>
      <c r="BL223" s="20" t="s">
        <v>186</v>
      </c>
      <c r="BM223" s="227" t="s">
        <v>1039</v>
      </c>
    </row>
    <row r="224" s="2" customFormat="1">
      <c r="A224" s="41"/>
      <c r="B224" s="42"/>
      <c r="C224" s="43"/>
      <c r="D224" s="229" t="s">
        <v>188</v>
      </c>
      <c r="E224" s="43"/>
      <c r="F224" s="230" t="s">
        <v>1040</v>
      </c>
      <c r="G224" s="43"/>
      <c r="H224" s="43"/>
      <c r="I224" s="231"/>
      <c r="J224" s="43"/>
      <c r="K224" s="43"/>
      <c r="L224" s="47"/>
      <c r="M224" s="232"/>
      <c r="N224" s="233"/>
      <c r="O224" s="87"/>
      <c r="P224" s="87"/>
      <c r="Q224" s="87"/>
      <c r="R224" s="87"/>
      <c r="S224" s="87"/>
      <c r="T224" s="88"/>
      <c r="U224" s="41"/>
      <c r="V224" s="41"/>
      <c r="W224" s="41"/>
      <c r="X224" s="41"/>
      <c r="Y224" s="41"/>
      <c r="Z224" s="41"/>
      <c r="AA224" s="41"/>
      <c r="AB224" s="41"/>
      <c r="AC224" s="41"/>
      <c r="AD224" s="41"/>
      <c r="AE224" s="41"/>
      <c r="AT224" s="20" t="s">
        <v>188</v>
      </c>
      <c r="AU224" s="20" t="s">
        <v>87</v>
      </c>
    </row>
    <row r="225" s="13" customFormat="1">
      <c r="A225" s="13"/>
      <c r="B225" s="234"/>
      <c r="C225" s="235"/>
      <c r="D225" s="236" t="s">
        <v>190</v>
      </c>
      <c r="E225" s="237" t="s">
        <v>19</v>
      </c>
      <c r="F225" s="238" t="s">
        <v>1041</v>
      </c>
      <c r="G225" s="235"/>
      <c r="H225" s="237" t="s">
        <v>19</v>
      </c>
      <c r="I225" s="239"/>
      <c r="J225" s="235"/>
      <c r="K225" s="235"/>
      <c r="L225" s="240"/>
      <c r="M225" s="241"/>
      <c r="N225" s="242"/>
      <c r="O225" s="242"/>
      <c r="P225" s="242"/>
      <c r="Q225" s="242"/>
      <c r="R225" s="242"/>
      <c r="S225" s="242"/>
      <c r="T225" s="243"/>
      <c r="U225" s="13"/>
      <c r="V225" s="13"/>
      <c r="W225" s="13"/>
      <c r="X225" s="13"/>
      <c r="Y225" s="13"/>
      <c r="Z225" s="13"/>
      <c r="AA225" s="13"/>
      <c r="AB225" s="13"/>
      <c r="AC225" s="13"/>
      <c r="AD225" s="13"/>
      <c r="AE225" s="13"/>
      <c r="AT225" s="244" t="s">
        <v>190</v>
      </c>
      <c r="AU225" s="244" t="s">
        <v>87</v>
      </c>
      <c r="AV225" s="13" t="s">
        <v>85</v>
      </c>
      <c r="AW225" s="13" t="s">
        <v>37</v>
      </c>
      <c r="AX225" s="13" t="s">
        <v>77</v>
      </c>
      <c r="AY225" s="244" t="s">
        <v>179</v>
      </c>
    </row>
    <row r="226" s="14" customFormat="1">
      <c r="A226" s="14"/>
      <c r="B226" s="245"/>
      <c r="C226" s="246"/>
      <c r="D226" s="236" t="s">
        <v>190</v>
      </c>
      <c r="E226" s="247" t="s">
        <v>19</v>
      </c>
      <c r="F226" s="248" t="s">
        <v>1042</v>
      </c>
      <c r="G226" s="246"/>
      <c r="H226" s="249">
        <v>6.9349999999999996</v>
      </c>
      <c r="I226" s="250"/>
      <c r="J226" s="246"/>
      <c r="K226" s="246"/>
      <c r="L226" s="251"/>
      <c r="M226" s="252"/>
      <c r="N226" s="253"/>
      <c r="O226" s="253"/>
      <c r="P226" s="253"/>
      <c r="Q226" s="253"/>
      <c r="R226" s="253"/>
      <c r="S226" s="253"/>
      <c r="T226" s="254"/>
      <c r="U226" s="14"/>
      <c r="V226" s="14"/>
      <c r="W226" s="14"/>
      <c r="X226" s="14"/>
      <c r="Y226" s="14"/>
      <c r="Z226" s="14"/>
      <c r="AA226" s="14"/>
      <c r="AB226" s="14"/>
      <c r="AC226" s="14"/>
      <c r="AD226" s="14"/>
      <c r="AE226" s="14"/>
      <c r="AT226" s="255" t="s">
        <v>190</v>
      </c>
      <c r="AU226" s="255" t="s">
        <v>87</v>
      </c>
      <c r="AV226" s="14" t="s">
        <v>87</v>
      </c>
      <c r="AW226" s="14" t="s">
        <v>37</v>
      </c>
      <c r="AX226" s="14" t="s">
        <v>77</v>
      </c>
      <c r="AY226" s="255" t="s">
        <v>179</v>
      </c>
    </row>
    <row r="227" s="16" customFormat="1">
      <c r="A227" s="16"/>
      <c r="B227" s="267"/>
      <c r="C227" s="268"/>
      <c r="D227" s="236" t="s">
        <v>190</v>
      </c>
      <c r="E227" s="269" t="s">
        <v>19</v>
      </c>
      <c r="F227" s="270" t="s">
        <v>195</v>
      </c>
      <c r="G227" s="268"/>
      <c r="H227" s="271">
        <v>6.9349999999999996</v>
      </c>
      <c r="I227" s="272"/>
      <c r="J227" s="268"/>
      <c r="K227" s="268"/>
      <c r="L227" s="273"/>
      <c r="M227" s="274"/>
      <c r="N227" s="275"/>
      <c r="O227" s="275"/>
      <c r="P227" s="275"/>
      <c r="Q227" s="275"/>
      <c r="R227" s="275"/>
      <c r="S227" s="275"/>
      <c r="T227" s="276"/>
      <c r="U227" s="16"/>
      <c r="V227" s="16"/>
      <c r="W227" s="16"/>
      <c r="X227" s="16"/>
      <c r="Y227" s="16"/>
      <c r="Z227" s="16"/>
      <c r="AA227" s="16"/>
      <c r="AB227" s="16"/>
      <c r="AC227" s="16"/>
      <c r="AD227" s="16"/>
      <c r="AE227" s="16"/>
      <c r="AT227" s="277" t="s">
        <v>190</v>
      </c>
      <c r="AU227" s="277" t="s">
        <v>87</v>
      </c>
      <c r="AV227" s="16" t="s">
        <v>186</v>
      </c>
      <c r="AW227" s="16" t="s">
        <v>37</v>
      </c>
      <c r="AX227" s="16" t="s">
        <v>85</v>
      </c>
      <c r="AY227" s="277" t="s">
        <v>179</v>
      </c>
    </row>
    <row r="228" s="2" customFormat="1" ht="24.15" customHeight="1">
      <c r="A228" s="41"/>
      <c r="B228" s="42"/>
      <c r="C228" s="216" t="s">
        <v>330</v>
      </c>
      <c r="D228" s="216" t="s">
        <v>181</v>
      </c>
      <c r="E228" s="217" t="s">
        <v>1043</v>
      </c>
      <c r="F228" s="218" t="s">
        <v>1044</v>
      </c>
      <c r="G228" s="219" t="s">
        <v>371</v>
      </c>
      <c r="H228" s="220">
        <v>6.9349999999999996</v>
      </c>
      <c r="I228" s="221"/>
      <c r="J228" s="222">
        <f>ROUND(I228*H228,2)</f>
        <v>0</v>
      </c>
      <c r="K228" s="218" t="s">
        <v>185</v>
      </c>
      <c r="L228" s="47"/>
      <c r="M228" s="223" t="s">
        <v>19</v>
      </c>
      <c r="N228" s="224" t="s">
        <v>48</v>
      </c>
      <c r="O228" s="87"/>
      <c r="P228" s="225">
        <f>O228*H228</f>
        <v>0</v>
      </c>
      <c r="Q228" s="225">
        <v>0</v>
      </c>
      <c r="R228" s="225">
        <f>Q228*H228</f>
        <v>0</v>
      </c>
      <c r="S228" s="225">
        <v>0</v>
      </c>
      <c r="T228" s="226">
        <f>S228*H228</f>
        <v>0</v>
      </c>
      <c r="U228" s="41"/>
      <c r="V228" s="41"/>
      <c r="W228" s="41"/>
      <c r="X228" s="41"/>
      <c r="Y228" s="41"/>
      <c r="Z228" s="41"/>
      <c r="AA228" s="41"/>
      <c r="AB228" s="41"/>
      <c r="AC228" s="41"/>
      <c r="AD228" s="41"/>
      <c r="AE228" s="41"/>
      <c r="AR228" s="227" t="s">
        <v>186</v>
      </c>
      <c r="AT228" s="227" t="s">
        <v>181</v>
      </c>
      <c r="AU228" s="227" t="s">
        <v>87</v>
      </c>
      <c r="AY228" s="20" t="s">
        <v>179</v>
      </c>
      <c r="BE228" s="228">
        <f>IF(N228="základní",J228,0)</f>
        <v>0</v>
      </c>
      <c r="BF228" s="228">
        <f>IF(N228="snížená",J228,0)</f>
        <v>0</v>
      </c>
      <c r="BG228" s="228">
        <f>IF(N228="zákl. přenesená",J228,0)</f>
        <v>0</v>
      </c>
      <c r="BH228" s="228">
        <f>IF(N228="sníž. přenesená",J228,0)</f>
        <v>0</v>
      </c>
      <c r="BI228" s="228">
        <f>IF(N228="nulová",J228,0)</f>
        <v>0</v>
      </c>
      <c r="BJ228" s="20" t="s">
        <v>85</v>
      </c>
      <c r="BK228" s="228">
        <f>ROUND(I228*H228,2)</f>
        <v>0</v>
      </c>
      <c r="BL228" s="20" t="s">
        <v>186</v>
      </c>
      <c r="BM228" s="227" t="s">
        <v>1045</v>
      </c>
    </row>
    <row r="229" s="2" customFormat="1">
      <c r="A229" s="41"/>
      <c r="B229" s="42"/>
      <c r="C229" s="43"/>
      <c r="D229" s="229" t="s">
        <v>188</v>
      </c>
      <c r="E229" s="43"/>
      <c r="F229" s="230" t="s">
        <v>1046</v>
      </c>
      <c r="G229" s="43"/>
      <c r="H229" s="43"/>
      <c r="I229" s="231"/>
      <c r="J229" s="43"/>
      <c r="K229" s="43"/>
      <c r="L229" s="47"/>
      <c r="M229" s="232"/>
      <c r="N229" s="233"/>
      <c r="O229" s="87"/>
      <c r="P229" s="87"/>
      <c r="Q229" s="87"/>
      <c r="R229" s="87"/>
      <c r="S229" s="87"/>
      <c r="T229" s="88"/>
      <c r="U229" s="41"/>
      <c r="V229" s="41"/>
      <c r="W229" s="41"/>
      <c r="X229" s="41"/>
      <c r="Y229" s="41"/>
      <c r="Z229" s="41"/>
      <c r="AA229" s="41"/>
      <c r="AB229" s="41"/>
      <c r="AC229" s="41"/>
      <c r="AD229" s="41"/>
      <c r="AE229" s="41"/>
      <c r="AT229" s="20" t="s">
        <v>188</v>
      </c>
      <c r="AU229" s="20" t="s">
        <v>87</v>
      </c>
    </row>
    <row r="230" s="2" customFormat="1" ht="24.15" customHeight="1">
      <c r="A230" s="41"/>
      <c r="B230" s="42"/>
      <c r="C230" s="216" t="s">
        <v>129</v>
      </c>
      <c r="D230" s="216" t="s">
        <v>181</v>
      </c>
      <c r="E230" s="217" t="s">
        <v>1047</v>
      </c>
      <c r="F230" s="218" t="s">
        <v>1048</v>
      </c>
      <c r="G230" s="219" t="s">
        <v>371</v>
      </c>
      <c r="H230" s="220">
        <v>1.631</v>
      </c>
      <c r="I230" s="221"/>
      <c r="J230" s="222">
        <f>ROUND(I230*H230,2)</f>
        <v>0</v>
      </c>
      <c r="K230" s="218" t="s">
        <v>185</v>
      </c>
      <c r="L230" s="47"/>
      <c r="M230" s="223" t="s">
        <v>19</v>
      </c>
      <c r="N230" s="224" t="s">
        <v>48</v>
      </c>
      <c r="O230" s="87"/>
      <c r="P230" s="225">
        <f>O230*H230</f>
        <v>0</v>
      </c>
      <c r="Q230" s="225">
        <v>2.5018699999999998</v>
      </c>
      <c r="R230" s="225">
        <f>Q230*H230</f>
        <v>4.0805499699999999</v>
      </c>
      <c r="S230" s="225">
        <v>0</v>
      </c>
      <c r="T230" s="226">
        <f>S230*H230</f>
        <v>0</v>
      </c>
      <c r="U230" s="41"/>
      <c r="V230" s="41"/>
      <c r="W230" s="41"/>
      <c r="X230" s="41"/>
      <c r="Y230" s="41"/>
      <c r="Z230" s="41"/>
      <c r="AA230" s="41"/>
      <c r="AB230" s="41"/>
      <c r="AC230" s="41"/>
      <c r="AD230" s="41"/>
      <c r="AE230" s="41"/>
      <c r="AR230" s="227" t="s">
        <v>186</v>
      </c>
      <c r="AT230" s="227" t="s">
        <v>181</v>
      </c>
      <c r="AU230" s="227" t="s">
        <v>87</v>
      </c>
      <c r="AY230" s="20" t="s">
        <v>179</v>
      </c>
      <c r="BE230" s="228">
        <f>IF(N230="základní",J230,0)</f>
        <v>0</v>
      </c>
      <c r="BF230" s="228">
        <f>IF(N230="snížená",J230,0)</f>
        <v>0</v>
      </c>
      <c r="BG230" s="228">
        <f>IF(N230="zákl. přenesená",J230,0)</f>
        <v>0</v>
      </c>
      <c r="BH230" s="228">
        <f>IF(N230="sníž. přenesená",J230,0)</f>
        <v>0</v>
      </c>
      <c r="BI230" s="228">
        <f>IF(N230="nulová",J230,0)</f>
        <v>0</v>
      </c>
      <c r="BJ230" s="20" t="s">
        <v>85</v>
      </c>
      <c r="BK230" s="228">
        <f>ROUND(I230*H230,2)</f>
        <v>0</v>
      </c>
      <c r="BL230" s="20" t="s">
        <v>186</v>
      </c>
      <c r="BM230" s="227" t="s">
        <v>1049</v>
      </c>
    </row>
    <row r="231" s="2" customFormat="1">
      <c r="A231" s="41"/>
      <c r="B231" s="42"/>
      <c r="C231" s="43"/>
      <c r="D231" s="229" t="s">
        <v>188</v>
      </c>
      <c r="E231" s="43"/>
      <c r="F231" s="230" t="s">
        <v>1050</v>
      </c>
      <c r="G231" s="43"/>
      <c r="H231" s="43"/>
      <c r="I231" s="231"/>
      <c r="J231" s="43"/>
      <c r="K231" s="43"/>
      <c r="L231" s="47"/>
      <c r="M231" s="232"/>
      <c r="N231" s="233"/>
      <c r="O231" s="87"/>
      <c r="P231" s="87"/>
      <c r="Q231" s="87"/>
      <c r="R231" s="87"/>
      <c r="S231" s="87"/>
      <c r="T231" s="88"/>
      <c r="U231" s="41"/>
      <c r="V231" s="41"/>
      <c r="W231" s="41"/>
      <c r="X231" s="41"/>
      <c r="Y231" s="41"/>
      <c r="Z231" s="41"/>
      <c r="AA231" s="41"/>
      <c r="AB231" s="41"/>
      <c r="AC231" s="41"/>
      <c r="AD231" s="41"/>
      <c r="AE231" s="41"/>
      <c r="AT231" s="20" t="s">
        <v>188</v>
      </c>
      <c r="AU231" s="20" t="s">
        <v>87</v>
      </c>
    </row>
    <row r="232" s="13" customFormat="1">
      <c r="A232" s="13"/>
      <c r="B232" s="234"/>
      <c r="C232" s="235"/>
      <c r="D232" s="236" t="s">
        <v>190</v>
      </c>
      <c r="E232" s="237" t="s">
        <v>19</v>
      </c>
      <c r="F232" s="238" t="s">
        <v>1041</v>
      </c>
      <c r="G232" s="235"/>
      <c r="H232" s="237" t="s">
        <v>19</v>
      </c>
      <c r="I232" s="239"/>
      <c r="J232" s="235"/>
      <c r="K232" s="235"/>
      <c r="L232" s="240"/>
      <c r="M232" s="241"/>
      <c r="N232" s="242"/>
      <c r="O232" s="242"/>
      <c r="P232" s="242"/>
      <c r="Q232" s="242"/>
      <c r="R232" s="242"/>
      <c r="S232" s="242"/>
      <c r="T232" s="243"/>
      <c r="U232" s="13"/>
      <c r="V232" s="13"/>
      <c r="W232" s="13"/>
      <c r="X232" s="13"/>
      <c r="Y232" s="13"/>
      <c r="Z232" s="13"/>
      <c r="AA232" s="13"/>
      <c r="AB232" s="13"/>
      <c r="AC232" s="13"/>
      <c r="AD232" s="13"/>
      <c r="AE232" s="13"/>
      <c r="AT232" s="244" t="s">
        <v>190</v>
      </c>
      <c r="AU232" s="244" t="s">
        <v>87</v>
      </c>
      <c r="AV232" s="13" t="s">
        <v>85</v>
      </c>
      <c r="AW232" s="13" t="s">
        <v>37</v>
      </c>
      <c r="AX232" s="13" t="s">
        <v>77</v>
      </c>
      <c r="AY232" s="244" t="s">
        <v>179</v>
      </c>
    </row>
    <row r="233" s="14" customFormat="1">
      <c r="A233" s="14"/>
      <c r="B233" s="245"/>
      <c r="C233" s="246"/>
      <c r="D233" s="236" t="s">
        <v>190</v>
      </c>
      <c r="E233" s="247" t="s">
        <v>19</v>
      </c>
      <c r="F233" s="248" t="s">
        <v>1051</v>
      </c>
      <c r="G233" s="246"/>
      <c r="H233" s="249">
        <v>1.383</v>
      </c>
      <c r="I233" s="250"/>
      <c r="J233" s="246"/>
      <c r="K233" s="246"/>
      <c r="L233" s="251"/>
      <c r="M233" s="252"/>
      <c r="N233" s="253"/>
      <c r="O233" s="253"/>
      <c r="P233" s="253"/>
      <c r="Q233" s="253"/>
      <c r="R233" s="253"/>
      <c r="S233" s="253"/>
      <c r="T233" s="254"/>
      <c r="U233" s="14"/>
      <c r="V233" s="14"/>
      <c r="W233" s="14"/>
      <c r="X233" s="14"/>
      <c r="Y233" s="14"/>
      <c r="Z233" s="14"/>
      <c r="AA233" s="14"/>
      <c r="AB233" s="14"/>
      <c r="AC233" s="14"/>
      <c r="AD233" s="14"/>
      <c r="AE233" s="14"/>
      <c r="AT233" s="255" t="s">
        <v>190</v>
      </c>
      <c r="AU233" s="255" t="s">
        <v>87</v>
      </c>
      <c r="AV233" s="14" t="s">
        <v>87</v>
      </c>
      <c r="AW233" s="14" t="s">
        <v>37</v>
      </c>
      <c r="AX233" s="14" t="s">
        <v>77</v>
      </c>
      <c r="AY233" s="255" t="s">
        <v>179</v>
      </c>
    </row>
    <row r="234" s="14" customFormat="1">
      <c r="A234" s="14"/>
      <c r="B234" s="245"/>
      <c r="C234" s="246"/>
      <c r="D234" s="236" t="s">
        <v>190</v>
      </c>
      <c r="E234" s="247" t="s">
        <v>19</v>
      </c>
      <c r="F234" s="248" t="s">
        <v>1052</v>
      </c>
      <c r="G234" s="246"/>
      <c r="H234" s="249">
        <v>0.248</v>
      </c>
      <c r="I234" s="250"/>
      <c r="J234" s="246"/>
      <c r="K234" s="246"/>
      <c r="L234" s="251"/>
      <c r="M234" s="252"/>
      <c r="N234" s="253"/>
      <c r="O234" s="253"/>
      <c r="P234" s="253"/>
      <c r="Q234" s="253"/>
      <c r="R234" s="253"/>
      <c r="S234" s="253"/>
      <c r="T234" s="254"/>
      <c r="U234" s="14"/>
      <c r="V234" s="14"/>
      <c r="W234" s="14"/>
      <c r="X234" s="14"/>
      <c r="Y234" s="14"/>
      <c r="Z234" s="14"/>
      <c r="AA234" s="14"/>
      <c r="AB234" s="14"/>
      <c r="AC234" s="14"/>
      <c r="AD234" s="14"/>
      <c r="AE234" s="14"/>
      <c r="AT234" s="255" t="s">
        <v>190</v>
      </c>
      <c r="AU234" s="255" t="s">
        <v>87</v>
      </c>
      <c r="AV234" s="14" t="s">
        <v>87</v>
      </c>
      <c r="AW234" s="14" t="s">
        <v>37</v>
      </c>
      <c r="AX234" s="14" t="s">
        <v>77</v>
      </c>
      <c r="AY234" s="255" t="s">
        <v>179</v>
      </c>
    </row>
    <row r="235" s="16" customFormat="1">
      <c r="A235" s="16"/>
      <c r="B235" s="267"/>
      <c r="C235" s="268"/>
      <c r="D235" s="236" t="s">
        <v>190</v>
      </c>
      <c r="E235" s="269" t="s">
        <v>19</v>
      </c>
      <c r="F235" s="270" t="s">
        <v>195</v>
      </c>
      <c r="G235" s="268"/>
      <c r="H235" s="271">
        <v>1.631</v>
      </c>
      <c r="I235" s="272"/>
      <c r="J235" s="268"/>
      <c r="K235" s="268"/>
      <c r="L235" s="273"/>
      <c r="M235" s="274"/>
      <c r="N235" s="275"/>
      <c r="O235" s="275"/>
      <c r="P235" s="275"/>
      <c r="Q235" s="275"/>
      <c r="R235" s="275"/>
      <c r="S235" s="275"/>
      <c r="T235" s="276"/>
      <c r="U235" s="16"/>
      <c r="V235" s="16"/>
      <c r="W235" s="16"/>
      <c r="X235" s="16"/>
      <c r="Y235" s="16"/>
      <c r="Z235" s="16"/>
      <c r="AA235" s="16"/>
      <c r="AB235" s="16"/>
      <c r="AC235" s="16"/>
      <c r="AD235" s="16"/>
      <c r="AE235" s="16"/>
      <c r="AT235" s="277" t="s">
        <v>190</v>
      </c>
      <c r="AU235" s="277" t="s">
        <v>87</v>
      </c>
      <c r="AV235" s="16" t="s">
        <v>186</v>
      </c>
      <c r="AW235" s="16" t="s">
        <v>37</v>
      </c>
      <c r="AX235" s="16" t="s">
        <v>85</v>
      </c>
      <c r="AY235" s="277" t="s">
        <v>179</v>
      </c>
    </row>
    <row r="236" s="2" customFormat="1" ht="16.5" customHeight="1">
      <c r="A236" s="41"/>
      <c r="B236" s="42"/>
      <c r="C236" s="216" t="s">
        <v>342</v>
      </c>
      <c r="D236" s="216" t="s">
        <v>181</v>
      </c>
      <c r="E236" s="217" t="s">
        <v>1053</v>
      </c>
      <c r="F236" s="218" t="s">
        <v>1054</v>
      </c>
      <c r="G236" s="219" t="s">
        <v>333</v>
      </c>
      <c r="H236" s="220">
        <v>0.66200000000000003</v>
      </c>
      <c r="I236" s="221"/>
      <c r="J236" s="222">
        <f>ROUND(I236*H236,2)</f>
        <v>0</v>
      </c>
      <c r="K236" s="218" t="s">
        <v>185</v>
      </c>
      <c r="L236" s="47"/>
      <c r="M236" s="223" t="s">
        <v>19</v>
      </c>
      <c r="N236" s="224" t="s">
        <v>48</v>
      </c>
      <c r="O236" s="87"/>
      <c r="P236" s="225">
        <f>O236*H236</f>
        <v>0</v>
      </c>
      <c r="Q236" s="225">
        <v>1.0423199999999999</v>
      </c>
      <c r="R236" s="225">
        <f>Q236*H236</f>
        <v>0.69001583999999994</v>
      </c>
      <c r="S236" s="225">
        <v>0</v>
      </c>
      <c r="T236" s="226">
        <f>S236*H236</f>
        <v>0</v>
      </c>
      <c r="U236" s="41"/>
      <c r="V236" s="41"/>
      <c r="W236" s="41"/>
      <c r="X236" s="41"/>
      <c r="Y236" s="41"/>
      <c r="Z236" s="41"/>
      <c r="AA236" s="41"/>
      <c r="AB236" s="41"/>
      <c r="AC236" s="41"/>
      <c r="AD236" s="41"/>
      <c r="AE236" s="41"/>
      <c r="AR236" s="227" t="s">
        <v>186</v>
      </c>
      <c r="AT236" s="227" t="s">
        <v>181</v>
      </c>
      <c r="AU236" s="227" t="s">
        <v>87</v>
      </c>
      <c r="AY236" s="20" t="s">
        <v>179</v>
      </c>
      <c r="BE236" s="228">
        <f>IF(N236="základní",J236,0)</f>
        <v>0</v>
      </c>
      <c r="BF236" s="228">
        <f>IF(N236="snížená",J236,0)</f>
        <v>0</v>
      </c>
      <c r="BG236" s="228">
        <f>IF(N236="zákl. přenesená",J236,0)</f>
        <v>0</v>
      </c>
      <c r="BH236" s="228">
        <f>IF(N236="sníž. přenesená",J236,0)</f>
        <v>0</v>
      </c>
      <c r="BI236" s="228">
        <f>IF(N236="nulová",J236,0)</f>
        <v>0</v>
      </c>
      <c r="BJ236" s="20" t="s">
        <v>85</v>
      </c>
      <c r="BK236" s="228">
        <f>ROUND(I236*H236,2)</f>
        <v>0</v>
      </c>
      <c r="BL236" s="20" t="s">
        <v>186</v>
      </c>
      <c r="BM236" s="227" t="s">
        <v>1055</v>
      </c>
    </row>
    <row r="237" s="2" customFormat="1">
      <c r="A237" s="41"/>
      <c r="B237" s="42"/>
      <c r="C237" s="43"/>
      <c r="D237" s="229" t="s">
        <v>188</v>
      </c>
      <c r="E237" s="43"/>
      <c r="F237" s="230" t="s">
        <v>1056</v>
      </c>
      <c r="G237" s="43"/>
      <c r="H237" s="43"/>
      <c r="I237" s="231"/>
      <c r="J237" s="43"/>
      <c r="K237" s="43"/>
      <c r="L237" s="47"/>
      <c r="M237" s="232"/>
      <c r="N237" s="233"/>
      <c r="O237" s="87"/>
      <c r="P237" s="87"/>
      <c r="Q237" s="87"/>
      <c r="R237" s="87"/>
      <c r="S237" s="87"/>
      <c r="T237" s="88"/>
      <c r="U237" s="41"/>
      <c r="V237" s="41"/>
      <c r="W237" s="41"/>
      <c r="X237" s="41"/>
      <c r="Y237" s="41"/>
      <c r="Z237" s="41"/>
      <c r="AA237" s="41"/>
      <c r="AB237" s="41"/>
      <c r="AC237" s="41"/>
      <c r="AD237" s="41"/>
      <c r="AE237" s="41"/>
      <c r="AT237" s="20" t="s">
        <v>188</v>
      </c>
      <c r="AU237" s="20" t="s">
        <v>87</v>
      </c>
    </row>
    <row r="238" s="13" customFormat="1">
      <c r="A238" s="13"/>
      <c r="B238" s="234"/>
      <c r="C238" s="235"/>
      <c r="D238" s="236" t="s">
        <v>190</v>
      </c>
      <c r="E238" s="237" t="s">
        <v>19</v>
      </c>
      <c r="F238" s="238" t="s">
        <v>1057</v>
      </c>
      <c r="G238" s="235"/>
      <c r="H238" s="237" t="s">
        <v>19</v>
      </c>
      <c r="I238" s="239"/>
      <c r="J238" s="235"/>
      <c r="K238" s="235"/>
      <c r="L238" s="240"/>
      <c r="M238" s="241"/>
      <c r="N238" s="242"/>
      <c r="O238" s="242"/>
      <c r="P238" s="242"/>
      <c r="Q238" s="242"/>
      <c r="R238" s="242"/>
      <c r="S238" s="242"/>
      <c r="T238" s="243"/>
      <c r="U238" s="13"/>
      <c r="V238" s="13"/>
      <c r="W238" s="13"/>
      <c r="X238" s="13"/>
      <c r="Y238" s="13"/>
      <c r="Z238" s="13"/>
      <c r="AA238" s="13"/>
      <c r="AB238" s="13"/>
      <c r="AC238" s="13"/>
      <c r="AD238" s="13"/>
      <c r="AE238" s="13"/>
      <c r="AT238" s="244" t="s">
        <v>190</v>
      </c>
      <c r="AU238" s="244" t="s">
        <v>87</v>
      </c>
      <c r="AV238" s="13" t="s">
        <v>85</v>
      </c>
      <c r="AW238" s="13" t="s">
        <v>37</v>
      </c>
      <c r="AX238" s="13" t="s">
        <v>77</v>
      </c>
      <c r="AY238" s="244" t="s">
        <v>179</v>
      </c>
    </row>
    <row r="239" s="14" customFormat="1">
      <c r="A239" s="14"/>
      <c r="B239" s="245"/>
      <c r="C239" s="246"/>
      <c r="D239" s="236" t="s">
        <v>190</v>
      </c>
      <c r="E239" s="247" t="s">
        <v>19</v>
      </c>
      <c r="F239" s="248" t="s">
        <v>1058</v>
      </c>
      <c r="G239" s="246"/>
      <c r="H239" s="249">
        <v>0.66200000000000003</v>
      </c>
      <c r="I239" s="250"/>
      <c r="J239" s="246"/>
      <c r="K239" s="246"/>
      <c r="L239" s="251"/>
      <c r="M239" s="252"/>
      <c r="N239" s="253"/>
      <c r="O239" s="253"/>
      <c r="P239" s="253"/>
      <c r="Q239" s="253"/>
      <c r="R239" s="253"/>
      <c r="S239" s="253"/>
      <c r="T239" s="254"/>
      <c r="U239" s="14"/>
      <c r="V239" s="14"/>
      <c r="W239" s="14"/>
      <c r="X239" s="14"/>
      <c r="Y239" s="14"/>
      <c r="Z239" s="14"/>
      <c r="AA239" s="14"/>
      <c r="AB239" s="14"/>
      <c r="AC239" s="14"/>
      <c r="AD239" s="14"/>
      <c r="AE239" s="14"/>
      <c r="AT239" s="255" t="s">
        <v>190</v>
      </c>
      <c r="AU239" s="255" t="s">
        <v>87</v>
      </c>
      <c r="AV239" s="14" t="s">
        <v>87</v>
      </c>
      <c r="AW239" s="14" t="s">
        <v>37</v>
      </c>
      <c r="AX239" s="14" t="s">
        <v>77</v>
      </c>
      <c r="AY239" s="255" t="s">
        <v>179</v>
      </c>
    </row>
    <row r="240" s="16" customFormat="1">
      <c r="A240" s="16"/>
      <c r="B240" s="267"/>
      <c r="C240" s="268"/>
      <c r="D240" s="236" t="s">
        <v>190</v>
      </c>
      <c r="E240" s="269" t="s">
        <v>19</v>
      </c>
      <c r="F240" s="270" t="s">
        <v>195</v>
      </c>
      <c r="G240" s="268"/>
      <c r="H240" s="271">
        <v>0.66200000000000003</v>
      </c>
      <c r="I240" s="272"/>
      <c r="J240" s="268"/>
      <c r="K240" s="268"/>
      <c r="L240" s="273"/>
      <c r="M240" s="274"/>
      <c r="N240" s="275"/>
      <c r="O240" s="275"/>
      <c r="P240" s="275"/>
      <c r="Q240" s="275"/>
      <c r="R240" s="275"/>
      <c r="S240" s="275"/>
      <c r="T240" s="276"/>
      <c r="U240" s="16"/>
      <c r="V240" s="16"/>
      <c r="W240" s="16"/>
      <c r="X240" s="16"/>
      <c r="Y240" s="16"/>
      <c r="Z240" s="16"/>
      <c r="AA240" s="16"/>
      <c r="AB240" s="16"/>
      <c r="AC240" s="16"/>
      <c r="AD240" s="16"/>
      <c r="AE240" s="16"/>
      <c r="AT240" s="277" t="s">
        <v>190</v>
      </c>
      <c r="AU240" s="277" t="s">
        <v>87</v>
      </c>
      <c r="AV240" s="16" t="s">
        <v>186</v>
      </c>
      <c r="AW240" s="16" t="s">
        <v>37</v>
      </c>
      <c r="AX240" s="16" t="s">
        <v>85</v>
      </c>
      <c r="AY240" s="277" t="s">
        <v>179</v>
      </c>
    </row>
    <row r="241" s="2" customFormat="1" ht="16.5" customHeight="1">
      <c r="A241" s="41"/>
      <c r="B241" s="42"/>
      <c r="C241" s="216" t="s">
        <v>351</v>
      </c>
      <c r="D241" s="216" t="s">
        <v>181</v>
      </c>
      <c r="E241" s="217" t="s">
        <v>1059</v>
      </c>
      <c r="F241" s="218" t="s">
        <v>1060</v>
      </c>
      <c r="G241" s="219" t="s">
        <v>184</v>
      </c>
      <c r="H241" s="220">
        <v>53.936</v>
      </c>
      <c r="I241" s="221"/>
      <c r="J241" s="222">
        <f>ROUND(I241*H241,2)</f>
        <v>0</v>
      </c>
      <c r="K241" s="218" t="s">
        <v>185</v>
      </c>
      <c r="L241" s="47"/>
      <c r="M241" s="223" t="s">
        <v>19</v>
      </c>
      <c r="N241" s="224" t="s">
        <v>48</v>
      </c>
      <c r="O241" s="87"/>
      <c r="P241" s="225">
        <f>O241*H241</f>
        <v>0</v>
      </c>
      <c r="Q241" s="225">
        <v>0.0045999999999999999</v>
      </c>
      <c r="R241" s="225">
        <f>Q241*H241</f>
        <v>0.24810559999999998</v>
      </c>
      <c r="S241" s="225">
        <v>0</v>
      </c>
      <c r="T241" s="226">
        <f>S241*H241</f>
        <v>0</v>
      </c>
      <c r="U241" s="41"/>
      <c r="V241" s="41"/>
      <c r="W241" s="41"/>
      <c r="X241" s="41"/>
      <c r="Y241" s="41"/>
      <c r="Z241" s="41"/>
      <c r="AA241" s="41"/>
      <c r="AB241" s="41"/>
      <c r="AC241" s="41"/>
      <c r="AD241" s="41"/>
      <c r="AE241" s="41"/>
      <c r="AR241" s="227" t="s">
        <v>186</v>
      </c>
      <c r="AT241" s="227" t="s">
        <v>181</v>
      </c>
      <c r="AU241" s="227" t="s">
        <v>87</v>
      </c>
      <c r="AY241" s="20" t="s">
        <v>179</v>
      </c>
      <c r="BE241" s="228">
        <f>IF(N241="základní",J241,0)</f>
        <v>0</v>
      </c>
      <c r="BF241" s="228">
        <f>IF(N241="snížená",J241,0)</f>
        <v>0</v>
      </c>
      <c r="BG241" s="228">
        <f>IF(N241="zákl. přenesená",J241,0)</f>
        <v>0</v>
      </c>
      <c r="BH241" s="228">
        <f>IF(N241="sníž. přenesená",J241,0)</f>
        <v>0</v>
      </c>
      <c r="BI241" s="228">
        <f>IF(N241="nulová",J241,0)</f>
        <v>0</v>
      </c>
      <c r="BJ241" s="20" t="s">
        <v>85</v>
      </c>
      <c r="BK241" s="228">
        <f>ROUND(I241*H241,2)</f>
        <v>0</v>
      </c>
      <c r="BL241" s="20" t="s">
        <v>186</v>
      </c>
      <c r="BM241" s="227" t="s">
        <v>1061</v>
      </c>
    </row>
    <row r="242" s="2" customFormat="1">
      <c r="A242" s="41"/>
      <c r="B242" s="42"/>
      <c r="C242" s="43"/>
      <c r="D242" s="229" t="s">
        <v>188</v>
      </c>
      <c r="E242" s="43"/>
      <c r="F242" s="230" t="s">
        <v>1062</v>
      </c>
      <c r="G242" s="43"/>
      <c r="H242" s="43"/>
      <c r="I242" s="231"/>
      <c r="J242" s="43"/>
      <c r="K242" s="43"/>
      <c r="L242" s="47"/>
      <c r="M242" s="232"/>
      <c r="N242" s="233"/>
      <c r="O242" s="87"/>
      <c r="P242" s="87"/>
      <c r="Q242" s="87"/>
      <c r="R242" s="87"/>
      <c r="S242" s="87"/>
      <c r="T242" s="88"/>
      <c r="U242" s="41"/>
      <c r="V242" s="41"/>
      <c r="W242" s="41"/>
      <c r="X242" s="41"/>
      <c r="Y242" s="41"/>
      <c r="Z242" s="41"/>
      <c r="AA242" s="41"/>
      <c r="AB242" s="41"/>
      <c r="AC242" s="41"/>
      <c r="AD242" s="41"/>
      <c r="AE242" s="41"/>
      <c r="AT242" s="20" t="s">
        <v>188</v>
      </c>
      <c r="AU242" s="20" t="s">
        <v>87</v>
      </c>
    </row>
    <row r="243" s="13" customFormat="1">
      <c r="A243" s="13"/>
      <c r="B243" s="234"/>
      <c r="C243" s="235"/>
      <c r="D243" s="236" t="s">
        <v>190</v>
      </c>
      <c r="E243" s="237" t="s">
        <v>19</v>
      </c>
      <c r="F243" s="238" t="s">
        <v>1063</v>
      </c>
      <c r="G243" s="235"/>
      <c r="H243" s="237" t="s">
        <v>19</v>
      </c>
      <c r="I243" s="239"/>
      <c r="J243" s="235"/>
      <c r="K243" s="235"/>
      <c r="L243" s="240"/>
      <c r="M243" s="241"/>
      <c r="N243" s="242"/>
      <c r="O243" s="242"/>
      <c r="P243" s="242"/>
      <c r="Q243" s="242"/>
      <c r="R243" s="242"/>
      <c r="S243" s="242"/>
      <c r="T243" s="243"/>
      <c r="U243" s="13"/>
      <c r="V243" s="13"/>
      <c r="W243" s="13"/>
      <c r="X243" s="13"/>
      <c r="Y243" s="13"/>
      <c r="Z243" s="13"/>
      <c r="AA243" s="13"/>
      <c r="AB243" s="13"/>
      <c r="AC243" s="13"/>
      <c r="AD243" s="13"/>
      <c r="AE243" s="13"/>
      <c r="AT243" s="244" t="s">
        <v>190</v>
      </c>
      <c r="AU243" s="244" t="s">
        <v>87</v>
      </c>
      <c r="AV243" s="13" t="s">
        <v>85</v>
      </c>
      <c r="AW243" s="13" t="s">
        <v>37</v>
      </c>
      <c r="AX243" s="13" t="s">
        <v>77</v>
      </c>
      <c r="AY243" s="244" t="s">
        <v>179</v>
      </c>
    </row>
    <row r="244" s="14" customFormat="1">
      <c r="A244" s="14"/>
      <c r="B244" s="245"/>
      <c r="C244" s="246"/>
      <c r="D244" s="236" t="s">
        <v>190</v>
      </c>
      <c r="E244" s="247" t="s">
        <v>19</v>
      </c>
      <c r="F244" s="248" t="s">
        <v>1064</v>
      </c>
      <c r="G244" s="246"/>
      <c r="H244" s="249">
        <v>27.739999999999998</v>
      </c>
      <c r="I244" s="250"/>
      <c r="J244" s="246"/>
      <c r="K244" s="246"/>
      <c r="L244" s="251"/>
      <c r="M244" s="252"/>
      <c r="N244" s="253"/>
      <c r="O244" s="253"/>
      <c r="P244" s="253"/>
      <c r="Q244" s="253"/>
      <c r="R244" s="253"/>
      <c r="S244" s="253"/>
      <c r="T244" s="254"/>
      <c r="U244" s="14"/>
      <c r="V244" s="14"/>
      <c r="W244" s="14"/>
      <c r="X244" s="14"/>
      <c r="Y244" s="14"/>
      <c r="Z244" s="14"/>
      <c r="AA244" s="14"/>
      <c r="AB244" s="14"/>
      <c r="AC244" s="14"/>
      <c r="AD244" s="14"/>
      <c r="AE244" s="14"/>
      <c r="AT244" s="255" t="s">
        <v>190</v>
      </c>
      <c r="AU244" s="255" t="s">
        <v>87</v>
      </c>
      <c r="AV244" s="14" t="s">
        <v>87</v>
      </c>
      <c r="AW244" s="14" t="s">
        <v>37</v>
      </c>
      <c r="AX244" s="14" t="s">
        <v>77</v>
      </c>
      <c r="AY244" s="255" t="s">
        <v>179</v>
      </c>
    </row>
    <row r="245" s="14" customFormat="1">
      <c r="A245" s="14"/>
      <c r="B245" s="245"/>
      <c r="C245" s="246"/>
      <c r="D245" s="236" t="s">
        <v>190</v>
      </c>
      <c r="E245" s="247" t="s">
        <v>19</v>
      </c>
      <c r="F245" s="248" t="s">
        <v>1065</v>
      </c>
      <c r="G245" s="246"/>
      <c r="H245" s="249">
        <v>15.896000000000001</v>
      </c>
      <c r="I245" s="250"/>
      <c r="J245" s="246"/>
      <c r="K245" s="246"/>
      <c r="L245" s="251"/>
      <c r="M245" s="252"/>
      <c r="N245" s="253"/>
      <c r="O245" s="253"/>
      <c r="P245" s="253"/>
      <c r="Q245" s="253"/>
      <c r="R245" s="253"/>
      <c r="S245" s="253"/>
      <c r="T245" s="254"/>
      <c r="U245" s="14"/>
      <c r="V245" s="14"/>
      <c r="W245" s="14"/>
      <c r="X245" s="14"/>
      <c r="Y245" s="14"/>
      <c r="Z245" s="14"/>
      <c r="AA245" s="14"/>
      <c r="AB245" s="14"/>
      <c r="AC245" s="14"/>
      <c r="AD245" s="14"/>
      <c r="AE245" s="14"/>
      <c r="AT245" s="255" t="s">
        <v>190</v>
      </c>
      <c r="AU245" s="255" t="s">
        <v>87</v>
      </c>
      <c r="AV245" s="14" t="s">
        <v>87</v>
      </c>
      <c r="AW245" s="14" t="s">
        <v>37</v>
      </c>
      <c r="AX245" s="14" t="s">
        <v>77</v>
      </c>
      <c r="AY245" s="255" t="s">
        <v>179</v>
      </c>
    </row>
    <row r="246" s="14" customFormat="1">
      <c r="A246" s="14"/>
      <c r="B246" s="245"/>
      <c r="C246" s="246"/>
      <c r="D246" s="236" t="s">
        <v>190</v>
      </c>
      <c r="E246" s="247" t="s">
        <v>19</v>
      </c>
      <c r="F246" s="248" t="s">
        <v>1066</v>
      </c>
      <c r="G246" s="246"/>
      <c r="H246" s="249">
        <v>10.300000000000001</v>
      </c>
      <c r="I246" s="250"/>
      <c r="J246" s="246"/>
      <c r="K246" s="246"/>
      <c r="L246" s="251"/>
      <c r="M246" s="252"/>
      <c r="N246" s="253"/>
      <c r="O246" s="253"/>
      <c r="P246" s="253"/>
      <c r="Q246" s="253"/>
      <c r="R246" s="253"/>
      <c r="S246" s="253"/>
      <c r="T246" s="254"/>
      <c r="U246" s="14"/>
      <c r="V246" s="14"/>
      <c r="W246" s="14"/>
      <c r="X246" s="14"/>
      <c r="Y246" s="14"/>
      <c r="Z246" s="14"/>
      <c r="AA246" s="14"/>
      <c r="AB246" s="14"/>
      <c r="AC246" s="14"/>
      <c r="AD246" s="14"/>
      <c r="AE246" s="14"/>
      <c r="AT246" s="255" t="s">
        <v>190</v>
      </c>
      <c r="AU246" s="255" t="s">
        <v>87</v>
      </c>
      <c r="AV246" s="14" t="s">
        <v>87</v>
      </c>
      <c r="AW246" s="14" t="s">
        <v>37</v>
      </c>
      <c r="AX246" s="14" t="s">
        <v>77</v>
      </c>
      <c r="AY246" s="255" t="s">
        <v>179</v>
      </c>
    </row>
    <row r="247" s="16" customFormat="1">
      <c r="A247" s="16"/>
      <c r="B247" s="267"/>
      <c r="C247" s="268"/>
      <c r="D247" s="236" t="s">
        <v>190</v>
      </c>
      <c r="E247" s="269" t="s">
        <v>19</v>
      </c>
      <c r="F247" s="270" t="s">
        <v>195</v>
      </c>
      <c r="G247" s="268"/>
      <c r="H247" s="271">
        <v>53.936</v>
      </c>
      <c r="I247" s="272"/>
      <c r="J247" s="268"/>
      <c r="K247" s="268"/>
      <c r="L247" s="273"/>
      <c r="M247" s="274"/>
      <c r="N247" s="275"/>
      <c r="O247" s="275"/>
      <c r="P247" s="275"/>
      <c r="Q247" s="275"/>
      <c r="R247" s="275"/>
      <c r="S247" s="275"/>
      <c r="T247" s="276"/>
      <c r="U247" s="16"/>
      <c r="V247" s="16"/>
      <c r="W247" s="16"/>
      <c r="X247" s="16"/>
      <c r="Y247" s="16"/>
      <c r="Z247" s="16"/>
      <c r="AA247" s="16"/>
      <c r="AB247" s="16"/>
      <c r="AC247" s="16"/>
      <c r="AD247" s="16"/>
      <c r="AE247" s="16"/>
      <c r="AT247" s="277" t="s">
        <v>190</v>
      </c>
      <c r="AU247" s="277" t="s">
        <v>87</v>
      </c>
      <c r="AV247" s="16" t="s">
        <v>186</v>
      </c>
      <c r="AW247" s="16" t="s">
        <v>37</v>
      </c>
      <c r="AX247" s="16" t="s">
        <v>85</v>
      </c>
      <c r="AY247" s="277" t="s">
        <v>179</v>
      </c>
    </row>
    <row r="248" s="2" customFormat="1" ht="16.5" customHeight="1">
      <c r="A248" s="41"/>
      <c r="B248" s="42"/>
      <c r="C248" s="216" t="s">
        <v>359</v>
      </c>
      <c r="D248" s="216" t="s">
        <v>181</v>
      </c>
      <c r="E248" s="217" t="s">
        <v>1067</v>
      </c>
      <c r="F248" s="218" t="s">
        <v>1068</v>
      </c>
      <c r="G248" s="219" t="s">
        <v>184</v>
      </c>
      <c r="H248" s="220">
        <v>53.936</v>
      </c>
      <c r="I248" s="221"/>
      <c r="J248" s="222">
        <f>ROUND(I248*H248,2)</f>
        <v>0</v>
      </c>
      <c r="K248" s="218" t="s">
        <v>185</v>
      </c>
      <c r="L248" s="47"/>
      <c r="M248" s="223" t="s">
        <v>19</v>
      </c>
      <c r="N248" s="224" t="s">
        <v>48</v>
      </c>
      <c r="O248" s="87"/>
      <c r="P248" s="225">
        <f>O248*H248</f>
        <v>0</v>
      </c>
      <c r="Q248" s="225">
        <v>0</v>
      </c>
      <c r="R248" s="225">
        <f>Q248*H248</f>
        <v>0</v>
      </c>
      <c r="S248" s="225">
        <v>0</v>
      </c>
      <c r="T248" s="226">
        <f>S248*H248</f>
        <v>0</v>
      </c>
      <c r="U248" s="41"/>
      <c r="V248" s="41"/>
      <c r="W248" s="41"/>
      <c r="X248" s="41"/>
      <c r="Y248" s="41"/>
      <c r="Z248" s="41"/>
      <c r="AA248" s="41"/>
      <c r="AB248" s="41"/>
      <c r="AC248" s="41"/>
      <c r="AD248" s="41"/>
      <c r="AE248" s="41"/>
      <c r="AR248" s="227" t="s">
        <v>186</v>
      </c>
      <c r="AT248" s="227" t="s">
        <v>181</v>
      </c>
      <c r="AU248" s="227" t="s">
        <v>87</v>
      </c>
      <c r="AY248" s="20" t="s">
        <v>179</v>
      </c>
      <c r="BE248" s="228">
        <f>IF(N248="základní",J248,0)</f>
        <v>0</v>
      </c>
      <c r="BF248" s="228">
        <f>IF(N248="snížená",J248,0)</f>
        <v>0</v>
      </c>
      <c r="BG248" s="228">
        <f>IF(N248="zákl. přenesená",J248,0)</f>
        <v>0</v>
      </c>
      <c r="BH248" s="228">
        <f>IF(N248="sníž. přenesená",J248,0)</f>
        <v>0</v>
      </c>
      <c r="BI248" s="228">
        <f>IF(N248="nulová",J248,0)</f>
        <v>0</v>
      </c>
      <c r="BJ248" s="20" t="s">
        <v>85</v>
      </c>
      <c r="BK248" s="228">
        <f>ROUND(I248*H248,2)</f>
        <v>0</v>
      </c>
      <c r="BL248" s="20" t="s">
        <v>186</v>
      </c>
      <c r="BM248" s="227" t="s">
        <v>1069</v>
      </c>
    </row>
    <row r="249" s="2" customFormat="1">
      <c r="A249" s="41"/>
      <c r="B249" s="42"/>
      <c r="C249" s="43"/>
      <c r="D249" s="229" t="s">
        <v>188</v>
      </c>
      <c r="E249" s="43"/>
      <c r="F249" s="230" t="s">
        <v>1070</v>
      </c>
      <c r="G249" s="43"/>
      <c r="H249" s="43"/>
      <c r="I249" s="231"/>
      <c r="J249" s="43"/>
      <c r="K249" s="43"/>
      <c r="L249" s="47"/>
      <c r="M249" s="232"/>
      <c r="N249" s="233"/>
      <c r="O249" s="87"/>
      <c r="P249" s="87"/>
      <c r="Q249" s="87"/>
      <c r="R249" s="87"/>
      <c r="S249" s="87"/>
      <c r="T249" s="88"/>
      <c r="U249" s="41"/>
      <c r="V249" s="41"/>
      <c r="W249" s="41"/>
      <c r="X249" s="41"/>
      <c r="Y249" s="41"/>
      <c r="Z249" s="41"/>
      <c r="AA249" s="41"/>
      <c r="AB249" s="41"/>
      <c r="AC249" s="41"/>
      <c r="AD249" s="41"/>
      <c r="AE249" s="41"/>
      <c r="AT249" s="20" t="s">
        <v>188</v>
      </c>
      <c r="AU249" s="20" t="s">
        <v>87</v>
      </c>
    </row>
    <row r="250" s="2" customFormat="1" ht="16.5" customHeight="1">
      <c r="A250" s="41"/>
      <c r="B250" s="42"/>
      <c r="C250" s="216" t="s">
        <v>146</v>
      </c>
      <c r="D250" s="216" t="s">
        <v>181</v>
      </c>
      <c r="E250" s="217" t="s">
        <v>1071</v>
      </c>
      <c r="F250" s="218" t="s">
        <v>1072</v>
      </c>
      <c r="G250" s="219" t="s">
        <v>251</v>
      </c>
      <c r="H250" s="220">
        <v>17</v>
      </c>
      <c r="I250" s="221"/>
      <c r="J250" s="222">
        <f>ROUND(I250*H250,2)</f>
        <v>0</v>
      </c>
      <c r="K250" s="218" t="s">
        <v>185</v>
      </c>
      <c r="L250" s="47"/>
      <c r="M250" s="223" t="s">
        <v>19</v>
      </c>
      <c r="N250" s="224" t="s">
        <v>48</v>
      </c>
      <c r="O250" s="87"/>
      <c r="P250" s="225">
        <f>O250*H250</f>
        <v>0</v>
      </c>
      <c r="Q250" s="225">
        <v>0.00012999999999999999</v>
      </c>
      <c r="R250" s="225">
        <f>Q250*H250</f>
        <v>0.0022099999999999997</v>
      </c>
      <c r="S250" s="225">
        <v>0</v>
      </c>
      <c r="T250" s="226">
        <f>S250*H250</f>
        <v>0</v>
      </c>
      <c r="U250" s="41"/>
      <c r="V250" s="41"/>
      <c r="W250" s="41"/>
      <c r="X250" s="41"/>
      <c r="Y250" s="41"/>
      <c r="Z250" s="41"/>
      <c r="AA250" s="41"/>
      <c r="AB250" s="41"/>
      <c r="AC250" s="41"/>
      <c r="AD250" s="41"/>
      <c r="AE250" s="41"/>
      <c r="AR250" s="227" t="s">
        <v>186</v>
      </c>
      <c r="AT250" s="227" t="s">
        <v>181</v>
      </c>
      <c r="AU250" s="227" t="s">
        <v>87</v>
      </c>
      <c r="AY250" s="20" t="s">
        <v>179</v>
      </c>
      <c r="BE250" s="228">
        <f>IF(N250="základní",J250,0)</f>
        <v>0</v>
      </c>
      <c r="BF250" s="228">
        <f>IF(N250="snížená",J250,0)</f>
        <v>0</v>
      </c>
      <c r="BG250" s="228">
        <f>IF(N250="zákl. přenesená",J250,0)</f>
        <v>0</v>
      </c>
      <c r="BH250" s="228">
        <f>IF(N250="sníž. přenesená",J250,0)</f>
        <v>0</v>
      </c>
      <c r="BI250" s="228">
        <f>IF(N250="nulová",J250,0)</f>
        <v>0</v>
      </c>
      <c r="BJ250" s="20" t="s">
        <v>85</v>
      </c>
      <c r="BK250" s="228">
        <f>ROUND(I250*H250,2)</f>
        <v>0</v>
      </c>
      <c r="BL250" s="20" t="s">
        <v>186</v>
      </c>
      <c r="BM250" s="227" t="s">
        <v>1073</v>
      </c>
    </row>
    <row r="251" s="2" customFormat="1">
      <c r="A251" s="41"/>
      <c r="B251" s="42"/>
      <c r="C251" s="43"/>
      <c r="D251" s="229" t="s">
        <v>188</v>
      </c>
      <c r="E251" s="43"/>
      <c r="F251" s="230" t="s">
        <v>1074</v>
      </c>
      <c r="G251" s="43"/>
      <c r="H251" s="43"/>
      <c r="I251" s="231"/>
      <c r="J251" s="43"/>
      <c r="K251" s="43"/>
      <c r="L251" s="47"/>
      <c r="M251" s="232"/>
      <c r="N251" s="233"/>
      <c r="O251" s="87"/>
      <c r="P251" s="87"/>
      <c r="Q251" s="87"/>
      <c r="R251" s="87"/>
      <c r="S251" s="87"/>
      <c r="T251" s="88"/>
      <c r="U251" s="41"/>
      <c r="V251" s="41"/>
      <c r="W251" s="41"/>
      <c r="X251" s="41"/>
      <c r="Y251" s="41"/>
      <c r="Z251" s="41"/>
      <c r="AA251" s="41"/>
      <c r="AB251" s="41"/>
      <c r="AC251" s="41"/>
      <c r="AD251" s="41"/>
      <c r="AE251" s="41"/>
      <c r="AT251" s="20" t="s">
        <v>188</v>
      </c>
      <c r="AU251" s="20" t="s">
        <v>87</v>
      </c>
    </row>
    <row r="252" s="12" customFormat="1" ht="22.8" customHeight="1">
      <c r="A252" s="12"/>
      <c r="B252" s="200"/>
      <c r="C252" s="201"/>
      <c r="D252" s="202" t="s">
        <v>76</v>
      </c>
      <c r="E252" s="214" t="s">
        <v>546</v>
      </c>
      <c r="F252" s="214" t="s">
        <v>547</v>
      </c>
      <c r="G252" s="201"/>
      <c r="H252" s="201"/>
      <c r="I252" s="204"/>
      <c r="J252" s="215">
        <f>BK252</f>
        <v>0</v>
      </c>
      <c r="K252" s="201"/>
      <c r="L252" s="206"/>
      <c r="M252" s="207"/>
      <c r="N252" s="208"/>
      <c r="O252" s="208"/>
      <c r="P252" s="209">
        <f>SUM(P253:P254)</f>
        <v>0</v>
      </c>
      <c r="Q252" s="208"/>
      <c r="R252" s="209">
        <f>SUM(R253:R254)</f>
        <v>0</v>
      </c>
      <c r="S252" s="208"/>
      <c r="T252" s="210">
        <f>SUM(T253:T254)</f>
        <v>0</v>
      </c>
      <c r="U252" s="12"/>
      <c r="V252" s="12"/>
      <c r="W252" s="12"/>
      <c r="X252" s="12"/>
      <c r="Y252" s="12"/>
      <c r="Z252" s="12"/>
      <c r="AA252" s="12"/>
      <c r="AB252" s="12"/>
      <c r="AC252" s="12"/>
      <c r="AD252" s="12"/>
      <c r="AE252" s="12"/>
      <c r="AR252" s="211" t="s">
        <v>85</v>
      </c>
      <c r="AT252" s="212" t="s">
        <v>76</v>
      </c>
      <c r="AU252" s="212" t="s">
        <v>85</v>
      </c>
      <c r="AY252" s="211" t="s">
        <v>179</v>
      </c>
      <c r="BK252" s="213">
        <f>SUM(BK253:BK254)</f>
        <v>0</v>
      </c>
    </row>
    <row r="253" s="2" customFormat="1" ht="24.15" customHeight="1">
      <c r="A253" s="41"/>
      <c r="B253" s="42"/>
      <c r="C253" s="216" t="s">
        <v>368</v>
      </c>
      <c r="D253" s="216" t="s">
        <v>181</v>
      </c>
      <c r="E253" s="217" t="s">
        <v>1075</v>
      </c>
      <c r="F253" s="218" t="s">
        <v>1076</v>
      </c>
      <c r="G253" s="219" t="s">
        <v>333</v>
      </c>
      <c r="H253" s="220">
        <v>40.054000000000002</v>
      </c>
      <c r="I253" s="221"/>
      <c r="J253" s="222">
        <f>ROUND(I253*H253,2)</f>
        <v>0</v>
      </c>
      <c r="K253" s="218" t="s">
        <v>185</v>
      </c>
      <c r="L253" s="47"/>
      <c r="M253" s="223" t="s">
        <v>19</v>
      </c>
      <c r="N253" s="224" t="s">
        <v>48</v>
      </c>
      <c r="O253" s="87"/>
      <c r="P253" s="225">
        <f>O253*H253</f>
        <v>0</v>
      </c>
      <c r="Q253" s="225">
        <v>0</v>
      </c>
      <c r="R253" s="225">
        <f>Q253*H253</f>
        <v>0</v>
      </c>
      <c r="S253" s="225">
        <v>0</v>
      </c>
      <c r="T253" s="226">
        <f>S253*H253</f>
        <v>0</v>
      </c>
      <c r="U253" s="41"/>
      <c r="V253" s="41"/>
      <c r="W253" s="41"/>
      <c r="X253" s="41"/>
      <c r="Y253" s="41"/>
      <c r="Z253" s="41"/>
      <c r="AA253" s="41"/>
      <c r="AB253" s="41"/>
      <c r="AC253" s="41"/>
      <c r="AD253" s="41"/>
      <c r="AE253" s="41"/>
      <c r="AR253" s="227" t="s">
        <v>186</v>
      </c>
      <c r="AT253" s="227" t="s">
        <v>181</v>
      </c>
      <c r="AU253" s="227" t="s">
        <v>87</v>
      </c>
      <c r="AY253" s="20" t="s">
        <v>179</v>
      </c>
      <c r="BE253" s="228">
        <f>IF(N253="základní",J253,0)</f>
        <v>0</v>
      </c>
      <c r="BF253" s="228">
        <f>IF(N253="snížená",J253,0)</f>
        <v>0</v>
      </c>
      <c r="BG253" s="228">
        <f>IF(N253="zákl. přenesená",J253,0)</f>
        <v>0</v>
      </c>
      <c r="BH253" s="228">
        <f>IF(N253="sníž. přenesená",J253,0)</f>
        <v>0</v>
      </c>
      <c r="BI253" s="228">
        <f>IF(N253="nulová",J253,0)</f>
        <v>0</v>
      </c>
      <c r="BJ253" s="20" t="s">
        <v>85</v>
      </c>
      <c r="BK253" s="228">
        <f>ROUND(I253*H253,2)</f>
        <v>0</v>
      </c>
      <c r="BL253" s="20" t="s">
        <v>186</v>
      </c>
      <c r="BM253" s="227" t="s">
        <v>1077</v>
      </c>
    </row>
    <row r="254" s="2" customFormat="1">
      <c r="A254" s="41"/>
      <c r="B254" s="42"/>
      <c r="C254" s="43"/>
      <c r="D254" s="229" t="s">
        <v>188</v>
      </c>
      <c r="E254" s="43"/>
      <c r="F254" s="230" t="s">
        <v>1078</v>
      </c>
      <c r="G254" s="43"/>
      <c r="H254" s="43"/>
      <c r="I254" s="231"/>
      <c r="J254" s="43"/>
      <c r="K254" s="43"/>
      <c r="L254" s="47"/>
      <c r="M254" s="232"/>
      <c r="N254" s="233"/>
      <c r="O254" s="87"/>
      <c r="P254" s="87"/>
      <c r="Q254" s="87"/>
      <c r="R254" s="87"/>
      <c r="S254" s="87"/>
      <c r="T254" s="88"/>
      <c r="U254" s="41"/>
      <c r="V254" s="41"/>
      <c r="W254" s="41"/>
      <c r="X254" s="41"/>
      <c r="Y254" s="41"/>
      <c r="Z254" s="41"/>
      <c r="AA254" s="41"/>
      <c r="AB254" s="41"/>
      <c r="AC254" s="41"/>
      <c r="AD254" s="41"/>
      <c r="AE254" s="41"/>
      <c r="AT254" s="20" t="s">
        <v>188</v>
      </c>
      <c r="AU254" s="20" t="s">
        <v>87</v>
      </c>
    </row>
    <row r="255" s="12" customFormat="1" ht="25.92" customHeight="1">
      <c r="A255" s="12"/>
      <c r="B255" s="200"/>
      <c r="C255" s="201"/>
      <c r="D255" s="202" t="s">
        <v>76</v>
      </c>
      <c r="E255" s="203" t="s">
        <v>840</v>
      </c>
      <c r="F255" s="203" t="s">
        <v>841</v>
      </c>
      <c r="G255" s="201"/>
      <c r="H255" s="201"/>
      <c r="I255" s="204"/>
      <c r="J255" s="205">
        <f>BK255</f>
        <v>0</v>
      </c>
      <c r="K255" s="201"/>
      <c r="L255" s="206"/>
      <c r="M255" s="207"/>
      <c r="N255" s="208"/>
      <c r="O255" s="208"/>
      <c r="P255" s="209">
        <f>P256+P258</f>
        <v>0</v>
      </c>
      <c r="Q255" s="208"/>
      <c r="R255" s="209">
        <f>R256+R258</f>
        <v>0.0036716400000000003</v>
      </c>
      <c r="S255" s="208"/>
      <c r="T255" s="210">
        <f>T256+T258</f>
        <v>0</v>
      </c>
      <c r="U255" s="12"/>
      <c r="V255" s="12"/>
      <c r="W255" s="12"/>
      <c r="X255" s="12"/>
      <c r="Y255" s="12"/>
      <c r="Z255" s="12"/>
      <c r="AA255" s="12"/>
      <c r="AB255" s="12"/>
      <c r="AC255" s="12"/>
      <c r="AD255" s="12"/>
      <c r="AE255" s="12"/>
      <c r="AR255" s="211" t="s">
        <v>87</v>
      </c>
      <c r="AT255" s="212" t="s">
        <v>76</v>
      </c>
      <c r="AU255" s="212" t="s">
        <v>77</v>
      </c>
      <c r="AY255" s="211" t="s">
        <v>179</v>
      </c>
      <c r="BK255" s="213">
        <f>BK256+BK258</f>
        <v>0</v>
      </c>
    </row>
    <row r="256" s="12" customFormat="1" ht="22.8" customHeight="1">
      <c r="A256" s="12"/>
      <c r="B256" s="200"/>
      <c r="C256" s="201"/>
      <c r="D256" s="202" t="s">
        <v>76</v>
      </c>
      <c r="E256" s="214" t="s">
        <v>842</v>
      </c>
      <c r="F256" s="214" t="s">
        <v>843</v>
      </c>
      <c r="G256" s="201"/>
      <c r="H256" s="201"/>
      <c r="I256" s="204"/>
      <c r="J256" s="215">
        <f>BK256</f>
        <v>0</v>
      </c>
      <c r="K256" s="201"/>
      <c r="L256" s="206"/>
      <c r="M256" s="207"/>
      <c r="N256" s="208"/>
      <c r="O256" s="208"/>
      <c r="P256" s="209">
        <f>P257</f>
        <v>0</v>
      </c>
      <c r="Q256" s="208"/>
      <c r="R256" s="209">
        <f>R257</f>
        <v>0</v>
      </c>
      <c r="S256" s="208"/>
      <c r="T256" s="210">
        <f>T257</f>
        <v>0</v>
      </c>
      <c r="U256" s="12"/>
      <c r="V256" s="12"/>
      <c r="W256" s="12"/>
      <c r="X256" s="12"/>
      <c r="Y256" s="12"/>
      <c r="Z256" s="12"/>
      <c r="AA256" s="12"/>
      <c r="AB256" s="12"/>
      <c r="AC256" s="12"/>
      <c r="AD256" s="12"/>
      <c r="AE256" s="12"/>
      <c r="AR256" s="211" t="s">
        <v>87</v>
      </c>
      <c r="AT256" s="212" t="s">
        <v>76</v>
      </c>
      <c r="AU256" s="212" t="s">
        <v>85</v>
      </c>
      <c r="AY256" s="211" t="s">
        <v>179</v>
      </c>
      <c r="BK256" s="213">
        <f>BK257</f>
        <v>0</v>
      </c>
    </row>
    <row r="257" s="2" customFormat="1" ht="33" customHeight="1">
      <c r="A257" s="41"/>
      <c r="B257" s="42"/>
      <c r="C257" s="216" t="s">
        <v>376</v>
      </c>
      <c r="D257" s="216" t="s">
        <v>181</v>
      </c>
      <c r="E257" s="217" t="s">
        <v>1079</v>
      </c>
      <c r="F257" s="218" t="s">
        <v>1080</v>
      </c>
      <c r="G257" s="219" t="s">
        <v>464</v>
      </c>
      <c r="H257" s="220">
        <v>1</v>
      </c>
      <c r="I257" s="221"/>
      <c r="J257" s="222">
        <f>ROUND(I257*H257,2)</f>
        <v>0</v>
      </c>
      <c r="K257" s="218" t="s">
        <v>274</v>
      </c>
      <c r="L257" s="47"/>
      <c r="M257" s="223" t="s">
        <v>19</v>
      </c>
      <c r="N257" s="224" t="s">
        <v>48</v>
      </c>
      <c r="O257" s="87"/>
      <c r="P257" s="225">
        <f>O257*H257</f>
        <v>0</v>
      </c>
      <c r="Q257" s="225">
        <v>0</v>
      </c>
      <c r="R257" s="225">
        <f>Q257*H257</f>
        <v>0</v>
      </c>
      <c r="S257" s="225">
        <v>0</v>
      </c>
      <c r="T257" s="226">
        <f>S257*H257</f>
        <v>0</v>
      </c>
      <c r="U257" s="41"/>
      <c r="V257" s="41"/>
      <c r="W257" s="41"/>
      <c r="X257" s="41"/>
      <c r="Y257" s="41"/>
      <c r="Z257" s="41"/>
      <c r="AA257" s="41"/>
      <c r="AB257" s="41"/>
      <c r="AC257" s="41"/>
      <c r="AD257" s="41"/>
      <c r="AE257" s="41"/>
      <c r="AR257" s="227" t="s">
        <v>287</v>
      </c>
      <c r="AT257" s="227" t="s">
        <v>181</v>
      </c>
      <c r="AU257" s="227" t="s">
        <v>87</v>
      </c>
      <c r="AY257" s="20" t="s">
        <v>179</v>
      </c>
      <c r="BE257" s="228">
        <f>IF(N257="základní",J257,0)</f>
        <v>0</v>
      </c>
      <c r="BF257" s="228">
        <f>IF(N257="snížená",J257,0)</f>
        <v>0</v>
      </c>
      <c r="BG257" s="228">
        <f>IF(N257="zákl. přenesená",J257,0)</f>
        <v>0</v>
      </c>
      <c r="BH257" s="228">
        <f>IF(N257="sníž. přenesená",J257,0)</f>
        <v>0</v>
      </c>
      <c r="BI257" s="228">
        <f>IF(N257="nulová",J257,0)</f>
        <v>0</v>
      </c>
      <c r="BJ257" s="20" t="s">
        <v>85</v>
      </c>
      <c r="BK257" s="228">
        <f>ROUND(I257*H257,2)</f>
        <v>0</v>
      </c>
      <c r="BL257" s="20" t="s">
        <v>287</v>
      </c>
      <c r="BM257" s="227" t="s">
        <v>1081</v>
      </c>
    </row>
    <row r="258" s="12" customFormat="1" ht="22.8" customHeight="1">
      <c r="A258" s="12"/>
      <c r="B258" s="200"/>
      <c r="C258" s="201"/>
      <c r="D258" s="202" t="s">
        <v>76</v>
      </c>
      <c r="E258" s="214" t="s">
        <v>914</v>
      </c>
      <c r="F258" s="214" t="s">
        <v>915</v>
      </c>
      <c r="G258" s="201"/>
      <c r="H258" s="201"/>
      <c r="I258" s="204"/>
      <c r="J258" s="215">
        <f>BK258</f>
        <v>0</v>
      </c>
      <c r="K258" s="201"/>
      <c r="L258" s="206"/>
      <c r="M258" s="207"/>
      <c r="N258" s="208"/>
      <c r="O258" s="208"/>
      <c r="P258" s="209">
        <f>SUM(P259:P263)</f>
        <v>0</v>
      </c>
      <c r="Q258" s="208"/>
      <c r="R258" s="209">
        <f>SUM(R259:R263)</f>
        <v>0.0036716400000000003</v>
      </c>
      <c r="S258" s="208"/>
      <c r="T258" s="210">
        <f>SUM(T259:T263)</f>
        <v>0</v>
      </c>
      <c r="U258" s="12"/>
      <c r="V258" s="12"/>
      <c r="W258" s="12"/>
      <c r="X258" s="12"/>
      <c r="Y258" s="12"/>
      <c r="Z258" s="12"/>
      <c r="AA258" s="12"/>
      <c r="AB258" s="12"/>
      <c r="AC258" s="12"/>
      <c r="AD258" s="12"/>
      <c r="AE258" s="12"/>
      <c r="AR258" s="211" t="s">
        <v>87</v>
      </c>
      <c r="AT258" s="212" t="s">
        <v>76</v>
      </c>
      <c r="AU258" s="212" t="s">
        <v>85</v>
      </c>
      <c r="AY258" s="211" t="s">
        <v>179</v>
      </c>
      <c r="BK258" s="213">
        <f>SUM(BK259:BK263)</f>
        <v>0</v>
      </c>
    </row>
    <row r="259" s="2" customFormat="1" ht="24.15" customHeight="1">
      <c r="A259" s="41"/>
      <c r="B259" s="42"/>
      <c r="C259" s="216" t="s">
        <v>383</v>
      </c>
      <c r="D259" s="216" t="s">
        <v>181</v>
      </c>
      <c r="E259" s="217" t="s">
        <v>916</v>
      </c>
      <c r="F259" s="218" t="s">
        <v>917</v>
      </c>
      <c r="G259" s="219" t="s">
        <v>184</v>
      </c>
      <c r="H259" s="220">
        <v>17.484000000000002</v>
      </c>
      <c r="I259" s="221"/>
      <c r="J259" s="222">
        <f>ROUND(I259*H259,2)</f>
        <v>0</v>
      </c>
      <c r="K259" s="218" t="s">
        <v>185</v>
      </c>
      <c r="L259" s="47"/>
      <c r="M259" s="223" t="s">
        <v>19</v>
      </c>
      <c r="N259" s="224" t="s">
        <v>48</v>
      </c>
      <c r="O259" s="87"/>
      <c r="P259" s="225">
        <f>O259*H259</f>
        <v>0</v>
      </c>
      <c r="Q259" s="225">
        <v>0.00021000000000000001</v>
      </c>
      <c r="R259" s="225">
        <f>Q259*H259</f>
        <v>0.0036716400000000003</v>
      </c>
      <c r="S259" s="225">
        <v>0</v>
      </c>
      <c r="T259" s="226">
        <f>S259*H259</f>
        <v>0</v>
      </c>
      <c r="U259" s="41"/>
      <c r="V259" s="41"/>
      <c r="W259" s="41"/>
      <c r="X259" s="41"/>
      <c r="Y259" s="41"/>
      <c r="Z259" s="41"/>
      <c r="AA259" s="41"/>
      <c r="AB259" s="41"/>
      <c r="AC259" s="41"/>
      <c r="AD259" s="41"/>
      <c r="AE259" s="41"/>
      <c r="AR259" s="227" t="s">
        <v>287</v>
      </c>
      <c r="AT259" s="227" t="s">
        <v>181</v>
      </c>
      <c r="AU259" s="227" t="s">
        <v>87</v>
      </c>
      <c r="AY259" s="20" t="s">
        <v>179</v>
      </c>
      <c r="BE259" s="228">
        <f>IF(N259="základní",J259,0)</f>
        <v>0</v>
      </c>
      <c r="BF259" s="228">
        <f>IF(N259="snížená",J259,0)</f>
        <v>0</v>
      </c>
      <c r="BG259" s="228">
        <f>IF(N259="zákl. přenesená",J259,0)</f>
        <v>0</v>
      </c>
      <c r="BH259" s="228">
        <f>IF(N259="sníž. přenesená",J259,0)</f>
        <v>0</v>
      </c>
      <c r="BI259" s="228">
        <f>IF(N259="nulová",J259,0)</f>
        <v>0</v>
      </c>
      <c r="BJ259" s="20" t="s">
        <v>85</v>
      </c>
      <c r="BK259" s="228">
        <f>ROUND(I259*H259,2)</f>
        <v>0</v>
      </c>
      <c r="BL259" s="20" t="s">
        <v>287</v>
      </c>
      <c r="BM259" s="227" t="s">
        <v>1082</v>
      </c>
    </row>
    <row r="260" s="2" customFormat="1">
      <c r="A260" s="41"/>
      <c r="B260" s="42"/>
      <c r="C260" s="43"/>
      <c r="D260" s="229" t="s">
        <v>188</v>
      </c>
      <c r="E260" s="43"/>
      <c r="F260" s="230" t="s">
        <v>919</v>
      </c>
      <c r="G260" s="43"/>
      <c r="H260" s="43"/>
      <c r="I260" s="231"/>
      <c r="J260" s="43"/>
      <c r="K260" s="43"/>
      <c r="L260" s="47"/>
      <c r="M260" s="232"/>
      <c r="N260" s="233"/>
      <c r="O260" s="87"/>
      <c r="P260" s="87"/>
      <c r="Q260" s="87"/>
      <c r="R260" s="87"/>
      <c r="S260" s="87"/>
      <c r="T260" s="88"/>
      <c r="U260" s="41"/>
      <c r="V260" s="41"/>
      <c r="W260" s="41"/>
      <c r="X260" s="41"/>
      <c r="Y260" s="41"/>
      <c r="Z260" s="41"/>
      <c r="AA260" s="41"/>
      <c r="AB260" s="41"/>
      <c r="AC260" s="41"/>
      <c r="AD260" s="41"/>
      <c r="AE260" s="41"/>
      <c r="AT260" s="20" t="s">
        <v>188</v>
      </c>
      <c r="AU260" s="20" t="s">
        <v>87</v>
      </c>
    </row>
    <row r="261" s="13" customFormat="1">
      <c r="A261" s="13"/>
      <c r="B261" s="234"/>
      <c r="C261" s="235"/>
      <c r="D261" s="236" t="s">
        <v>190</v>
      </c>
      <c r="E261" s="237" t="s">
        <v>19</v>
      </c>
      <c r="F261" s="238" t="s">
        <v>1083</v>
      </c>
      <c r="G261" s="235"/>
      <c r="H261" s="237" t="s">
        <v>19</v>
      </c>
      <c r="I261" s="239"/>
      <c r="J261" s="235"/>
      <c r="K261" s="235"/>
      <c r="L261" s="240"/>
      <c r="M261" s="241"/>
      <c r="N261" s="242"/>
      <c r="O261" s="242"/>
      <c r="P261" s="242"/>
      <c r="Q261" s="242"/>
      <c r="R261" s="242"/>
      <c r="S261" s="242"/>
      <c r="T261" s="243"/>
      <c r="U261" s="13"/>
      <c r="V261" s="13"/>
      <c r="W261" s="13"/>
      <c r="X261" s="13"/>
      <c r="Y261" s="13"/>
      <c r="Z261" s="13"/>
      <c r="AA261" s="13"/>
      <c r="AB261" s="13"/>
      <c r="AC261" s="13"/>
      <c r="AD261" s="13"/>
      <c r="AE261" s="13"/>
      <c r="AT261" s="244" t="s">
        <v>190</v>
      </c>
      <c r="AU261" s="244" t="s">
        <v>87</v>
      </c>
      <c r="AV261" s="13" t="s">
        <v>85</v>
      </c>
      <c r="AW261" s="13" t="s">
        <v>37</v>
      </c>
      <c r="AX261" s="13" t="s">
        <v>77</v>
      </c>
      <c r="AY261" s="244" t="s">
        <v>179</v>
      </c>
    </row>
    <row r="262" s="14" customFormat="1">
      <c r="A262" s="14"/>
      <c r="B262" s="245"/>
      <c r="C262" s="246"/>
      <c r="D262" s="236" t="s">
        <v>190</v>
      </c>
      <c r="E262" s="247" t="s">
        <v>19</v>
      </c>
      <c r="F262" s="248" t="s">
        <v>1084</v>
      </c>
      <c r="G262" s="246"/>
      <c r="H262" s="249">
        <v>17.484000000000002</v>
      </c>
      <c r="I262" s="250"/>
      <c r="J262" s="246"/>
      <c r="K262" s="246"/>
      <c r="L262" s="251"/>
      <c r="M262" s="252"/>
      <c r="N262" s="253"/>
      <c r="O262" s="253"/>
      <c r="P262" s="253"/>
      <c r="Q262" s="253"/>
      <c r="R262" s="253"/>
      <c r="S262" s="253"/>
      <c r="T262" s="254"/>
      <c r="U262" s="14"/>
      <c r="V262" s="14"/>
      <c r="W262" s="14"/>
      <c r="X262" s="14"/>
      <c r="Y262" s="14"/>
      <c r="Z262" s="14"/>
      <c r="AA262" s="14"/>
      <c r="AB262" s="14"/>
      <c r="AC262" s="14"/>
      <c r="AD262" s="14"/>
      <c r="AE262" s="14"/>
      <c r="AT262" s="255" t="s">
        <v>190</v>
      </c>
      <c r="AU262" s="255" t="s">
        <v>87</v>
      </c>
      <c r="AV262" s="14" t="s">
        <v>87</v>
      </c>
      <c r="AW262" s="14" t="s">
        <v>37</v>
      </c>
      <c r="AX262" s="14" t="s">
        <v>77</v>
      </c>
      <c r="AY262" s="255" t="s">
        <v>179</v>
      </c>
    </row>
    <row r="263" s="16" customFormat="1">
      <c r="A263" s="16"/>
      <c r="B263" s="267"/>
      <c r="C263" s="268"/>
      <c r="D263" s="236" t="s">
        <v>190</v>
      </c>
      <c r="E263" s="269" t="s">
        <v>19</v>
      </c>
      <c r="F263" s="270" t="s">
        <v>195</v>
      </c>
      <c r="G263" s="268"/>
      <c r="H263" s="271">
        <v>17.484000000000002</v>
      </c>
      <c r="I263" s="272"/>
      <c r="J263" s="268"/>
      <c r="K263" s="268"/>
      <c r="L263" s="273"/>
      <c r="M263" s="294"/>
      <c r="N263" s="295"/>
      <c r="O263" s="295"/>
      <c r="P263" s="295"/>
      <c r="Q263" s="295"/>
      <c r="R263" s="295"/>
      <c r="S263" s="295"/>
      <c r="T263" s="296"/>
      <c r="U263" s="16"/>
      <c r="V263" s="16"/>
      <c r="W263" s="16"/>
      <c r="X263" s="16"/>
      <c r="Y263" s="16"/>
      <c r="Z263" s="16"/>
      <c r="AA263" s="16"/>
      <c r="AB263" s="16"/>
      <c r="AC263" s="16"/>
      <c r="AD263" s="16"/>
      <c r="AE263" s="16"/>
      <c r="AT263" s="277" t="s">
        <v>190</v>
      </c>
      <c r="AU263" s="277" t="s">
        <v>87</v>
      </c>
      <c r="AV263" s="16" t="s">
        <v>186</v>
      </c>
      <c r="AW263" s="16" t="s">
        <v>37</v>
      </c>
      <c r="AX263" s="16" t="s">
        <v>85</v>
      </c>
      <c r="AY263" s="277" t="s">
        <v>179</v>
      </c>
    </row>
    <row r="264" s="2" customFormat="1" ht="6.96" customHeight="1">
      <c r="A264" s="41"/>
      <c r="B264" s="62"/>
      <c r="C264" s="63"/>
      <c r="D264" s="63"/>
      <c r="E264" s="63"/>
      <c r="F264" s="63"/>
      <c r="G264" s="63"/>
      <c r="H264" s="63"/>
      <c r="I264" s="63"/>
      <c r="J264" s="63"/>
      <c r="K264" s="63"/>
      <c r="L264" s="47"/>
      <c r="M264" s="41"/>
      <c r="O264" s="41"/>
      <c r="P264" s="41"/>
      <c r="Q264" s="41"/>
      <c r="R264" s="41"/>
      <c r="S264" s="41"/>
      <c r="T264" s="41"/>
      <c r="U264" s="41"/>
      <c r="V264" s="41"/>
      <c r="W264" s="41"/>
      <c r="X264" s="41"/>
      <c r="Y264" s="41"/>
      <c r="Z264" s="41"/>
      <c r="AA264" s="41"/>
      <c r="AB264" s="41"/>
      <c r="AC264" s="41"/>
      <c r="AD264" s="41"/>
      <c r="AE264" s="41"/>
    </row>
  </sheetData>
  <sheetProtection sheet="1" autoFilter="0" formatColumns="0" formatRows="0" objects="1" scenarios="1" spinCount="100000" saltValue="yGrOGktUniWodCOtt7v2gZgqM8BnM5QKRjdPQZCH1LGOUxy7a9FUaon/IIHODZLyaBj7DFknalTh5uM/zEQuMA==" hashValue="VBV5C964WW7in82+2cLEmTS3tHzM80iB3AmsKAKsgI9kmwLfNCGaS0gsqi03yl43DlzeTKPUpHgnSeM9QZGktA==" algorithmName="SHA-512" password="CC35"/>
  <autoFilter ref="C96:K263"/>
  <mergeCells count="12">
    <mergeCell ref="E7:H7"/>
    <mergeCell ref="E9:H9"/>
    <mergeCell ref="E11:H11"/>
    <mergeCell ref="E20:H20"/>
    <mergeCell ref="E29:H29"/>
    <mergeCell ref="E50:H50"/>
    <mergeCell ref="E52:H52"/>
    <mergeCell ref="E54:H54"/>
    <mergeCell ref="E85:H85"/>
    <mergeCell ref="E87:H87"/>
    <mergeCell ref="E89:H89"/>
    <mergeCell ref="L2:V2"/>
  </mergeCells>
  <hyperlinks>
    <hyperlink ref="F101" r:id="rId1" display="https://podminky.urs.cz/item/CS_URS_2025_02/131251103"/>
    <hyperlink ref="F109" r:id="rId2" display="https://podminky.urs.cz/item/CS_URS_2025_02/132251101"/>
    <hyperlink ref="F118" r:id="rId3" display="https://podminky.urs.cz/item/CS_URS_2025_02/162351103"/>
    <hyperlink ref="F125" r:id="rId4" display="https://podminky.urs.cz/item/CS_URS_2025_02/171251201"/>
    <hyperlink ref="F131" r:id="rId5" display="https://podminky.urs.cz/item/CS_URS_2025_02/167151101"/>
    <hyperlink ref="F137" r:id="rId6" display="https://podminky.urs.cz/item/CS_URS_2025_02/162751117"/>
    <hyperlink ref="F143" r:id="rId7" display="https://podminky.urs.cz/item/CS_URS_2025_02/171201231"/>
    <hyperlink ref="F146" r:id="rId8" display="https://podminky.urs.cz/item/CS_URS_2025_02/174111101"/>
    <hyperlink ref="F153" r:id="rId9" display="https://podminky.urs.cz/item/CS_URS_2025_02/175111101"/>
    <hyperlink ref="F164" r:id="rId10" display="https://podminky.urs.cz/item/CS_URS_2025_02/273313511"/>
    <hyperlink ref="F170" r:id="rId11" display="https://podminky.urs.cz/item/CS_URS_2025_02/273322511"/>
    <hyperlink ref="F177" r:id="rId12" display="https://podminky.urs.cz/item/CS_URS_2025_02/273351121"/>
    <hyperlink ref="F183" r:id="rId13" display="https://podminky.urs.cz/item/CS_URS_2025_02/273351122"/>
    <hyperlink ref="F185" r:id="rId14" display="https://podminky.urs.cz/item/CS_URS_2025_02/273361821"/>
    <hyperlink ref="F191" r:id="rId15" display="https://podminky.urs.cz/item/CS_URS_2025_02/274313711"/>
    <hyperlink ref="F198" r:id="rId16" display="https://podminky.urs.cz/item/CS_URS_2025_02/274351121"/>
    <hyperlink ref="F204" r:id="rId17" display="https://podminky.urs.cz/item/CS_URS_2025_02/274351122"/>
    <hyperlink ref="F212" r:id="rId18" display="https://podminky.urs.cz/item/CS_URS_2025_02/451572111"/>
    <hyperlink ref="F218" r:id="rId19" display="https://podminky.urs.cz/item/CS_URS_2025_02/632481213"/>
    <hyperlink ref="F224" r:id="rId20" display="https://podminky.urs.cz/item/CS_URS_2025_02/894302161"/>
    <hyperlink ref="F229" r:id="rId21" display="https://podminky.urs.cz/item/CS_URS_2025_02/894302193"/>
    <hyperlink ref="F231" r:id="rId22" display="https://podminky.urs.cz/item/CS_URS_2025_02/894302261"/>
    <hyperlink ref="F237" r:id="rId23" display="https://podminky.urs.cz/item/CS_URS_2025_02/894608112"/>
    <hyperlink ref="F242" r:id="rId24" display="https://podminky.urs.cz/item/CS_URS_2025_02/899641111"/>
    <hyperlink ref="F249" r:id="rId25" display="https://podminky.urs.cz/item/CS_URS_2025_02/899641112"/>
    <hyperlink ref="F251" r:id="rId26" display="https://podminky.urs.cz/item/CS_URS_2025_02/899722114"/>
    <hyperlink ref="F254" r:id="rId27" display="https://podminky.urs.cz/item/CS_URS_2025_02/998271301"/>
    <hyperlink ref="F260" r:id="rId28" display="https://podminky.urs.cz/item/CS_URS_2025_02/783846503"/>
  </hyperlinks>
  <pageMargins left="0.39375" right="0.39375" top="0.39375" bottom="0.39375" header="0" footer="0"/>
  <pageSetup paperSize="9" orientation="landscape" blackAndWhite="1" fitToHeight="100"/>
  <headerFooter>
    <oddFooter>&amp;CStrana &amp;P z &amp;N</oddFooter>
  </headerFooter>
  <drawing r:id="rId29"/>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103</v>
      </c>
    </row>
    <row r="3" s="1" customFormat="1" ht="6.96" customHeight="1">
      <c r="B3" s="142"/>
      <c r="C3" s="143"/>
      <c r="D3" s="143"/>
      <c r="E3" s="143"/>
      <c r="F3" s="143"/>
      <c r="G3" s="143"/>
      <c r="H3" s="143"/>
      <c r="I3" s="143"/>
      <c r="J3" s="143"/>
      <c r="K3" s="143"/>
      <c r="L3" s="23"/>
      <c r="AT3" s="20" t="s">
        <v>87</v>
      </c>
    </row>
    <row r="4" s="1" customFormat="1" ht="24.96" customHeight="1">
      <c r="B4" s="23"/>
      <c r="D4" s="144" t="s">
        <v>132</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Revitalizace parku Marie Restituty II. etapa - část B</v>
      </c>
      <c r="F7" s="146"/>
      <c r="G7" s="146"/>
      <c r="H7" s="146"/>
      <c r="L7" s="23"/>
    </row>
    <row r="8" s="1" customFormat="1" ht="12" customHeight="1">
      <c r="B8" s="23"/>
      <c r="D8" s="146" t="s">
        <v>141</v>
      </c>
      <c r="L8" s="23"/>
    </row>
    <row r="9" s="2" customFormat="1" ht="16.5" customHeight="1">
      <c r="A9" s="41"/>
      <c r="B9" s="47"/>
      <c r="C9" s="41"/>
      <c r="D9" s="41"/>
      <c r="E9" s="147" t="s">
        <v>928</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929</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1085</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19. 11. 2025</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27</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28</v>
      </c>
      <c r="F17" s="41"/>
      <c r="G17" s="41"/>
      <c r="H17" s="41"/>
      <c r="I17" s="146" t="s">
        <v>29</v>
      </c>
      <c r="J17" s="136" t="s">
        <v>30</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31</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29</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33</v>
      </c>
      <c r="E22" s="41"/>
      <c r="F22" s="41"/>
      <c r="G22" s="41"/>
      <c r="H22" s="41"/>
      <c r="I22" s="146" t="s">
        <v>26</v>
      </c>
      <c r="J22" s="136" t="s">
        <v>34</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35</v>
      </c>
      <c r="F23" s="41"/>
      <c r="G23" s="41"/>
      <c r="H23" s="41"/>
      <c r="I23" s="146" t="s">
        <v>29</v>
      </c>
      <c r="J23" s="136" t="s">
        <v>36</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38</v>
      </c>
      <c r="E25" s="41"/>
      <c r="F25" s="41"/>
      <c r="G25" s="41"/>
      <c r="H25" s="41"/>
      <c r="I25" s="146" t="s">
        <v>26</v>
      </c>
      <c r="J25" s="136" t="str">
        <f>IF('Rekapitulace stavby'!AN19="","",'Rekapitulace stavby'!AN19)</f>
        <v>05594553</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Ing. Vojtěch Biolek, Ph.D.</v>
      </c>
      <c r="F26" s="41"/>
      <c r="G26" s="41"/>
      <c r="H26" s="41"/>
      <c r="I26" s="146" t="s">
        <v>29</v>
      </c>
      <c r="J26" s="136" t="str">
        <f>IF('Rekapitulace stavby'!AN20="","",'Rekapitulace stavby'!AN20)</f>
        <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41</v>
      </c>
      <c r="E28" s="41"/>
      <c r="F28" s="41"/>
      <c r="G28" s="41"/>
      <c r="H28" s="41"/>
      <c r="I28" s="41"/>
      <c r="J28" s="41"/>
      <c r="K28" s="41"/>
      <c r="L28" s="148"/>
      <c r="S28" s="41"/>
      <c r="T28" s="41"/>
      <c r="U28" s="41"/>
      <c r="V28" s="41"/>
      <c r="W28" s="41"/>
      <c r="X28" s="41"/>
      <c r="Y28" s="41"/>
      <c r="Z28" s="41"/>
      <c r="AA28" s="41"/>
      <c r="AB28" s="41"/>
      <c r="AC28" s="41"/>
      <c r="AD28" s="41"/>
      <c r="AE28" s="41"/>
    </row>
    <row r="29" s="8" customFormat="1" ht="179.25" customHeight="1">
      <c r="A29" s="151"/>
      <c r="B29" s="152"/>
      <c r="C29" s="151"/>
      <c r="D29" s="151"/>
      <c r="E29" s="153" t="s">
        <v>151</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43</v>
      </c>
      <c r="E32" s="41"/>
      <c r="F32" s="41"/>
      <c r="G32" s="41"/>
      <c r="H32" s="41"/>
      <c r="I32" s="41"/>
      <c r="J32" s="157">
        <f>ROUND(J88,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45</v>
      </c>
      <c r="G34" s="41"/>
      <c r="H34" s="41"/>
      <c r="I34" s="158" t="s">
        <v>44</v>
      </c>
      <c r="J34" s="158" t="s">
        <v>46</v>
      </c>
      <c r="K34" s="41"/>
      <c r="L34" s="148"/>
      <c r="S34" s="41"/>
      <c r="T34" s="41"/>
      <c r="U34" s="41"/>
      <c r="V34" s="41"/>
      <c r="W34" s="41"/>
      <c r="X34" s="41"/>
      <c r="Y34" s="41"/>
      <c r="Z34" s="41"/>
      <c r="AA34" s="41"/>
      <c r="AB34" s="41"/>
      <c r="AC34" s="41"/>
      <c r="AD34" s="41"/>
      <c r="AE34" s="41"/>
    </row>
    <row r="35" s="2" customFormat="1" ht="14.4" customHeight="1">
      <c r="A35" s="41"/>
      <c r="B35" s="47"/>
      <c r="C35" s="41"/>
      <c r="D35" s="159" t="s">
        <v>47</v>
      </c>
      <c r="E35" s="146" t="s">
        <v>48</v>
      </c>
      <c r="F35" s="160">
        <f>ROUND((SUM(BE88:BE165)),  2)</f>
        <v>0</v>
      </c>
      <c r="G35" s="41"/>
      <c r="H35" s="41"/>
      <c r="I35" s="161">
        <v>0.20999999999999999</v>
      </c>
      <c r="J35" s="160">
        <f>ROUND(((SUM(BE88:BE165))*I35),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49</v>
      </c>
      <c r="F36" s="160">
        <f>ROUND((SUM(BF88:BF165)),  2)</f>
        <v>0</v>
      </c>
      <c r="G36" s="41"/>
      <c r="H36" s="41"/>
      <c r="I36" s="161">
        <v>0.12</v>
      </c>
      <c r="J36" s="160">
        <f>ROUND(((SUM(BF88:BF165))*I36),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50</v>
      </c>
      <c r="F37" s="160">
        <f>ROUND((SUM(BG88:BG165)),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51</v>
      </c>
      <c r="F38" s="160">
        <f>ROUND((SUM(BH88:BH165)),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52</v>
      </c>
      <c r="F39" s="160">
        <f>ROUND((SUM(BI88:BI165)),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53</v>
      </c>
      <c r="E41" s="164"/>
      <c r="F41" s="164"/>
      <c r="G41" s="165" t="s">
        <v>54</v>
      </c>
      <c r="H41" s="166" t="s">
        <v>55</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152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Revitalizace parku Marie Restituty II. etapa - část B</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141</v>
      </c>
      <c r="D51" s="25"/>
      <c r="E51" s="25"/>
      <c r="F51" s="25"/>
      <c r="G51" s="25"/>
      <c r="H51" s="25"/>
      <c r="I51" s="25"/>
      <c r="J51" s="25"/>
      <c r="K51" s="25"/>
      <c r="L51" s="23"/>
    </row>
    <row r="52" s="2" customFormat="1" ht="16.5" customHeight="1">
      <c r="A52" s="41"/>
      <c r="B52" s="42"/>
      <c r="C52" s="43"/>
      <c r="D52" s="43"/>
      <c r="E52" s="173" t="s">
        <v>928</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929</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301.2 - Technologie</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Brno-Husovice, park Marie Restituty</v>
      </c>
      <c r="G56" s="43"/>
      <c r="H56" s="43"/>
      <c r="I56" s="35" t="s">
        <v>23</v>
      </c>
      <c r="J56" s="75" t="str">
        <f>IF(J14="","",J14)</f>
        <v>19. 11. 2025</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ÚMČ Brno - sever</v>
      </c>
      <c r="G58" s="43"/>
      <c r="H58" s="43"/>
      <c r="I58" s="35" t="s">
        <v>33</v>
      </c>
      <c r="J58" s="39" t="str">
        <f>E23</f>
        <v>Eva Wagnerová</v>
      </c>
      <c r="K58" s="43"/>
      <c r="L58" s="148"/>
      <c r="S58" s="41"/>
      <c r="T58" s="41"/>
      <c r="U58" s="41"/>
      <c r="V58" s="41"/>
      <c r="W58" s="41"/>
      <c r="X58" s="41"/>
      <c r="Y58" s="41"/>
      <c r="Z58" s="41"/>
      <c r="AA58" s="41"/>
      <c r="AB58" s="41"/>
      <c r="AC58" s="41"/>
      <c r="AD58" s="41"/>
      <c r="AE58" s="41"/>
    </row>
    <row r="59" s="2" customFormat="1" ht="25.65" customHeight="1">
      <c r="A59" s="41"/>
      <c r="B59" s="42"/>
      <c r="C59" s="35" t="s">
        <v>31</v>
      </c>
      <c r="D59" s="43"/>
      <c r="E59" s="43"/>
      <c r="F59" s="30" t="str">
        <f>IF(E20="","",E20)</f>
        <v>Vyplň údaj</v>
      </c>
      <c r="G59" s="43"/>
      <c r="H59" s="43"/>
      <c r="I59" s="35" t="s">
        <v>38</v>
      </c>
      <c r="J59" s="39" t="str">
        <f>E26</f>
        <v>Ing. Vojtěch Biolek, Ph.D.</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153</v>
      </c>
      <c r="D61" s="175"/>
      <c r="E61" s="175"/>
      <c r="F61" s="175"/>
      <c r="G61" s="175"/>
      <c r="H61" s="175"/>
      <c r="I61" s="175"/>
      <c r="J61" s="176" t="s">
        <v>154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75</v>
      </c>
      <c r="D63" s="43"/>
      <c r="E63" s="43"/>
      <c r="F63" s="43"/>
      <c r="G63" s="43"/>
      <c r="H63" s="43"/>
      <c r="I63" s="43"/>
      <c r="J63" s="105">
        <f>J88</f>
        <v>0</v>
      </c>
      <c r="K63" s="43"/>
      <c r="L63" s="148"/>
      <c r="S63" s="41"/>
      <c r="T63" s="41"/>
      <c r="U63" s="41"/>
      <c r="V63" s="41"/>
      <c r="W63" s="41"/>
      <c r="X63" s="41"/>
      <c r="Y63" s="41"/>
      <c r="Z63" s="41"/>
      <c r="AA63" s="41"/>
      <c r="AB63" s="41"/>
      <c r="AC63" s="41"/>
      <c r="AD63" s="41"/>
      <c r="AE63" s="41"/>
      <c r="AU63" s="20" t="s">
        <v>155</v>
      </c>
    </row>
    <row r="64" s="9" customFormat="1" ht="24.96" customHeight="1">
      <c r="A64" s="9"/>
      <c r="B64" s="178"/>
      <c r="C64" s="179"/>
      <c r="D64" s="180" t="s">
        <v>1086</v>
      </c>
      <c r="E64" s="181"/>
      <c r="F64" s="181"/>
      <c r="G64" s="181"/>
      <c r="H64" s="181"/>
      <c r="I64" s="181"/>
      <c r="J64" s="182">
        <f>J89</f>
        <v>0</v>
      </c>
      <c r="K64" s="179"/>
      <c r="L64" s="183"/>
      <c r="S64" s="9"/>
      <c r="T64" s="9"/>
      <c r="U64" s="9"/>
      <c r="V64" s="9"/>
      <c r="W64" s="9"/>
      <c r="X64" s="9"/>
      <c r="Y64" s="9"/>
      <c r="Z64" s="9"/>
      <c r="AA64" s="9"/>
      <c r="AB64" s="9"/>
      <c r="AC64" s="9"/>
      <c r="AD64" s="9"/>
      <c r="AE64" s="9"/>
    </row>
    <row r="65" s="9" customFormat="1" ht="24.96" customHeight="1">
      <c r="A65" s="9"/>
      <c r="B65" s="178"/>
      <c r="C65" s="179"/>
      <c r="D65" s="180" t="s">
        <v>1087</v>
      </c>
      <c r="E65" s="181"/>
      <c r="F65" s="181"/>
      <c r="G65" s="181"/>
      <c r="H65" s="181"/>
      <c r="I65" s="181"/>
      <c r="J65" s="182">
        <f>J96</f>
        <v>0</v>
      </c>
      <c r="K65" s="179"/>
      <c r="L65" s="183"/>
      <c r="S65" s="9"/>
      <c r="T65" s="9"/>
      <c r="U65" s="9"/>
      <c r="V65" s="9"/>
      <c r="W65" s="9"/>
      <c r="X65" s="9"/>
      <c r="Y65" s="9"/>
      <c r="Z65" s="9"/>
      <c r="AA65" s="9"/>
      <c r="AB65" s="9"/>
      <c r="AC65" s="9"/>
      <c r="AD65" s="9"/>
      <c r="AE65" s="9"/>
    </row>
    <row r="66" s="9" customFormat="1" ht="24.96" customHeight="1">
      <c r="A66" s="9"/>
      <c r="B66" s="178"/>
      <c r="C66" s="179"/>
      <c r="D66" s="180" t="s">
        <v>1088</v>
      </c>
      <c r="E66" s="181"/>
      <c r="F66" s="181"/>
      <c r="G66" s="181"/>
      <c r="H66" s="181"/>
      <c r="I66" s="181"/>
      <c r="J66" s="182">
        <f>J101</f>
        <v>0</v>
      </c>
      <c r="K66" s="179"/>
      <c r="L66" s="183"/>
      <c r="S66" s="9"/>
      <c r="T66" s="9"/>
      <c r="U66" s="9"/>
      <c r="V66" s="9"/>
      <c r="W66" s="9"/>
      <c r="X66" s="9"/>
      <c r="Y66" s="9"/>
      <c r="Z66" s="9"/>
      <c r="AA66" s="9"/>
      <c r="AB66" s="9"/>
      <c r="AC66" s="9"/>
      <c r="AD66" s="9"/>
      <c r="AE66" s="9"/>
    </row>
    <row r="67" s="2" customFormat="1" ht="21.84" customHeight="1">
      <c r="A67" s="41"/>
      <c r="B67" s="42"/>
      <c r="C67" s="43"/>
      <c r="D67" s="43"/>
      <c r="E67" s="43"/>
      <c r="F67" s="43"/>
      <c r="G67" s="43"/>
      <c r="H67" s="43"/>
      <c r="I67" s="43"/>
      <c r="J67" s="43"/>
      <c r="K67" s="43"/>
      <c r="L67" s="148"/>
      <c r="S67" s="41"/>
      <c r="T67" s="41"/>
      <c r="U67" s="41"/>
      <c r="V67" s="41"/>
      <c r="W67" s="41"/>
      <c r="X67" s="41"/>
      <c r="Y67" s="41"/>
      <c r="Z67" s="41"/>
      <c r="AA67" s="41"/>
      <c r="AB67" s="41"/>
      <c r="AC67" s="41"/>
      <c r="AD67" s="41"/>
      <c r="AE67" s="41"/>
    </row>
    <row r="68" s="2" customFormat="1" ht="6.96" customHeight="1">
      <c r="A68" s="41"/>
      <c r="B68" s="62"/>
      <c r="C68" s="63"/>
      <c r="D68" s="63"/>
      <c r="E68" s="63"/>
      <c r="F68" s="63"/>
      <c r="G68" s="63"/>
      <c r="H68" s="63"/>
      <c r="I68" s="63"/>
      <c r="J68" s="63"/>
      <c r="K68" s="63"/>
      <c r="L68" s="148"/>
      <c r="S68" s="41"/>
      <c r="T68" s="41"/>
      <c r="U68" s="41"/>
      <c r="V68" s="41"/>
      <c r="W68" s="41"/>
      <c r="X68" s="41"/>
      <c r="Y68" s="41"/>
      <c r="Z68" s="41"/>
      <c r="AA68" s="41"/>
      <c r="AB68" s="41"/>
      <c r="AC68" s="41"/>
      <c r="AD68" s="41"/>
      <c r="AE68" s="41"/>
    </row>
    <row r="72" s="2" customFormat="1" ht="6.96" customHeight="1">
      <c r="A72" s="41"/>
      <c r="B72" s="64"/>
      <c r="C72" s="65"/>
      <c r="D72" s="65"/>
      <c r="E72" s="65"/>
      <c r="F72" s="65"/>
      <c r="G72" s="65"/>
      <c r="H72" s="65"/>
      <c r="I72" s="65"/>
      <c r="J72" s="65"/>
      <c r="K72" s="65"/>
      <c r="L72" s="148"/>
      <c r="S72" s="41"/>
      <c r="T72" s="41"/>
      <c r="U72" s="41"/>
      <c r="V72" s="41"/>
      <c r="W72" s="41"/>
      <c r="X72" s="41"/>
      <c r="Y72" s="41"/>
      <c r="Z72" s="41"/>
      <c r="AA72" s="41"/>
      <c r="AB72" s="41"/>
      <c r="AC72" s="41"/>
      <c r="AD72" s="41"/>
      <c r="AE72" s="41"/>
    </row>
    <row r="73" s="2" customFormat="1" ht="24.96" customHeight="1">
      <c r="A73" s="41"/>
      <c r="B73" s="42"/>
      <c r="C73" s="26" t="s">
        <v>164</v>
      </c>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48"/>
      <c r="S74" s="41"/>
      <c r="T74" s="41"/>
      <c r="U74" s="41"/>
      <c r="V74" s="41"/>
      <c r="W74" s="41"/>
      <c r="X74" s="41"/>
      <c r="Y74" s="41"/>
      <c r="Z74" s="41"/>
      <c r="AA74" s="41"/>
      <c r="AB74" s="41"/>
      <c r="AC74" s="41"/>
      <c r="AD74" s="41"/>
      <c r="AE74" s="41"/>
    </row>
    <row r="75" s="2" customFormat="1" ht="12" customHeight="1">
      <c r="A75" s="41"/>
      <c r="B75" s="42"/>
      <c r="C75" s="35" t="s">
        <v>16</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16.5" customHeight="1">
      <c r="A76" s="41"/>
      <c r="B76" s="42"/>
      <c r="C76" s="43"/>
      <c r="D76" s="43"/>
      <c r="E76" s="173" t="str">
        <f>E7</f>
        <v>Revitalizace parku Marie Restituty II. etapa - část B</v>
      </c>
      <c r="F76" s="35"/>
      <c r="G76" s="35"/>
      <c r="H76" s="35"/>
      <c r="I76" s="43"/>
      <c r="J76" s="43"/>
      <c r="K76" s="43"/>
      <c r="L76" s="148"/>
      <c r="S76" s="41"/>
      <c r="T76" s="41"/>
      <c r="U76" s="41"/>
      <c r="V76" s="41"/>
      <c r="W76" s="41"/>
      <c r="X76" s="41"/>
      <c r="Y76" s="41"/>
      <c r="Z76" s="41"/>
      <c r="AA76" s="41"/>
      <c r="AB76" s="41"/>
      <c r="AC76" s="41"/>
      <c r="AD76" s="41"/>
      <c r="AE76" s="41"/>
    </row>
    <row r="77" s="1" customFormat="1" ht="12" customHeight="1">
      <c r="B77" s="24"/>
      <c r="C77" s="35" t="s">
        <v>141</v>
      </c>
      <c r="D77" s="25"/>
      <c r="E77" s="25"/>
      <c r="F77" s="25"/>
      <c r="G77" s="25"/>
      <c r="H77" s="25"/>
      <c r="I77" s="25"/>
      <c r="J77" s="25"/>
      <c r="K77" s="25"/>
      <c r="L77" s="23"/>
    </row>
    <row r="78" s="2" customFormat="1" ht="16.5" customHeight="1">
      <c r="A78" s="41"/>
      <c r="B78" s="42"/>
      <c r="C78" s="43"/>
      <c r="D78" s="43"/>
      <c r="E78" s="173" t="s">
        <v>928</v>
      </c>
      <c r="F78" s="43"/>
      <c r="G78" s="43"/>
      <c r="H78" s="43"/>
      <c r="I78" s="43"/>
      <c r="J78" s="43"/>
      <c r="K78" s="43"/>
      <c r="L78" s="148"/>
      <c r="S78" s="41"/>
      <c r="T78" s="41"/>
      <c r="U78" s="41"/>
      <c r="V78" s="41"/>
      <c r="W78" s="41"/>
      <c r="X78" s="41"/>
      <c r="Y78" s="41"/>
      <c r="Z78" s="41"/>
      <c r="AA78" s="41"/>
      <c r="AB78" s="41"/>
      <c r="AC78" s="41"/>
      <c r="AD78" s="41"/>
      <c r="AE78" s="41"/>
    </row>
    <row r="79" s="2" customFormat="1" ht="12" customHeight="1">
      <c r="A79" s="41"/>
      <c r="B79" s="42"/>
      <c r="C79" s="35" t="s">
        <v>929</v>
      </c>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6.5" customHeight="1">
      <c r="A80" s="41"/>
      <c r="B80" s="42"/>
      <c r="C80" s="43"/>
      <c r="D80" s="43"/>
      <c r="E80" s="72" t="str">
        <f>E11</f>
        <v>SO 301.2 - Technologie</v>
      </c>
      <c r="F80" s="43"/>
      <c r="G80" s="43"/>
      <c r="H80" s="43"/>
      <c r="I80" s="43"/>
      <c r="J80" s="43"/>
      <c r="K80" s="43"/>
      <c r="L80" s="148"/>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21</v>
      </c>
      <c r="D82" s="43"/>
      <c r="E82" s="43"/>
      <c r="F82" s="30" t="str">
        <f>F14</f>
        <v>Brno-Husovice, park Marie Restituty</v>
      </c>
      <c r="G82" s="43"/>
      <c r="H82" s="43"/>
      <c r="I82" s="35" t="s">
        <v>23</v>
      </c>
      <c r="J82" s="75" t="str">
        <f>IF(J14="","",J14)</f>
        <v>19. 11. 2025</v>
      </c>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5.15" customHeight="1">
      <c r="A84" s="41"/>
      <c r="B84" s="42"/>
      <c r="C84" s="35" t="s">
        <v>25</v>
      </c>
      <c r="D84" s="43"/>
      <c r="E84" s="43"/>
      <c r="F84" s="30" t="str">
        <f>E17</f>
        <v>ÚMČ Brno - sever</v>
      </c>
      <c r="G84" s="43"/>
      <c r="H84" s="43"/>
      <c r="I84" s="35" t="s">
        <v>33</v>
      </c>
      <c r="J84" s="39" t="str">
        <f>E23</f>
        <v>Eva Wagnerová</v>
      </c>
      <c r="K84" s="43"/>
      <c r="L84" s="148"/>
      <c r="S84" s="41"/>
      <c r="T84" s="41"/>
      <c r="U84" s="41"/>
      <c r="V84" s="41"/>
      <c r="W84" s="41"/>
      <c r="X84" s="41"/>
      <c r="Y84" s="41"/>
      <c r="Z84" s="41"/>
      <c r="AA84" s="41"/>
      <c r="AB84" s="41"/>
      <c r="AC84" s="41"/>
      <c r="AD84" s="41"/>
      <c r="AE84" s="41"/>
    </row>
    <row r="85" s="2" customFormat="1" ht="25.65" customHeight="1">
      <c r="A85" s="41"/>
      <c r="B85" s="42"/>
      <c r="C85" s="35" t="s">
        <v>31</v>
      </c>
      <c r="D85" s="43"/>
      <c r="E85" s="43"/>
      <c r="F85" s="30" t="str">
        <f>IF(E20="","",E20)</f>
        <v>Vyplň údaj</v>
      </c>
      <c r="G85" s="43"/>
      <c r="H85" s="43"/>
      <c r="I85" s="35" t="s">
        <v>38</v>
      </c>
      <c r="J85" s="39" t="str">
        <f>E26</f>
        <v>Ing. Vojtěch Biolek, Ph.D.</v>
      </c>
      <c r="K85" s="43"/>
      <c r="L85" s="148"/>
      <c r="S85" s="41"/>
      <c r="T85" s="41"/>
      <c r="U85" s="41"/>
      <c r="V85" s="41"/>
      <c r="W85" s="41"/>
      <c r="X85" s="41"/>
      <c r="Y85" s="41"/>
      <c r="Z85" s="41"/>
      <c r="AA85" s="41"/>
      <c r="AB85" s="41"/>
      <c r="AC85" s="41"/>
      <c r="AD85" s="41"/>
      <c r="AE85" s="41"/>
    </row>
    <row r="86" s="2" customFormat="1" ht="10.32"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11" customFormat="1" ht="29.28" customHeight="1">
      <c r="A87" s="189"/>
      <c r="B87" s="190"/>
      <c r="C87" s="191" t="s">
        <v>165</v>
      </c>
      <c r="D87" s="192" t="s">
        <v>62</v>
      </c>
      <c r="E87" s="192" t="s">
        <v>58</v>
      </c>
      <c r="F87" s="192" t="s">
        <v>59</v>
      </c>
      <c r="G87" s="192" t="s">
        <v>166</v>
      </c>
      <c r="H87" s="192" t="s">
        <v>167</v>
      </c>
      <c r="I87" s="192" t="s">
        <v>168</v>
      </c>
      <c r="J87" s="192" t="s">
        <v>154</v>
      </c>
      <c r="K87" s="193" t="s">
        <v>169</v>
      </c>
      <c r="L87" s="194"/>
      <c r="M87" s="95" t="s">
        <v>19</v>
      </c>
      <c r="N87" s="96" t="s">
        <v>47</v>
      </c>
      <c r="O87" s="96" t="s">
        <v>170</v>
      </c>
      <c r="P87" s="96" t="s">
        <v>171</v>
      </c>
      <c r="Q87" s="96" t="s">
        <v>172</v>
      </c>
      <c r="R87" s="96" t="s">
        <v>173</v>
      </c>
      <c r="S87" s="96" t="s">
        <v>174</v>
      </c>
      <c r="T87" s="97" t="s">
        <v>175</v>
      </c>
      <c r="U87" s="189"/>
      <c r="V87" s="189"/>
      <c r="W87" s="189"/>
      <c r="X87" s="189"/>
      <c r="Y87" s="189"/>
      <c r="Z87" s="189"/>
      <c r="AA87" s="189"/>
      <c r="AB87" s="189"/>
      <c r="AC87" s="189"/>
      <c r="AD87" s="189"/>
      <c r="AE87" s="189"/>
    </row>
    <row r="88" s="2" customFormat="1" ht="22.8" customHeight="1">
      <c r="A88" s="41"/>
      <c r="B88" s="42"/>
      <c r="C88" s="102" t="s">
        <v>176</v>
      </c>
      <c r="D88" s="43"/>
      <c r="E88" s="43"/>
      <c r="F88" s="43"/>
      <c r="G88" s="43"/>
      <c r="H88" s="43"/>
      <c r="I88" s="43"/>
      <c r="J88" s="195">
        <f>BK88</f>
        <v>0</v>
      </c>
      <c r="K88" s="43"/>
      <c r="L88" s="47"/>
      <c r="M88" s="98"/>
      <c r="N88" s="196"/>
      <c r="O88" s="99"/>
      <c r="P88" s="197">
        <f>P89+P96+P101</f>
        <v>0</v>
      </c>
      <c r="Q88" s="99"/>
      <c r="R88" s="197">
        <f>R89+R96+R101</f>
        <v>0</v>
      </c>
      <c r="S88" s="99"/>
      <c r="T88" s="198">
        <f>T89+T96+T101</f>
        <v>0</v>
      </c>
      <c r="U88" s="41"/>
      <c r="V88" s="41"/>
      <c r="W88" s="41"/>
      <c r="X88" s="41"/>
      <c r="Y88" s="41"/>
      <c r="Z88" s="41"/>
      <c r="AA88" s="41"/>
      <c r="AB88" s="41"/>
      <c r="AC88" s="41"/>
      <c r="AD88" s="41"/>
      <c r="AE88" s="41"/>
      <c r="AT88" s="20" t="s">
        <v>76</v>
      </c>
      <c r="AU88" s="20" t="s">
        <v>155</v>
      </c>
      <c r="BK88" s="199">
        <f>BK89+BK96+BK101</f>
        <v>0</v>
      </c>
    </row>
    <row r="89" s="12" customFormat="1" ht="25.92" customHeight="1">
      <c r="A89" s="12"/>
      <c r="B89" s="200"/>
      <c r="C89" s="201"/>
      <c r="D89" s="202" t="s">
        <v>76</v>
      </c>
      <c r="E89" s="203" t="s">
        <v>1089</v>
      </c>
      <c r="F89" s="203" t="s">
        <v>1090</v>
      </c>
      <c r="G89" s="201"/>
      <c r="H89" s="201"/>
      <c r="I89" s="204"/>
      <c r="J89" s="205">
        <f>BK89</f>
        <v>0</v>
      </c>
      <c r="K89" s="201"/>
      <c r="L89" s="206"/>
      <c r="M89" s="207"/>
      <c r="N89" s="208"/>
      <c r="O89" s="208"/>
      <c r="P89" s="209">
        <f>SUM(P90:P95)</f>
        <v>0</v>
      </c>
      <c r="Q89" s="208"/>
      <c r="R89" s="209">
        <f>SUM(R90:R95)</f>
        <v>0</v>
      </c>
      <c r="S89" s="208"/>
      <c r="T89" s="210">
        <f>SUM(T90:T95)</f>
        <v>0</v>
      </c>
      <c r="U89" s="12"/>
      <c r="V89" s="12"/>
      <c r="W89" s="12"/>
      <c r="X89" s="12"/>
      <c r="Y89" s="12"/>
      <c r="Z89" s="12"/>
      <c r="AA89" s="12"/>
      <c r="AB89" s="12"/>
      <c r="AC89" s="12"/>
      <c r="AD89" s="12"/>
      <c r="AE89" s="12"/>
      <c r="AR89" s="211" t="s">
        <v>85</v>
      </c>
      <c r="AT89" s="212" t="s">
        <v>76</v>
      </c>
      <c r="AU89" s="212" t="s">
        <v>77</v>
      </c>
      <c r="AY89" s="211" t="s">
        <v>179</v>
      </c>
      <c r="BK89" s="213">
        <f>SUM(BK90:BK95)</f>
        <v>0</v>
      </c>
    </row>
    <row r="90" s="2" customFormat="1" ht="21.75" customHeight="1">
      <c r="A90" s="41"/>
      <c r="B90" s="42"/>
      <c r="C90" s="216" t="s">
        <v>85</v>
      </c>
      <c r="D90" s="216" t="s">
        <v>181</v>
      </c>
      <c r="E90" s="217" t="s">
        <v>1091</v>
      </c>
      <c r="F90" s="218" t="s">
        <v>1092</v>
      </c>
      <c r="G90" s="219" t="s">
        <v>273</v>
      </c>
      <c r="H90" s="220">
        <v>1</v>
      </c>
      <c r="I90" s="221"/>
      <c r="J90" s="222">
        <f>ROUND(I90*H90,2)</f>
        <v>0</v>
      </c>
      <c r="K90" s="218" t="s">
        <v>274</v>
      </c>
      <c r="L90" s="47"/>
      <c r="M90" s="223" t="s">
        <v>19</v>
      </c>
      <c r="N90" s="224" t="s">
        <v>48</v>
      </c>
      <c r="O90" s="87"/>
      <c r="P90" s="225">
        <f>O90*H90</f>
        <v>0</v>
      </c>
      <c r="Q90" s="225">
        <v>0</v>
      </c>
      <c r="R90" s="225">
        <f>Q90*H90</f>
        <v>0</v>
      </c>
      <c r="S90" s="225">
        <v>0</v>
      </c>
      <c r="T90" s="226">
        <f>S90*H90</f>
        <v>0</v>
      </c>
      <c r="U90" s="41"/>
      <c r="V90" s="41"/>
      <c r="W90" s="41"/>
      <c r="X90" s="41"/>
      <c r="Y90" s="41"/>
      <c r="Z90" s="41"/>
      <c r="AA90" s="41"/>
      <c r="AB90" s="41"/>
      <c r="AC90" s="41"/>
      <c r="AD90" s="41"/>
      <c r="AE90" s="41"/>
      <c r="AR90" s="227" t="s">
        <v>186</v>
      </c>
      <c r="AT90" s="227" t="s">
        <v>181</v>
      </c>
      <c r="AU90" s="227" t="s">
        <v>85</v>
      </c>
      <c r="AY90" s="20" t="s">
        <v>179</v>
      </c>
      <c r="BE90" s="228">
        <f>IF(N90="základní",J90,0)</f>
        <v>0</v>
      </c>
      <c r="BF90" s="228">
        <f>IF(N90="snížená",J90,0)</f>
        <v>0</v>
      </c>
      <c r="BG90" s="228">
        <f>IF(N90="zákl. přenesená",J90,0)</f>
        <v>0</v>
      </c>
      <c r="BH90" s="228">
        <f>IF(N90="sníž. přenesená",J90,0)</f>
        <v>0</v>
      </c>
      <c r="BI90" s="228">
        <f>IF(N90="nulová",J90,0)</f>
        <v>0</v>
      </c>
      <c r="BJ90" s="20" t="s">
        <v>85</v>
      </c>
      <c r="BK90" s="228">
        <f>ROUND(I90*H90,2)</f>
        <v>0</v>
      </c>
      <c r="BL90" s="20" t="s">
        <v>186</v>
      </c>
      <c r="BM90" s="227" t="s">
        <v>316</v>
      </c>
    </row>
    <row r="91" s="2" customFormat="1" ht="21.75" customHeight="1">
      <c r="A91" s="41"/>
      <c r="B91" s="42"/>
      <c r="C91" s="216" t="s">
        <v>87</v>
      </c>
      <c r="D91" s="216" t="s">
        <v>181</v>
      </c>
      <c r="E91" s="217" t="s">
        <v>1093</v>
      </c>
      <c r="F91" s="218" t="s">
        <v>1094</v>
      </c>
      <c r="G91" s="219" t="s">
        <v>1095</v>
      </c>
      <c r="H91" s="220">
        <v>1</v>
      </c>
      <c r="I91" s="221"/>
      <c r="J91" s="222">
        <f>ROUND(I91*H91,2)</f>
        <v>0</v>
      </c>
      <c r="K91" s="218" t="s">
        <v>274</v>
      </c>
      <c r="L91" s="47"/>
      <c r="M91" s="223" t="s">
        <v>19</v>
      </c>
      <c r="N91" s="224" t="s">
        <v>48</v>
      </c>
      <c r="O91" s="87"/>
      <c r="P91" s="225">
        <f>O91*H91</f>
        <v>0</v>
      </c>
      <c r="Q91" s="225">
        <v>0</v>
      </c>
      <c r="R91" s="225">
        <f>Q91*H91</f>
        <v>0</v>
      </c>
      <c r="S91" s="225">
        <v>0</v>
      </c>
      <c r="T91" s="226">
        <f>S91*H91</f>
        <v>0</v>
      </c>
      <c r="U91" s="41"/>
      <c r="V91" s="41"/>
      <c r="W91" s="41"/>
      <c r="X91" s="41"/>
      <c r="Y91" s="41"/>
      <c r="Z91" s="41"/>
      <c r="AA91" s="41"/>
      <c r="AB91" s="41"/>
      <c r="AC91" s="41"/>
      <c r="AD91" s="41"/>
      <c r="AE91" s="41"/>
      <c r="AR91" s="227" t="s">
        <v>186</v>
      </c>
      <c r="AT91" s="227" t="s">
        <v>181</v>
      </c>
      <c r="AU91" s="227" t="s">
        <v>85</v>
      </c>
      <c r="AY91" s="20" t="s">
        <v>179</v>
      </c>
      <c r="BE91" s="228">
        <f>IF(N91="základní",J91,0)</f>
        <v>0</v>
      </c>
      <c r="BF91" s="228">
        <f>IF(N91="snížená",J91,0)</f>
        <v>0</v>
      </c>
      <c r="BG91" s="228">
        <f>IF(N91="zákl. přenesená",J91,0)</f>
        <v>0</v>
      </c>
      <c r="BH91" s="228">
        <f>IF(N91="sníž. přenesená",J91,0)</f>
        <v>0</v>
      </c>
      <c r="BI91" s="228">
        <f>IF(N91="nulová",J91,0)</f>
        <v>0</v>
      </c>
      <c r="BJ91" s="20" t="s">
        <v>85</v>
      </c>
      <c r="BK91" s="228">
        <f>ROUND(I91*H91,2)</f>
        <v>0</v>
      </c>
      <c r="BL91" s="20" t="s">
        <v>186</v>
      </c>
      <c r="BM91" s="227" t="s">
        <v>326</v>
      </c>
    </row>
    <row r="92" s="2" customFormat="1" ht="16.5" customHeight="1">
      <c r="A92" s="41"/>
      <c r="B92" s="42"/>
      <c r="C92" s="216" t="s">
        <v>194</v>
      </c>
      <c r="D92" s="216" t="s">
        <v>181</v>
      </c>
      <c r="E92" s="217" t="s">
        <v>1096</v>
      </c>
      <c r="F92" s="218" t="s">
        <v>1097</v>
      </c>
      <c r="G92" s="219" t="s">
        <v>273</v>
      </c>
      <c r="H92" s="220">
        <v>1</v>
      </c>
      <c r="I92" s="221"/>
      <c r="J92" s="222">
        <f>ROUND(I92*H92,2)</f>
        <v>0</v>
      </c>
      <c r="K92" s="218" t="s">
        <v>274</v>
      </c>
      <c r="L92" s="47"/>
      <c r="M92" s="223" t="s">
        <v>19</v>
      </c>
      <c r="N92" s="224" t="s">
        <v>48</v>
      </c>
      <c r="O92" s="87"/>
      <c r="P92" s="225">
        <f>O92*H92</f>
        <v>0</v>
      </c>
      <c r="Q92" s="225">
        <v>0</v>
      </c>
      <c r="R92" s="225">
        <f>Q92*H92</f>
        <v>0</v>
      </c>
      <c r="S92" s="225">
        <v>0</v>
      </c>
      <c r="T92" s="226">
        <f>S92*H92</f>
        <v>0</v>
      </c>
      <c r="U92" s="41"/>
      <c r="V92" s="41"/>
      <c r="W92" s="41"/>
      <c r="X92" s="41"/>
      <c r="Y92" s="41"/>
      <c r="Z92" s="41"/>
      <c r="AA92" s="41"/>
      <c r="AB92" s="41"/>
      <c r="AC92" s="41"/>
      <c r="AD92" s="41"/>
      <c r="AE92" s="41"/>
      <c r="AR92" s="227" t="s">
        <v>186</v>
      </c>
      <c r="AT92" s="227" t="s">
        <v>181</v>
      </c>
      <c r="AU92" s="227" t="s">
        <v>85</v>
      </c>
      <c r="AY92" s="20" t="s">
        <v>179</v>
      </c>
      <c r="BE92" s="228">
        <f>IF(N92="základní",J92,0)</f>
        <v>0</v>
      </c>
      <c r="BF92" s="228">
        <f>IF(N92="snížená",J92,0)</f>
        <v>0</v>
      </c>
      <c r="BG92" s="228">
        <f>IF(N92="zákl. přenesená",J92,0)</f>
        <v>0</v>
      </c>
      <c r="BH92" s="228">
        <f>IF(N92="sníž. přenesená",J92,0)</f>
        <v>0</v>
      </c>
      <c r="BI92" s="228">
        <f>IF(N92="nulová",J92,0)</f>
        <v>0</v>
      </c>
      <c r="BJ92" s="20" t="s">
        <v>85</v>
      </c>
      <c r="BK92" s="228">
        <f>ROUND(I92*H92,2)</f>
        <v>0</v>
      </c>
      <c r="BL92" s="20" t="s">
        <v>186</v>
      </c>
      <c r="BM92" s="227" t="s">
        <v>129</v>
      </c>
    </row>
    <row r="93" s="2" customFormat="1" ht="16.5" customHeight="1">
      <c r="A93" s="41"/>
      <c r="B93" s="42"/>
      <c r="C93" s="216" t="s">
        <v>186</v>
      </c>
      <c r="D93" s="216" t="s">
        <v>181</v>
      </c>
      <c r="E93" s="217" t="s">
        <v>1098</v>
      </c>
      <c r="F93" s="218" t="s">
        <v>1099</v>
      </c>
      <c r="G93" s="219" t="s">
        <v>1095</v>
      </c>
      <c r="H93" s="220">
        <v>1</v>
      </c>
      <c r="I93" s="221"/>
      <c r="J93" s="222">
        <f>ROUND(I93*H93,2)</f>
        <v>0</v>
      </c>
      <c r="K93" s="218" t="s">
        <v>274</v>
      </c>
      <c r="L93" s="47"/>
      <c r="M93" s="223" t="s">
        <v>19</v>
      </c>
      <c r="N93" s="224" t="s">
        <v>48</v>
      </c>
      <c r="O93" s="87"/>
      <c r="P93" s="225">
        <f>O93*H93</f>
        <v>0</v>
      </c>
      <c r="Q93" s="225">
        <v>0</v>
      </c>
      <c r="R93" s="225">
        <f>Q93*H93</f>
        <v>0</v>
      </c>
      <c r="S93" s="225">
        <v>0</v>
      </c>
      <c r="T93" s="226">
        <f>S93*H93</f>
        <v>0</v>
      </c>
      <c r="U93" s="41"/>
      <c r="V93" s="41"/>
      <c r="W93" s="41"/>
      <c r="X93" s="41"/>
      <c r="Y93" s="41"/>
      <c r="Z93" s="41"/>
      <c r="AA93" s="41"/>
      <c r="AB93" s="41"/>
      <c r="AC93" s="41"/>
      <c r="AD93" s="41"/>
      <c r="AE93" s="41"/>
      <c r="AR93" s="227" t="s">
        <v>186</v>
      </c>
      <c r="AT93" s="227" t="s">
        <v>181</v>
      </c>
      <c r="AU93" s="227" t="s">
        <v>85</v>
      </c>
      <c r="AY93" s="20" t="s">
        <v>179</v>
      </c>
      <c r="BE93" s="228">
        <f>IF(N93="základní",J93,0)</f>
        <v>0</v>
      </c>
      <c r="BF93" s="228">
        <f>IF(N93="snížená",J93,0)</f>
        <v>0</v>
      </c>
      <c r="BG93" s="228">
        <f>IF(N93="zákl. přenesená",J93,0)</f>
        <v>0</v>
      </c>
      <c r="BH93" s="228">
        <f>IF(N93="sníž. přenesená",J93,0)</f>
        <v>0</v>
      </c>
      <c r="BI93" s="228">
        <f>IF(N93="nulová",J93,0)</f>
        <v>0</v>
      </c>
      <c r="BJ93" s="20" t="s">
        <v>85</v>
      </c>
      <c r="BK93" s="228">
        <f>ROUND(I93*H93,2)</f>
        <v>0</v>
      </c>
      <c r="BL93" s="20" t="s">
        <v>186</v>
      </c>
      <c r="BM93" s="227" t="s">
        <v>351</v>
      </c>
    </row>
    <row r="94" s="2" customFormat="1" ht="16.5" customHeight="1">
      <c r="A94" s="41"/>
      <c r="B94" s="42"/>
      <c r="C94" s="216" t="s">
        <v>215</v>
      </c>
      <c r="D94" s="216" t="s">
        <v>181</v>
      </c>
      <c r="E94" s="217" t="s">
        <v>1100</v>
      </c>
      <c r="F94" s="218" t="s">
        <v>1101</v>
      </c>
      <c r="G94" s="219" t="s">
        <v>1095</v>
      </c>
      <c r="H94" s="220">
        <v>1</v>
      </c>
      <c r="I94" s="221"/>
      <c r="J94" s="222">
        <f>ROUND(I94*H94,2)</f>
        <v>0</v>
      </c>
      <c r="K94" s="218" t="s">
        <v>274</v>
      </c>
      <c r="L94" s="47"/>
      <c r="M94" s="223" t="s">
        <v>19</v>
      </c>
      <c r="N94" s="224" t="s">
        <v>48</v>
      </c>
      <c r="O94" s="87"/>
      <c r="P94" s="225">
        <f>O94*H94</f>
        <v>0</v>
      </c>
      <c r="Q94" s="225">
        <v>0</v>
      </c>
      <c r="R94" s="225">
        <f>Q94*H94</f>
        <v>0</v>
      </c>
      <c r="S94" s="225">
        <v>0</v>
      </c>
      <c r="T94" s="226">
        <f>S94*H94</f>
        <v>0</v>
      </c>
      <c r="U94" s="41"/>
      <c r="V94" s="41"/>
      <c r="W94" s="41"/>
      <c r="X94" s="41"/>
      <c r="Y94" s="41"/>
      <c r="Z94" s="41"/>
      <c r="AA94" s="41"/>
      <c r="AB94" s="41"/>
      <c r="AC94" s="41"/>
      <c r="AD94" s="41"/>
      <c r="AE94" s="41"/>
      <c r="AR94" s="227" t="s">
        <v>186</v>
      </c>
      <c r="AT94" s="227" t="s">
        <v>181</v>
      </c>
      <c r="AU94" s="227" t="s">
        <v>85</v>
      </c>
      <c r="AY94" s="20" t="s">
        <v>179</v>
      </c>
      <c r="BE94" s="228">
        <f>IF(N94="základní",J94,0)</f>
        <v>0</v>
      </c>
      <c r="BF94" s="228">
        <f>IF(N94="snížená",J94,0)</f>
        <v>0</v>
      </c>
      <c r="BG94" s="228">
        <f>IF(N94="zákl. přenesená",J94,0)</f>
        <v>0</v>
      </c>
      <c r="BH94" s="228">
        <f>IF(N94="sníž. přenesená",J94,0)</f>
        <v>0</v>
      </c>
      <c r="BI94" s="228">
        <f>IF(N94="nulová",J94,0)</f>
        <v>0</v>
      </c>
      <c r="BJ94" s="20" t="s">
        <v>85</v>
      </c>
      <c r="BK94" s="228">
        <f>ROUND(I94*H94,2)</f>
        <v>0</v>
      </c>
      <c r="BL94" s="20" t="s">
        <v>186</v>
      </c>
      <c r="BM94" s="227" t="s">
        <v>146</v>
      </c>
    </row>
    <row r="95" s="2" customFormat="1" ht="16.5" customHeight="1">
      <c r="A95" s="41"/>
      <c r="B95" s="42"/>
      <c r="C95" s="216" t="s">
        <v>220</v>
      </c>
      <c r="D95" s="216" t="s">
        <v>181</v>
      </c>
      <c r="E95" s="217" t="s">
        <v>1102</v>
      </c>
      <c r="F95" s="218" t="s">
        <v>1103</v>
      </c>
      <c r="G95" s="219" t="s">
        <v>1095</v>
      </c>
      <c r="H95" s="220">
        <v>1</v>
      </c>
      <c r="I95" s="221"/>
      <c r="J95" s="222">
        <f>ROUND(I95*H95,2)</f>
        <v>0</v>
      </c>
      <c r="K95" s="218" t="s">
        <v>274</v>
      </c>
      <c r="L95" s="47"/>
      <c r="M95" s="223" t="s">
        <v>19</v>
      </c>
      <c r="N95" s="224" t="s">
        <v>48</v>
      </c>
      <c r="O95" s="87"/>
      <c r="P95" s="225">
        <f>O95*H95</f>
        <v>0</v>
      </c>
      <c r="Q95" s="225">
        <v>0</v>
      </c>
      <c r="R95" s="225">
        <f>Q95*H95</f>
        <v>0</v>
      </c>
      <c r="S95" s="225">
        <v>0</v>
      </c>
      <c r="T95" s="226">
        <f>S95*H95</f>
        <v>0</v>
      </c>
      <c r="U95" s="41"/>
      <c r="V95" s="41"/>
      <c r="W95" s="41"/>
      <c r="X95" s="41"/>
      <c r="Y95" s="41"/>
      <c r="Z95" s="41"/>
      <c r="AA95" s="41"/>
      <c r="AB95" s="41"/>
      <c r="AC95" s="41"/>
      <c r="AD95" s="41"/>
      <c r="AE95" s="41"/>
      <c r="AR95" s="227" t="s">
        <v>186</v>
      </c>
      <c r="AT95" s="227" t="s">
        <v>181</v>
      </c>
      <c r="AU95" s="227" t="s">
        <v>85</v>
      </c>
      <c r="AY95" s="20" t="s">
        <v>179</v>
      </c>
      <c r="BE95" s="228">
        <f>IF(N95="základní",J95,0)</f>
        <v>0</v>
      </c>
      <c r="BF95" s="228">
        <f>IF(N95="snížená",J95,0)</f>
        <v>0</v>
      </c>
      <c r="BG95" s="228">
        <f>IF(N95="zákl. přenesená",J95,0)</f>
        <v>0</v>
      </c>
      <c r="BH95" s="228">
        <f>IF(N95="sníž. přenesená",J95,0)</f>
        <v>0</v>
      </c>
      <c r="BI95" s="228">
        <f>IF(N95="nulová",J95,0)</f>
        <v>0</v>
      </c>
      <c r="BJ95" s="20" t="s">
        <v>85</v>
      </c>
      <c r="BK95" s="228">
        <f>ROUND(I95*H95,2)</f>
        <v>0</v>
      </c>
      <c r="BL95" s="20" t="s">
        <v>186</v>
      </c>
      <c r="BM95" s="227" t="s">
        <v>376</v>
      </c>
    </row>
    <row r="96" s="12" customFormat="1" ht="25.92" customHeight="1">
      <c r="A96" s="12"/>
      <c r="B96" s="200"/>
      <c r="C96" s="201"/>
      <c r="D96" s="202" t="s">
        <v>76</v>
      </c>
      <c r="E96" s="203" t="s">
        <v>1104</v>
      </c>
      <c r="F96" s="203" t="s">
        <v>1105</v>
      </c>
      <c r="G96" s="201"/>
      <c r="H96" s="201"/>
      <c r="I96" s="204"/>
      <c r="J96" s="205">
        <f>BK96</f>
        <v>0</v>
      </c>
      <c r="K96" s="201"/>
      <c r="L96" s="206"/>
      <c r="M96" s="207"/>
      <c r="N96" s="208"/>
      <c r="O96" s="208"/>
      <c r="P96" s="209">
        <f>SUM(P97:P100)</f>
        <v>0</v>
      </c>
      <c r="Q96" s="208"/>
      <c r="R96" s="209">
        <f>SUM(R97:R100)</f>
        <v>0</v>
      </c>
      <c r="S96" s="208"/>
      <c r="T96" s="210">
        <f>SUM(T97:T100)</f>
        <v>0</v>
      </c>
      <c r="U96" s="12"/>
      <c r="V96" s="12"/>
      <c r="W96" s="12"/>
      <c r="X96" s="12"/>
      <c r="Y96" s="12"/>
      <c r="Z96" s="12"/>
      <c r="AA96" s="12"/>
      <c r="AB96" s="12"/>
      <c r="AC96" s="12"/>
      <c r="AD96" s="12"/>
      <c r="AE96" s="12"/>
      <c r="AR96" s="211" t="s">
        <v>85</v>
      </c>
      <c r="AT96" s="212" t="s">
        <v>76</v>
      </c>
      <c r="AU96" s="212" t="s">
        <v>77</v>
      </c>
      <c r="AY96" s="211" t="s">
        <v>179</v>
      </c>
      <c r="BK96" s="213">
        <f>SUM(BK97:BK100)</f>
        <v>0</v>
      </c>
    </row>
    <row r="97" s="2" customFormat="1" ht="16.5" customHeight="1">
      <c r="A97" s="41"/>
      <c r="B97" s="42"/>
      <c r="C97" s="216" t="s">
        <v>228</v>
      </c>
      <c r="D97" s="216" t="s">
        <v>181</v>
      </c>
      <c r="E97" s="217" t="s">
        <v>1106</v>
      </c>
      <c r="F97" s="218" t="s">
        <v>1107</v>
      </c>
      <c r="G97" s="219" t="s">
        <v>1095</v>
      </c>
      <c r="H97" s="220">
        <v>1</v>
      </c>
      <c r="I97" s="221"/>
      <c r="J97" s="222">
        <f>ROUND(I97*H97,2)</f>
        <v>0</v>
      </c>
      <c r="K97" s="218" t="s">
        <v>274</v>
      </c>
      <c r="L97" s="47"/>
      <c r="M97" s="223" t="s">
        <v>19</v>
      </c>
      <c r="N97" s="224" t="s">
        <v>48</v>
      </c>
      <c r="O97" s="87"/>
      <c r="P97" s="225">
        <f>O97*H97</f>
        <v>0</v>
      </c>
      <c r="Q97" s="225">
        <v>0</v>
      </c>
      <c r="R97" s="225">
        <f>Q97*H97</f>
        <v>0</v>
      </c>
      <c r="S97" s="225">
        <v>0</v>
      </c>
      <c r="T97" s="226">
        <f>S97*H97</f>
        <v>0</v>
      </c>
      <c r="U97" s="41"/>
      <c r="V97" s="41"/>
      <c r="W97" s="41"/>
      <c r="X97" s="41"/>
      <c r="Y97" s="41"/>
      <c r="Z97" s="41"/>
      <c r="AA97" s="41"/>
      <c r="AB97" s="41"/>
      <c r="AC97" s="41"/>
      <c r="AD97" s="41"/>
      <c r="AE97" s="41"/>
      <c r="AR97" s="227" t="s">
        <v>186</v>
      </c>
      <c r="AT97" s="227" t="s">
        <v>181</v>
      </c>
      <c r="AU97" s="227" t="s">
        <v>85</v>
      </c>
      <c r="AY97" s="20" t="s">
        <v>179</v>
      </c>
      <c r="BE97" s="228">
        <f>IF(N97="základní",J97,0)</f>
        <v>0</v>
      </c>
      <c r="BF97" s="228">
        <f>IF(N97="snížená",J97,0)</f>
        <v>0</v>
      </c>
      <c r="BG97" s="228">
        <f>IF(N97="zákl. přenesená",J97,0)</f>
        <v>0</v>
      </c>
      <c r="BH97" s="228">
        <f>IF(N97="sníž. přenesená",J97,0)</f>
        <v>0</v>
      </c>
      <c r="BI97" s="228">
        <f>IF(N97="nulová",J97,0)</f>
        <v>0</v>
      </c>
      <c r="BJ97" s="20" t="s">
        <v>85</v>
      </c>
      <c r="BK97" s="228">
        <f>ROUND(I97*H97,2)</f>
        <v>0</v>
      </c>
      <c r="BL97" s="20" t="s">
        <v>186</v>
      </c>
      <c r="BM97" s="227" t="s">
        <v>392</v>
      </c>
    </row>
    <row r="98" s="2" customFormat="1" ht="16.5" customHeight="1">
      <c r="A98" s="41"/>
      <c r="B98" s="42"/>
      <c r="C98" s="216" t="s">
        <v>235</v>
      </c>
      <c r="D98" s="216" t="s">
        <v>181</v>
      </c>
      <c r="E98" s="217" t="s">
        <v>1108</v>
      </c>
      <c r="F98" s="218" t="s">
        <v>1109</v>
      </c>
      <c r="G98" s="219" t="s">
        <v>1110</v>
      </c>
      <c r="H98" s="220">
        <v>6</v>
      </c>
      <c r="I98" s="221"/>
      <c r="J98" s="222">
        <f>ROUND(I98*H98,2)</f>
        <v>0</v>
      </c>
      <c r="K98" s="218" t="s">
        <v>274</v>
      </c>
      <c r="L98" s="47"/>
      <c r="M98" s="223" t="s">
        <v>19</v>
      </c>
      <c r="N98" s="224" t="s">
        <v>48</v>
      </c>
      <c r="O98" s="87"/>
      <c r="P98" s="225">
        <f>O98*H98</f>
        <v>0</v>
      </c>
      <c r="Q98" s="225">
        <v>0</v>
      </c>
      <c r="R98" s="225">
        <f>Q98*H98</f>
        <v>0</v>
      </c>
      <c r="S98" s="225">
        <v>0</v>
      </c>
      <c r="T98" s="226">
        <f>S98*H98</f>
        <v>0</v>
      </c>
      <c r="U98" s="41"/>
      <c r="V98" s="41"/>
      <c r="W98" s="41"/>
      <c r="X98" s="41"/>
      <c r="Y98" s="41"/>
      <c r="Z98" s="41"/>
      <c r="AA98" s="41"/>
      <c r="AB98" s="41"/>
      <c r="AC98" s="41"/>
      <c r="AD98" s="41"/>
      <c r="AE98" s="41"/>
      <c r="AR98" s="227" t="s">
        <v>186</v>
      </c>
      <c r="AT98" s="227" t="s">
        <v>181</v>
      </c>
      <c r="AU98" s="227" t="s">
        <v>85</v>
      </c>
      <c r="AY98" s="20" t="s">
        <v>179</v>
      </c>
      <c r="BE98" s="228">
        <f>IF(N98="základní",J98,0)</f>
        <v>0</v>
      </c>
      <c r="BF98" s="228">
        <f>IF(N98="snížená",J98,0)</f>
        <v>0</v>
      </c>
      <c r="BG98" s="228">
        <f>IF(N98="zákl. přenesená",J98,0)</f>
        <v>0</v>
      </c>
      <c r="BH98" s="228">
        <f>IF(N98="sníž. přenesená",J98,0)</f>
        <v>0</v>
      </c>
      <c r="BI98" s="228">
        <f>IF(N98="nulová",J98,0)</f>
        <v>0</v>
      </c>
      <c r="BJ98" s="20" t="s">
        <v>85</v>
      </c>
      <c r="BK98" s="228">
        <f>ROUND(I98*H98,2)</f>
        <v>0</v>
      </c>
      <c r="BL98" s="20" t="s">
        <v>186</v>
      </c>
      <c r="BM98" s="227" t="s">
        <v>406</v>
      </c>
    </row>
    <row r="99" s="2" customFormat="1" ht="16.5" customHeight="1">
      <c r="A99" s="41"/>
      <c r="B99" s="42"/>
      <c r="C99" s="216" t="s">
        <v>242</v>
      </c>
      <c r="D99" s="216" t="s">
        <v>181</v>
      </c>
      <c r="E99" s="217" t="s">
        <v>1111</v>
      </c>
      <c r="F99" s="218" t="s">
        <v>1112</v>
      </c>
      <c r="G99" s="219" t="s">
        <v>1110</v>
      </c>
      <c r="H99" s="220">
        <v>16</v>
      </c>
      <c r="I99" s="221"/>
      <c r="J99" s="222">
        <f>ROUND(I99*H99,2)</f>
        <v>0</v>
      </c>
      <c r="K99" s="218" t="s">
        <v>274</v>
      </c>
      <c r="L99" s="47"/>
      <c r="M99" s="223" t="s">
        <v>19</v>
      </c>
      <c r="N99" s="224" t="s">
        <v>48</v>
      </c>
      <c r="O99" s="87"/>
      <c r="P99" s="225">
        <f>O99*H99</f>
        <v>0</v>
      </c>
      <c r="Q99" s="225">
        <v>0</v>
      </c>
      <c r="R99" s="225">
        <f>Q99*H99</f>
        <v>0</v>
      </c>
      <c r="S99" s="225">
        <v>0</v>
      </c>
      <c r="T99" s="226">
        <f>S99*H99</f>
        <v>0</v>
      </c>
      <c r="U99" s="41"/>
      <c r="V99" s="41"/>
      <c r="W99" s="41"/>
      <c r="X99" s="41"/>
      <c r="Y99" s="41"/>
      <c r="Z99" s="41"/>
      <c r="AA99" s="41"/>
      <c r="AB99" s="41"/>
      <c r="AC99" s="41"/>
      <c r="AD99" s="41"/>
      <c r="AE99" s="41"/>
      <c r="AR99" s="227" t="s">
        <v>186</v>
      </c>
      <c r="AT99" s="227" t="s">
        <v>181</v>
      </c>
      <c r="AU99" s="227" t="s">
        <v>85</v>
      </c>
      <c r="AY99" s="20" t="s">
        <v>179</v>
      </c>
      <c r="BE99" s="228">
        <f>IF(N99="základní",J99,0)</f>
        <v>0</v>
      </c>
      <c r="BF99" s="228">
        <f>IF(N99="snížená",J99,0)</f>
        <v>0</v>
      </c>
      <c r="BG99" s="228">
        <f>IF(N99="zákl. přenesená",J99,0)</f>
        <v>0</v>
      </c>
      <c r="BH99" s="228">
        <f>IF(N99="sníž. přenesená",J99,0)</f>
        <v>0</v>
      </c>
      <c r="BI99" s="228">
        <f>IF(N99="nulová",J99,0)</f>
        <v>0</v>
      </c>
      <c r="BJ99" s="20" t="s">
        <v>85</v>
      </c>
      <c r="BK99" s="228">
        <f>ROUND(I99*H99,2)</f>
        <v>0</v>
      </c>
      <c r="BL99" s="20" t="s">
        <v>186</v>
      </c>
      <c r="BM99" s="227" t="s">
        <v>420</v>
      </c>
    </row>
    <row r="100" s="2" customFormat="1" ht="16.5" customHeight="1">
      <c r="A100" s="41"/>
      <c r="B100" s="42"/>
      <c r="C100" s="216" t="s">
        <v>248</v>
      </c>
      <c r="D100" s="216" t="s">
        <v>181</v>
      </c>
      <c r="E100" s="217" t="s">
        <v>1113</v>
      </c>
      <c r="F100" s="218" t="s">
        <v>1114</v>
      </c>
      <c r="G100" s="219" t="s">
        <v>1110</v>
      </c>
      <c r="H100" s="220">
        <v>2</v>
      </c>
      <c r="I100" s="221"/>
      <c r="J100" s="222">
        <f>ROUND(I100*H100,2)</f>
        <v>0</v>
      </c>
      <c r="K100" s="218" t="s">
        <v>274</v>
      </c>
      <c r="L100" s="47"/>
      <c r="M100" s="223" t="s">
        <v>19</v>
      </c>
      <c r="N100" s="224" t="s">
        <v>48</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186</v>
      </c>
      <c r="AT100" s="227" t="s">
        <v>181</v>
      </c>
      <c r="AU100" s="227" t="s">
        <v>85</v>
      </c>
      <c r="AY100" s="20" t="s">
        <v>179</v>
      </c>
      <c r="BE100" s="228">
        <f>IF(N100="základní",J100,0)</f>
        <v>0</v>
      </c>
      <c r="BF100" s="228">
        <f>IF(N100="snížená",J100,0)</f>
        <v>0</v>
      </c>
      <c r="BG100" s="228">
        <f>IF(N100="zákl. přenesená",J100,0)</f>
        <v>0</v>
      </c>
      <c r="BH100" s="228">
        <f>IF(N100="sníž. přenesená",J100,0)</f>
        <v>0</v>
      </c>
      <c r="BI100" s="228">
        <f>IF(N100="nulová",J100,0)</f>
        <v>0</v>
      </c>
      <c r="BJ100" s="20" t="s">
        <v>85</v>
      </c>
      <c r="BK100" s="228">
        <f>ROUND(I100*H100,2)</f>
        <v>0</v>
      </c>
      <c r="BL100" s="20" t="s">
        <v>186</v>
      </c>
      <c r="BM100" s="227" t="s">
        <v>140</v>
      </c>
    </row>
    <row r="101" s="12" customFormat="1" ht="25.92" customHeight="1">
      <c r="A101" s="12"/>
      <c r="B101" s="200"/>
      <c r="C101" s="201"/>
      <c r="D101" s="202" t="s">
        <v>76</v>
      </c>
      <c r="E101" s="203" t="s">
        <v>1115</v>
      </c>
      <c r="F101" s="203" t="s">
        <v>1116</v>
      </c>
      <c r="G101" s="201"/>
      <c r="H101" s="201"/>
      <c r="I101" s="204"/>
      <c r="J101" s="205">
        <f>BK101</f>
        <v>0</v>
      </c>
      <c r="K101" s="201"/>
      <c r="L101" s="206"/>
      <c r="M101" s="207"/>
      <c r="N101" s="208"/>
      <c r="O101" s="208"/>
      <c r="P101" s="209">
        <f>SUM(P102:P165)</f>
        <v>0</v>
      </c>
      <c r="Q101" s="208"/>
      <c r="R101" s="209">
        <f>SUM(R102:R165)</f>
        <v>0</v>
      </c>
      <c r="S101" s="208"/>
      <c r="T101" s="210">
        <f>SUM(T102:T165)</f>
        <v>0</v>
      </c>
      <c r="U101" s="12"/>
      <c r="V101" s="12"/>
      <c r="W101" s="12"/>
      <c r="X101" s="12"/>
      <c r="Y101" s="12"/>
      <c r="Z101" s="12"/>
      <c r="AA101" s="12"/>
      <c r="AB101" s="12"/>
      <c r="AC101" s="12"/>
      <c r="AD101" s="12"/>
      <c r="AE101" s="12"/>
      <c r="AR101" s="211" t="s">
        <v>85</v>
      </c>
      <c r="AT101" s="212" t="s">
        <v>76</v>
      </c>
      <c r="AU101" s="212" t="s">
        <v>77</v>
      </c>
      <c r="AY101" s="211" t="s">
        <v>179</v>
      </c>
      <c r="BK101" s="213">
        <f>SUM(BK102:BK165)</f>
        <v>0</v>
      </c>
    </row>
    <row r="102" s="2" customFormat="1" ht="16.5" customHeight="1">
      <c r="A102" s="41"/>
      <c r="B102" s="42"/>
      <c r="C102" s="216" t="s">
        <v>256</v>
      </c>
      <c r="D102" s="216" t="s">
        <v>181</v>
      </c>
      <c r="E102" s="217" t="s">
        <v>1117</v>
      </c>
      <c r="F102" s="218" t="s">
        <v>1118</v>
      </c>
      <c r="G102" s="219" t="s">
        <v>1095</v>
      </c>
      <c r="H102" s="220">
        <v>1</v>
      </c>
      <c r="I102" s="221"/>
      <c r="J102" s="222">
        <f>ROUND(I102*H102,2)</f>
        <v>0</v>
      </c>
      <c r="K102" s="218" t="s">
        <v>274</v>
      </c>
      <c r="L102" s="47"/>
      <c r="M102" s="223" t="s">
        <v>19</v>
      </c>
      <c r="N102" s="224" t="s">
        <v>48</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186</v>
      </c>
      <c r="AT102" s="227" t="s">
        <v>181</v>
      </c>
      <c r="AU102" s="227" t="s">
        <v>85</v>
      </c>
      <c r="AY102" s="20" t="s">
        <v>179</v>
      </c>
      <c r="BE102" s="228">
        <f>IF(N102="základní",J102,0)</f>
        <v>0</v>
      </c>
      <c r="BF102" s="228">
        <f>IF(N102="snížená",J102,0)</f>
        <v>0</v>
      </c>
      <c r="BG102" s="228">
        <f>IF(N102="zákl. přenesená",J102,0)</f>
        <v>0</v>
      </c>
      <c r="BH102" s="228">
        <f>IF(N102="sníž. přenesená",J102,0)</f>
        <v>0</v>
      </c>
      <c r="BI102" s="228">
        <f>IF(N102="nulová",J102,0)</f>
        <v>0</v>
      </c>
      <c r="BJ102" s="20" t="s">
        <v>85</v>
      </c>
      <c r="BK102" s="228">
        <f>ROUND(I102*H102,2)</f>
        <v>0</v>
      </c>
      <c r="BL102" s="20" t="s">
        <v>186</v>
      </c>
      <c r="BM102" s="227" t="s">
        <v>446</v>
      </c>
    </row>
    <row r="103" s="2" customFormat="1" ht="16.5" customHeight="1">
      <c r="A103" s="41"/>
      <c r="B103" s="42"/>
      <c r="C103" s="216" t="s">
        <v>8</v>
      </c>
      <c r="D103" s="216" t="s">
        <v>181</v>
      </c>
      <c r="E103" s="217" t="s">
        <v>1119</v>
      </c>
      <c r="F103" s="218" t="s">
        <v>1120</v>
      </c>
      <c r="G103" s="219" t="s">
        <v>1095</v>
      </c>
      <c r="H103" s="220">
        <v>0</v>
      </c>
      <c r="I103" s="221"/>
      <c r="J103" s="222">
        <f>ROUND(I103*H103,2)</f>
        <v>0</v>
      </c>
      <c r="K103" s="218" t="s">
        <v>274</v>
      </c>
      <c r="L103" s="47"/>
      <c r="M103" s="223" t="s">
        <v>19</v>
      </c>
      <c r="N103" s="224" t="s">
        <v>48</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186</v>
      </c>
      <c r="AT103" s="227" t="s">
        <v>181</v>
      </c>
      <c r="AU103" s="227" t="s">
        <v>85</v>
      </c>
      <c r="AY103" s="20" t="s">
        <v>179</v>
      </c>
      <c r="BE103" s="228">
        <f>IF(N103="základní",J103,0)</f>
        <v>0</v>
      </c>
      <c r="BF103" s="228">
        <f>IF(N103="snížená",J103,0)</f>
        <v>0</v>
      </c>
      <c r="BG103" s="228">
        <f>IF(N103="zákl. přenesená",J103,0)</f>
        <v>0</v>
      </c>
      <c r="BH103" s="228">
        <f>IF(N103="sníž. přenesená",J103,0)</f>
        <v>0</v>
      </c>
      <c r="BI103" s="228">
        <f>IF(N103="nulová",J103,0)</f>
        <v>0</v>
      </c>
      <c r="BJ103" s="20" t="s">
        <v>85</v>
      </c>
      <c r="BK103" s="228">
        <f>ROUND(I103*H103,2)</f>
        <v>0</v>
      </c>
      <c r="BL103" s="20" t="s">
        <v>186</v>
      </c>
      <c r="BM103" s="227" t="s">
        <v>461</v>
      </c>
    </row>
    <row r="104" s="2" customFormat="1">
      <c r="A104" s="41"/>
      <c r="B104" s="42"/>
      <c r="C104" s="43"/>
      <c r="D104" s="236" t="s">
        <v>276</v>
      </c>
      <c r="E104" s="43"/>
      <c r="F104" s="278" t="s">
        <v>1121</v>
      </c>
      <c r="G104" s="43"/>
      <c r="H104" s="43"/>
      <c r="I104" s="231"/>
      <c r="J104" s="43"/>
      <c r="K104" s="43"/>
      <c r="L104" s="47"/>
      <c r="M104" s="232"/>
      <c r="N104" s="233"/>
      <c r="O104" s="87"/>
      <c r="P104" s="87"/>
      <c r="Q104" s="87"/>
      <c r="R104" s="87"/>
      <c r="S104" s="87"/>
      <c r="T104" s="88"/>
      <c r="U104" s="41"/>
      <c r="V104" s="41"/>
      <c r="W104" s="41"/>
      <c r="X104" s="41"/>
      <c r="Y104" s="41"/>
      <c r="Z104" s="41"/>
      <c r="AA104" s="41"/>
      <c r="AB104" s="41"/>
      <c r="AC104" s="41"/>
      <c r="AD104" s="41"/>
      <c r="AE104" s="41"/>
      <c r="AT104" s="20" t="s">
        <v>276</v>
      </c>
      <c r="AU104" s="20" t="s">
        <v>85</v>
      </c>
    </row>
    <row r="105" s="14" customFormat="1">
      <c r="A105" s="14"/>
      <c r="B105" s="245"/>
      <c r="C105" s="246"/>
      <c r="D105" s="236" t="s">
        <v>190</v>
      </c>
      <c r="E105" s="246"/>
      <c r="F105" s="248" t="s">
        <v>1122</v>
      </c>
      <c r="G105" s="246"/>
      <c r="H105" s="249">
        <v>0</v>
      </c>
      <c r="I105" s="250"/>
      <c r="J105" s="246"/>
      <c r="K105" s="246"/>
      <c r="L105" s="251"/>
      <c r="M105" s="252"/>
      <c r="N105" s="253"/>
      <c r="O105" s="253"/>
      <c r="P105" s="253"/>
      <c r="Q105" s="253"/>
      <c r="R105" s="253"/>
      <c r="S105" s="253"/>
      <c r="T105" s="254"/>
      <c r="U105" s="14"/>
      <c r="V105" s="14"/>
      <c r="W105" s="14"/>
      <c r="X105" s="14"/>
      <c r="Y105" s="14"/>
      <c r="Z105" s="14"/>
      <c r="AA105" s="14"/>
      <c r="AB105" s="14"/>
      <c r="AC105" s="14"/>
      <c r="AD105" s="14"/>
      <c r="AE105" s="14"/>
      <c r="AT105" s="255" t="s">
        <v>190</v>
      </c>
      <c r="AU105" s="255" t="s">
        <v>85</v>
      </c>
      <c r="AV105" s="14" t="s">
        <v>87</v>
      </c>
      <c r="AW105" s="14" t="s">
        <v>4</v>
      </c>
      <c r="AX105" s="14" t="s">
        <v>85</v>
      </c>
      <c r="AY105" s="255" t="s">
        <v>179</v>
      </c>
    </row>
    <row r="106" s="2" customFormat="1" ht="16.5" customHeight="1">
      <c r="A106" s="41"/>
      <c r="B106" s="42"/>
      <c r="C106" s="216" t="s">
        <v>270</v>
      </c>
      <c r="D106" s="216" t="s">
        <v>181</v>
      </c>
      <c r="E106" s="217" t="s">
        <v>1123</v>
      </c>
      <c r="F106" s="218" t="s">
        <v>1124</v>
      </c>
      <c r="G106" s="219" t="s">
        <v>1095</v>
      </c>
      <c r="H106" s="220">
        <v>0</v>
      </c>
      <c r="I106" s="221"/>
      <c r="J106" s="222">
        <f>ROUND(I106*H106,2)</f>
        <v>0</v>
      </c>
      <c r="K106" s="218" t="s">
        <v>274</v>
      </c>
      <c r="L106" s="47"/>
      <c r="M106" s="223" t="s">
        <v>19</v>
      </c>
      <c r="N106" s="224" t="s">
        <v>48</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186</v>
      </c>
      <c r="AT106" s="227" t="s">
        <v>181</v>
      </c>
      <c r="AU106" s="227" t="s">
        <v>85</v>
      </c>
      <c r="AY106" s="20" t="s">
        <v>179</v>
      </c>
      <c r="BE106" s="228">
        <f>IF(N106="základní",J106,0)</f>
        <v>0</v>
      </c>
      <c r="BF106" s="228">
        <f>IF(N106="snížená",J106,0)</f>
        <v>0</v>
      </c>
      <c r="BG106" s="228">
        <f>IF(N106="zákl. přenesená",J106,0)</f>
        <v>0</v>
      </c>
      <c r="BH106" s="228">
        <f>IF(N106="sníž. přenesená",J106,0)</f>
        <v>0</v>
      </c>
      <c r="BI106" s="228">
        <f>IF(N106="nulová",J106,0)</f>
        <v>0</v>
      </c>
      <c r="BJ106" s="20" t="s">
        <v>85</v>
      </c>
      <c r="BK106" s="228">
        <f>ROUND(I106*H106,2)</f>
        <v>0</v>
      </c>
      <c r="BL106" s="20" t="s">
        <v>186</v>
      </c>
      <c r="BM106" s="227" t="s">
        <v>473</v>
      </c>
    </row>
    <row r="107" s="2" customFormat="1">
      <c r="A107" s="41"/>
      <c r="B107" s="42"/>
      <c r="C107" s="43"/>
      <c r="D107" s="236" t="s">
        <v>276</v>
      </c>
      <c r="E107" s="43"/>
      <c r="F107" s="278" t="s">
        <v>1121</v>
      </c>
      <c r="G107" s="43"/>
      <c r="H107" s="43"/>
      <c r="I107" s="231"/>
      <c r="J107" s="43"/>
      <c r="K107" s="43"/>
      <c r="L107" s="47"/>
      <c r="M107" s="232"/>
      <c r="N107" s="233"/>
      <c r="O107" s="87"/>
      <c r="P107" s="87"/>
      <c r="Q107" s="87"/>
      <c r="R107" s="87"/>
      <c r="S107" s="87"/>
      <c r="T107" s="88"/>
      <c r="U107" s="41"/>
      <c r="V107" s="41"/>
      <c r="W107" s="41"/>
      <c r="X107" s="41"/>
      <c r="Y107" s="41"/>
      <c r="Z107" s="41"/>
      <c r="AA107" s="41"/>
      <c r="AB107" s="41"/>
      <c r="AC107" s="41"/>
      <c r="AD107" s="41"/>
      <c r="AE107" s="41"/>
      <c r="AT107" s="20" t="s">
        <v>276</v>
      </c>
      <c r="AU107" s="20" t="s">
        <v>85</v>
      </c>
    </row>
    <row r="108" s="14" customFormat="1">
      <c r="A108" s="14"/>
      <c r="B108" s="245"/>
      <c r="C108" s="246"/>
      <c r="D108" s="236" t="s">
        <v>190</v>
      </c>
      <c r="E108" s="246"/>
      <c r="F108" s="248" t="s">
        <v>1122</v>
      </c>
      <c r="G108" s="246"/>
      <c r="H108" s="249">
        <v>0</v>
      </c>
      <c r="I108" s="250"/>
      <c r="J108" s="246"/>
      <c r="K108" s="246"/>
      <c r="L108" s="251"/>
      <c r="M108" s="252"/>
      <c r="N108" s="253"/>
      <c r="O108" s="253"/>
      <c r="P108" s="253"/>
      <c r="Q108" s="253"/>
      <c r="R108" s="253"/>
      <c r="S108" s="253"/>
      <c r="T108" s="254"/>
      <c r="U108" s="14"/>
      <c r="V108" s="14"/>
      <c r="W108" s="14"/>
      <c r="X108" s="14"/>
      <c r="Y108" s="14"/>
      <c r="Z108" s="14"/>
      <c r="AA108" s="14"/>
      <c r="AB108" s="14"/>
      <c r="AC108" s="14"/>
      <c r="AD108" s="14"/>
      <c r="AE108" s="14"/>
      <c r="AT108" s="255" t="s">
        <v>190</v>
      </c>
      <c r="AU108" s="255" t="s">
        <v>85</v>
      </c>
      <c r="AV108" s="14" t="s">
        <v>87</v>
      </c>
      <c r="AW108" s="14" t="s">
        <v>4</v>
      </c>
      <c r="AX108" s="14" t="s">
        <v>85</v>
      </c>
      <c r="AY108" s="255" t="s">
        <v>179</v>
      </c>
    </row>
    <row r="109" s="2" customFormat="1" ht="16.5" customHeight="1">
      <c r="A109" s="41"/>
      <c r="B109" s="42"/>
      <c r="C109" s="216" t="s">
        <v>136</v>
      </c>
      <c r="D109" s="216" t="s">
        <v>181</v>
      </c>
      <c r="E109" s="217" t="s">
        <v>1125</v>
      </c>
      <c r="F109" s="218" t="s">
        <v>1126</v>
      </c>
      <c r="G109" s="219" t="s">
        <v>1095</v>
      </c>
      <c r="H109" s="220">
        <v>1</v>
      </c>
      <c r="I109" s="221"/>
      <c r="J109" s="222">
        <f>ROUND(I109*H109,2)</f>
        <v>0</v>
      </c>
      <c r="K109" s="218" t="s">
        <v>274</v>
      </c>
      <c r="L109" s="47"/>
      <c r="M109" s="223" t="s">
        <v>19</v>
      </c>
      <c r="N109" s="224" t="s">
        <v>48</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186</v>
      </c>
      <c r="AT109" s="227" t="s">
        <v>181</v>
      </c>
      <c r="AU109" s="227" t="s">
        <v>85</v>
      </c>
      <c r="AY109" s="20" t="s">
        <v>179</v>
      </c>
      <c r="BE109" s="228">
        <f>IF(N109="základní",J109,0)</f>
        <v>0</v>
      </c>
      <c r="BF109" s="228">
        <f>IF(N109="snížená",J109,0)</f>
        <v>0</v>
      </c>
      <c r="BG109" s="228">
        <f>IF(N109="zákl. přenesená",J109,0)</f>
        <v>0</v>
      </c>
      <c r="BH109" s="228">
        <f>IF(N109="sníž. přenesená",J109,0)</f>
        <v>0</v>
      </c>
      <c r="BI109" s="228">
        <f>IF(N109="nulová",J109,0)</f>
        <v>0</v>
      </c>
      <c r="BJ109" s="20" t="s">
        <v>85</v>
      </c>
      <c r="BK109" s="228">
        <f>ROUND(I109*H109,2)</f>
        <v>0</v>
      </c>
      <c r="BL109" s="20" t="s">
        <v>186</v>
      </c>
      <c r="BM109" s="227" t="s">
        <v>150</v>
      </c>
    </row>
    <row r="110" s="2" customFormat="1" ht="16.5" customHeight="1">
      <c r="A110" s="41"/>
      <c r="B110" s="42"/>
      <c r="C110" s="216" t="s">
        <v>282</v>
      </c>
      <c r="D110" s="216" t="s">
        <v>181</v>
      </c>
      <c r="E110" s="217" t="s">
        <v>1127</v>
      </c>
      <c r="F110" s="218" t="s">
        <v>1128</v>
      </c>
      <c r="G110" s="219" t="s">
        <v>1095</v>
      </c>
      <c r="H110" s="220">
        <v>1</v>
      </c>
      <c r="I110" s="221"/>
      <c r="J110" s="222">
        <f>ROUND(I110*H110,2)</f>
        <v>0</v>
      </c>
      <c r="K110" s="218" t="s">
        <v>274</v>
      </c>
      <c r="L110" s="47"/>
      <c r="M110" s="223" t="s">
        <v>19</v>
      </c>
      <c r="N110" s="224" t="s">
        <v>48</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186</v>
      </c>
      <c r="AT110" s="227" t="s">
        <v>181</v>
      </c>
      <c r="AU110" s="227" t="s">
        <v>85</v>
      </c>
      <c r="AY110" s="20" t="s">
        <v>179</v>
      </c>
      <c r="BE110" s="228">
        <f>IF(N110="základní",J110,0)</f>
        <v>0</v>
      </c>
      <c r="BF110" s="228">
        <f>IF(N110="snížená",J110,0)</f>
        <v>0</v>
      </c>
      <c r="BG110" s="228">
        <f>IF(N110="zákl. přenesená",J110,0)</f>
        <v>0</v>
      </c>
      <c r="BH110" s="228">
        <f>IF(N110="sníž. přenesená",J110,0)</f>
        <v>0</v>
      </c>
      <c r="BI110" s="228">
        <f>IF(N110="nulová",J110,0)</f>
        <v>0</v>
      </c>
      <c r="BJ110" s="20" t="s">
        <v>85</v>
      </c>
      <c r="BK110" s="228">
        <f>ROUND(I110*H110,2)</f>
        <v>0</v>
      </c>
      <c r="BL110" s="20" t="s">
        <v>186</v>
      </c>
      <c r="BM110" s="227" t="s">
        <v>508</v>
      </c>
    </row>
    <row r="111" s="2" customFormat="1" ht="16.5" customHeight="1">
      <c r="A111" s="41"/>
      <c r="B111" s="42"/>
      <c r="C111" s="216" t="s">
        <v>287</v>
      </c>
      <c r="D111" s="216" t="s">
        <v>181</v>
      </c>
      <c r="E111" s="217" t="s">
        <v>1129</v>
      </c>
      <c r="F111" s="218" t="s">
        <v>1130</v>
      </c>
      <c r="G111" s="219" t="s">
        <v>273</v>
      </c>
      <c r="H111" s="220">
        <v>2</v>
      </c>
      <c r="I111" s="221"/>
      <c r="J111" s="222">
        <f>ROUND(I111*H111,2)</f>
        <v>0</v>
      </c>
      <c r="K111" s="218" t="s">
        <v>274</v>
      </c>
      <c r="L111" s="47"/>
      <c r="M111" s="223" t="s">
        <v>19</v>
      </c>
      <c r="N111" s="224" t="s">
        <v>48</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186</v>
      </c>
      <c r="AT111" s="227" t="s">
        <v>181</v>
      </c>
      <c r="AU111" s="227" t="s">
        <v>85</v>
      </c>
      <c r="AY111" s="20" t="s">
        <v>179</v>
      </c>
      <c r="BE111" s="228">
        <f>IF(N111="základní",J111,0)</f>
        <v>0</v>
      </c>
      <c r="BF111" s="228">
        <f>IF(N111="snížená",J111,0)</f>
        <v>0</v>
      </c>
      <c r="BG111" s="228">
        <f>IF(N111="zákl. přenesená",J111,0)</f>
        <v>0</v>
      </c>
      <c r="BH111" s="228">
        <f>IF(N111="sníž. přenesená",J111,0)</f>
        <v>0</v>
      </c>
      <c r="BI111" s="228">
        <f>IF(N111="nulová",J111,0)</f>
        <v>0</v>
      </c>
      <c r="BJ111" s="20" t="s">
        <v>85</v>
      </c>
      <c r="BK111" s="228">
        <f>ROUND(I111*H111,2)</f>
        <v>0</v>
      </c>
      <c r="BL111" s="20" t="s">
        <v>186</v>
      </c>
      <c r="BM111" s="227" t="s">
        <v>516</v>
      </c>
    </row>
    <row r="112" s="2" customFormat="1" ht="33" customHeight="1">
      <c r="A112" s="41"/>
      <c r="B112" s="42"/>
      <c r="C112" s="216" t="s">
        <v>292</v>
      </c>
      <c r="D112" s="216" t="s">
        <v>181</v>
      </c>
      <c r="E112" s="217" t="s">
        <v>1131</v>
      </c>
      <c r="F112" s="218" t="s">
        <v>1132</v>
      </c>
      <c r="G112" s="219" t="s">
        <v>273</v>
      </c>
      <c r="H112" s="220">
        <v>1</v>
      </c>
      <c r="I112" s="221"/>
      <c r="J112" s="222">
        <f>ROUND(I112*H112,2)</f>
        <v>0</v>
      </c>
      <c r="K112" s="218" t="s">
        <v>274</v>
      </c>
      <c r="L112" s="47"/>
      <c r="M112" s="223" t="s">
        <v>19</v>
      </c>
      <c r="N112" s="224" t="s">
        <v>48</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186</v>
      </c>
      <c r="AT112" s="227" t="s">
        <v>181</v>
      </c>
      <c r="AU112" s="227" t="s">
        <v>85</v>
      </c>
      <c r="AY112" s="20" t="s">
        <v>179</v>
      </c>
      <c r="BE112" s="228">
        <f>IF(N112="základní",J112,0)</f>
        <v>0</v>
      </c>
      <c r="BF112" s="228">
        <f>IF(N112="snížená",J112,0)</f>
        <v>0</v>
      </c>
      <c r="BG112" s="228">
        <f>IF(N112="zákl. přenesená",J112,0)</f>
        <v>0</v>
      </c>
      <c r="BH112" s="228">
        <f>IF(N112="sníž. přenesená",J112,0)</f>
        <v>0</v>
      </c>
      <c r="BI112" s="228">
        <f>IF(N112="nulová",J112,0)</f>
        <v>0</v>
      </c>
      <c r="BJ112" s="20" t="s">
        <v>85</v>
      </c>
      <c r="BK112" s="228">
        <f>ROUND(I112*H112,2)</f>
        <v>0</v>
      </c>
      <c r="BL112" s="20" t="s">
        <v>186</v>
      </c>
      <c r="BM112" s="227" t="s">
        <v>529</v>
      </c>
    </row>
    <row r="113" s="2" customFormat="1" ht="16.5" customHeight="1">
      <c r="A113" s="41"/>
      <c r="B113" s="42"/>
      <c r="C113" s="216" t="s">
        <v>297</v>
      </c>
      <c r="D113" s="216" t="s">
        <v>181</v>
      </c>
      <c r="E113" s="217" t="s">
        <v>1133</v>
      </c>
      <c r="F113" s="218" t="s">
        <v>1134</v>
      </c>
      <c r="G113" s="219" t="s">
        <v>273</v>
      </c>
      <c r="H113" s="220">
        <v>1</v>
      </c>
      <c r="I113" s="221"/>
      <c r="J113" s="222">
        <f>ROUND(I113*H113,2)</f>
        <v>0</v>
      </c>
      <c r="K113" s="218" t="s">
        <v>274</v>
      </c>
      <c r="L113" s="47"/>
      <c r="M113" s="223" t="s">
        <v>19</v>
      </c>
      <c r="N113" s="224" t="s">
        <v>48</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186</v>
      </c>
      <c r="AT113" s="227" t="s">
        <v>181</v>
      </c>
      <c r="AU113" s="227" t="s">
        <v>85</v>
      </c>
      <c r="AY113" s="20" t="s">
        <v>179</v>
      </c>
      <c r="BE113" s="228">
        <f>IF(N113="základní",J113,0)</f>
        <v>0</v>
      </c>
      <c r="BF113" s="228">
        <f>IF(N113="snížená",J113,0)</f>
        <v>0</v>
      </c>
      <c r="BG113" s="228">
        <f>IF(N113="zákl. přenesená",J113,0)</f>
        <v>0</v>
      </c>
      <c r="BH113" s="228">
        <f>IF(N113="sníž. přenesená",J113,0)</f>
        <v>0</v>
      </c>
      <c r="BI113" s="228">
        <f>IF(N113="nulová",J113,0)</f>
        <v>0</v>
      </c>
      <c r="BJ113" s="20" t="s">
        <v>85</v>
      </c>
      <c r="BK113" s="228">
        <f>ROUND(I113*H113,2)</f>
        <v>0</v>
      </c>
      <c r="BL113" s="20" t="s">
        <v>186</v>
      </c>
      <c r="BM113" s="227" t="s">
        <v>540</v>
      </c>
    </row>
    <row r="114" s="2" customFormat="1" ht="16.5" customHeight="1">
      <c r="A114" s="41"/>
      <c r="B114" s="42"/>
      <c r="C114" s="216" t="s">
        <v>302</v>
      </c>
      <c r="D114" s="216" t="s">
        <v>181</v>
      </c>
      <c r="E114" s="217" t="s">
        <v>1135</v>
      </c>
      <c r="F114" s="218" t="s">
        <v>1136</v>
      </c>
      <c r="G114" s="219" t="s">
        <v>273</v>
      </c>
      <c r="H114" s="220">
        <v>2</v>
      </c>
      <c r="I114" s="221"/>
      <c r="J114" s="222">
        <f>ROUND(I114*H114,2)</f>
        <v>0</v>
      </c>
      <c r="K114" s="218" t="s">
        <v>274</v>
      </c>
      <c r="L114" s="47"/>
      <c r="M114" s="223" t="s">
        <v>19</v>
      </c>
      <c r="N114" s="224" t="s">
        <v>48</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186</v>
      </c>
      <c r="AT114" s="227" t="s">
        <v>181</v>
      </c>
      <c r="AU114" s="227" t="s">
        <v>85</v>
      </c>
      <c r="AY114" s="20" t="s">
        <v>179</v>
      </c>
      <c r="BE114" s="228">
        <f>IF(N114="základní",J114,0)</f>
        <v>0</v>
      </c>
      <c r="BF114" s="228">
        <f>IF(N114="snížená",J114,0)</f>
        <v>0</v>
      </c>
      <c r="BG114" s="228">
        <f>IF(N114="zákl. přenesená",J114,0)</f>
        <v>0</v>
      </c>
      <c r="BH114" s="228">
        <f>IF(N114="sníž. přenesená",J114,0)</f>
        <v>0</v>
      </c>
      <c r="BI114" s="228">
        <f>IF(N114="nulová",J114,0)</f>
        <v>0</v>
      </c>
      <c r="BJ114" s="20" t="s">
        <v>85</v>
      </c>
      <c r="BK114" s="228">
        <f>ROUND(I114*H114,2)</f>
        <v>0</v>
      </c>
      <c r="BL114" s="20" t="s">
        <v>186</v>
      </c>
      <c r="BM114" s="227" t="s">
        <v>557</v>
      </c>
    </row>
    <row r="115" s="2" customFormat="1" ht="16.5" customHeight="1">
      <c r="A115" s="41"/>
      <c r="B115" s="42"/>
      <c r="C115" s="216" t="s">
        <v>307</v>
      </c>
      <c r="D115" s="216" t="s">
        <v>181</v>
      </c>
      <c r="E115" s="217" t="s">
        <v>1137</v>
      </c>
      <c r="F115" s="218" t="s">
        <v>1138</v>
      </c>
      <c r="G115" s="219" t="s">
        <v>273</v>
      </c>
      <c r="H115" s="220">
        <v>1</v>
      </c>
      <c r="I115" s="221"/>
      <c r="J115" s="222">
        <f>ROUND(I115*H115,2)</f>
        <v>0</v>
      </c>
      <c r="K115" s="218" t="s">
        <v>274</v>
      </c>
      <c r="L115" s="47"/>
      <c r="M115" s="223" t="s">
        <v>19</v>
      </c>
      <c r="N115" s="224" t="s">
        <v>48</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186</v>
      </c>
      <c r="AT115" s="227" t="s">
        <v>181</v>
      </c>
      <c r="AU115" s="227" t="s">
        <v>85</v>
      </c>
      <c r="AY115" s="20" t="s">
        <v>179</v>
      </c>
      <c r="BE115" s="228">
        <f>IF(N115="základní",J115,0)</f>
        <v>0</v>
      </c>
      <c r="BF115" s="228">
        <f>IF(N115="snížená",J115,0)</f>
        <v>0</v>
      </c>
      <c r="BG115" s="228">
        <f>IF(N115="zákl. přenesená",J115,0)</f>
        <v>0</v>
      </c>
      <c r="BH115" s="228">
        <f>IF(N115="sníž. přenesená",J115,0)</f>
        <v>0</v>
      </c>
      <c r="BI115" s="228">
        <f>IF(N115="nulová",J115,0)</f>
        <v>0</v>
      </c>
      <c r="BJ115" s="20" t="s">
        <v>85</v>
      </c>
      <c r="BK115" s="228">
        <f>ROUND(I115*H115,2)</f>
        <v>0</v>
      </c>
      <c r="BL115" s="20" t="s">
        <v>186</v>
      </c>
      <c r="BM115" s="227" t="s">
        <v>571</v>
      </c>
    </row>
    <row r="116" s="2" customFormat="1" ht="16.5" customHeight="1">
      <c r="A116" s="41"/>
      <c r="B116" s="42"/>
      <c r="C116" s="216" t="s">
        <v>7</v>
      </c>
      <c r="D116" s="216" t="s">
        <v>181</v>
      </c>
      <c r="E116" s="217" t="s">
        <v>1139</v>
      </c>
      <c r="F116" s="218" t="s">
        <v>1140</v>
      </c>
      <c r="G116" s="219" t="s">
        <v>273</v>
      </c>
      <c r="H116" s="220">
        <v>1</v>
      </c>
      <c r="I116" s="221"/>
      <c r="J116" s="222">
        <f>ROUND(I116*H116,2)</f>
        <v>0</v>
      </c>
      <c r="K116" s="218" t="s">
        <v>274</v>
      </c>
      <c r="L116" s="47"/>
      <c r="M116" s="223" t="s">
        <v>19</v>
      </c>
      <c r="N116" s="224" t="s">
        <v>48</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186</v>
      </c>
      <c r="AT116" s="227" t="s">
        <v>181</v>
      </c>
      <c r="AU116" s="227" t="s">
        <v>85</v>
      </c>
      <c r="AY116" s="20" t="s">
        <v>179</v>
      </c>
      <c r="BE116" s="228">
        <f>IF(N116="základní",J116,0)</f>
        <v>0</v>
      </c>
      <c r="BF116" s="228">
        <f>IF(N116="snížená",J116,0)</f>
        <v>0</v>
      </c>
      <c r="BG116" s="228">
        <f>IF(N116="zákl. přenesená",J116,0)</f>
        <v>0</v>
      </c>
      <c r="BH116" s="228">
        <f>IF(N116="sníž. přenesená",J116,0)</f>
        <v>0</v>
      </c>
      <c r="BI116" s="228">
        <f>IF(N116="nulová",J116,0)</f>
        <v>0</v>
      </c>
      <c r="BJ116" s="20" t="s">
        <v>85</v>
      </c>
      <c r="BK116" s="228">
        <f>ROUND(I116*H116,2)</f>
        <v>0</v>
      </c>
      <c r="BL116" s="20" t="s">
        <v>186</v>
      </c>
      <c r="BM116" s="227" t="s">
        <v>560</v>
      </c>
    </row>
    <row r="117" s="2" customFormat="1" ht="16.5" customHeight="1">
      <c r="A117" s="41"/>
      <c r="B117" s="42"/>
      <c r="C117" s="216" t="s">
        <v>316</v>
      </c>
      <c r="D117" s="216" t="s">
        <v>181</v>
      </c>
      <c r="E117" s="217" t="s">
        <v>1141</v>
      </c>
      <c r="F117" s="218" t="s">
        <v>1142</v>
      </c>
      <c r="G117" s="219" t="s">
        <v>273</v>
      </c>
      <c r="H117" s="220">
        <v>1</v>
      </c>
      <c r="I117" s="221"/>
      <c r="J117" s="222">
        <f>ROUND(I117*H117,2)</f>
        <v>0</v>
      </c>
      <c r="K117" s="218" t="s">
        <v>274</v>
      </c>
      <c r="L117" s="47"/>
      <c r="M117" s="223" t="s">
        <v>19</v>
      </c>
      <c r="N117" s="224" t="s">
        <v>48</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186</v>
      </c>
      <c r="AT117" s="227" t="s">
        <v>181</v>
      </c>
      <c r="AU117" s="227" t="s">
        <v>85</v>
      </c>
      <c r="AY117" s="20" t="s">
        <v>179</v>
      </c>
      <c r="BE117" s="228">
        <f>IF(N117="základní",J117,0)</f>
        <v>0</v>
      </c>
      <c r="BF117" s="228">
        <f>IF(N117="snížená",J117,0)</f>
        <v>0</v>
      </c>
      <c r="BG117" s="228">
        <f>IF(N117="zákl. přenesená",J117,0)</f>
        <v>0</v>
      </c>
      <c r="BH117" s="228">
        <f>IF(N117="sníž. přenesená",J117,0)</f>
        <v>0</v>
      </c>
      <c r="BI117" s="228">
        <f>IF(N117="nulová",J117,0)</f>
        <v>0</v>
      </c>
      <c r="BJ117" s="20" t="s">
        <v>85</v>
      </c>
      <c r="BK117" s="228">
        <f>ROUND(I117*H117,2)</f>
        <v>0</v>
      </c>
      <c r="BL117" s="20" t="s">
        <v>186</v>
      </c>
      <c r="BM117" s="227" t="s">
        <v>591</v>
      </c>
    </row>
    <row r="118" s="2" customFormat="1" ht="24.15" customHeight="1">
      <c r="A118" s="41"/>
      <c r="B118" s="42"/>
      <c r="C118" s="216" t="s">
        <v>321</v>
      </c>
      <c r="D118" s="216" t="s">
        <v>181</v>
      </c>
      <c r="E118" s="217" t="s">
        <v>1143</v>
      </c>
      <c r="F118" s="218" t="s">
        <v>1144</v>
      </c>
      <c r="G118" s="219" t="s">
        <v>273</v>
      </c>
      <c r="H118" s="220">
        <v>2</v>
      </c>
      <c r="I118" s="221"/>
      <c r="J118" s="222">
        <f>ROUND(I118*H118,2)</f>
        <v>0</v>
      </c>
      <c r="K118" s="218" t="s">
        <v>274</v>
      </c>
      <c r="L118" s="47"/>
      <c r="M118" s="223" t="s">
        <v>19</v>
      </c>
      <c r="N118" s="224" t="s">
        <v>48</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186</v>
      </c>
      <c r="AT118" s="227" t="s">
        <v>181</v>
      </c>
      <c r="AU118" s="227" t="s">
        <v>85</v>
      </c>
      <c r="AY118" s="20" t="s">
        <v>179</v>
      </c>
      <c r="BE118" s="228">
        <f>IF(N118="základní",J118,0)</f>
        <v>0</v>
      </c>
      <c r="BF118" s="228">
        <f>IF(N118="snížená",J118,0)</f>
        <v>0</v>
      </c>
      <c r="BG118" s="228">
        <f>IF(N118="zákl. přenesená",J118,0)</f>
        <v>0</v>
      </c>
      <c r="BH118" s="228">
        <f>IF(N118="sníž. přenesená",J118,0)</f>
        <v>0</v>
      </c>
      <c r="BI118" s="228">
        <f>IF(N118="nulová",J118,0)</f>
        <v>0</v>
      </c>
      <c r="BJ118" s="20" t="s">
        <v>85</v>
      </c>
      <c r="BK118" s="228">
        <f>ROUND(I118*H118,2)</f>
        <v>0</v>
      </c>
      <c r="BL118" s="20" t="s">
        <v>186</v>
      </c>
      <c r="BM118" s="227" t="s">
        <v>601</v>
      </c>
    </row>
    <row r="119" s="2" customFormat="1" ht="24.15" customHeight="1">
      <c r="A119" s="41"/>
      <c r="B119" s="42"/>
      <c r="C119" s="216" t="s">
        <v>326</v>
      </c>
      <c r="D119" s="216" t="s">
        <v>181</v>
      </c>
      <c r="E119" s="217" t="s">
        <v>1145</v>
      </c>
      <c r="F119" s="218" t="s">
        <v>1146</v>
      </c>
      <c r="G119" s="219" t="s">
        <v>273</v>
      </c>
      <c r="H119" s="220">
        <v>1</v>
      </c>
      <c r="I119" s="221"/>
      <c r="J119" s="222">
        <f>ROUND(I119*H119,2)</f>
        <v>0</v>
      </c>
      <c r="K119" s="218" t="s">
        <v>274</v>
      </c>
      <c r="L119" s="47"/>
      <c r="M119" s="223" t="s">
        <v>19</v>
      </c>
      <c r="N119" s="224" t="s">
        <v>48</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186</v>
      </c>
      <c r="AT119" s="227" t="s">
        <v>181</v>
      </c>
      <c r="AU119" s="227" t="s">
        <v>85</v>
      </c>
      <c r="AY119" s="20" t="s">
        <v>179</v>
      </c>
      <c r="BE119" s="228">
        <f>IF(N119="základní",J119,0)</f>
        <v>0</v>
      </c>
      <c r="BF119" s="228">
        <f>IF(N119="snížená",J119,0)</f>
        <v>0</v>
      </c>
      <c r="BG119" s="228">
        <f>IF(N119="zákl. přenesená",J119,0)</f>
        <v>0</v>
      </c>
      <c r="BH119" s="228">
        <f>IF(N119="sníž. přenesená",J119,0)</f>
        <v>0</v>
      </c>
      <c r="BI119" s="228">
        <f>IF(N119="nulová",J119,0)</f>
        <v>0</v>
      </c>
      <c r="BJ119" s="20" t="s">
        <v>85</v>
      </c>
      <c r="BK119" s="228">
        <f>ROUND(I119*H119,2)</f>
        <v>0</v>
      </c>
      <c r="BL119" s="20" t="s">
        <v>186</v>
      </c>
      <c r="BM119" s="227" t="s">
        <v>610</v>
      </c>
    </row>
    <row r="120" s="2" customFormat="1" ht="24.15" customHeight="1">
      <c r="A120" s="41"/>
      <c r="B120" s="42"/>
      <c r="C120" s="216" t="s">
        <v>330</v>
      </c>
      <c r="D120" s="216" t="s">
        <v>181</v>
      </c>
      <c r="E120" s="217" t="s">
        <v>1147</v>
      </c>
      <c r="F120" s="218" t="s">
        <v>1148</v>
      </c>
      <c r="G120" s="219" t="s">
        <v>273</v>
      </c>
      <c r="H120" s="220">
        <v>1</v>
      </c>
      <c r="I120" s="221"/>
      <c r="J120" s="222">
        <f>ROUND(I120*H120,2)</f>
        <v>0</v>
      </c>
      <c r="K120" s="218" t="s">
        <v>274</v>
      </c>
      <c r="L120" s="47"/>
      <c r="M120" s="223" t="s">
        <v>19</v>
      </c>
      <c r="N120" s="224" t="s">
        <v>48</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186</v>
      </c>
      <c r="AT120" s="227" t="s">
        <v>181</v>
      </c>
      <c r="AU120" s="227" t="s">
        <v>85</v>
      </c>
      <c r="AY120" s="20" t="s">
        <v>179</v>
      </c>
      <c r="BE120" s="228">
        <f>IF(N120="základní",J120,0)</f>
        <v>0</v>
      </c>
      <c r="BF120" s="228">
        <f>IF(N120="snížená",J120,0)</f>
        <v>0</v>
      </c>
      <c r="BG120" s="228">
        <f>IF(N120="zákl. přenesená",J120,0)</f>
        <v>0</v>
      </c>
      <c r="BH120" s="228">
        <f>IF(N120="sníž. přenesená",J120,0)</f>
        <v>0</v>
      </c>
      <c r="BI120" s="228">
        <f>IF(N120="nulová",J120,0)</f>
        <v>0</v>
      </c>
      <c r="BJ120" s="20" t="s">
        <v>85</v>
      </c>
      <c r="BK120" s="228">
        <f>ROUND(I120*H120,2)</f>
        <v>0</v>
      </c>
      <c r="BL120" s="20" t="s">
        <v>186</v>
      </c>
      <c r="BM120" s="227" t="s">
        <v>620</v>
      </c>
    </row>
    <row r="121" s="2" customFormat="1" ht="16.5" customHeight="1">
      <c r="A121" s="41"/>
      <c r="B121" s="42"/>
      <c r="C121" s="216" t="s">
        <v>129</v>
      </c>
      <c r="D121" s="216" t="s">
        <v>181</v>
      </c>
      <c r="E121" s="217" t="s">
        <v>1149</v>
      </c>
      <c r="F121" s="218" t="s">
        <v>1150</v>
      </c>
      <c r="G121" s="219" t="s">
        <v>273</v>
      </c>
      <c r="H121" s="220">
        <v>1</v>
      </c>
      <c r="I121" s="221"/>
      <c r="J121" s="222">
        <f>ROUND(I121*H121,2)</f>
        <v>0</v>
      </c>
      <c r="K121" s="218" t="s">
        <v>274</v>
      </c>
      <c r="L121" s="47"/>
      <c r="M121" s="223" t="s">
        <v>19</v>
      </c>
      <c r="N121" s="224" t="s">
        <v>48</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186</v>
      </c>
      <c r="AT121" s="227" t="s">
        <v>181</v>
      </c>
      <c r="AU121" s="227" t="s">
        <v>85</v>
      </c>
      <c r="AY121" s="20" t="s">
        <v>179</v>
      </c>
      <c r="BE121" s="228">
        <f>IF(N121="základní",J121,0)</f>
        <v>0</v>
      </c>
      <c r="BF121" s="228">
        <f>IF(N121="snížená",J121,0)</f>
        <v>0</v>
      </c>
      <c r="BG121" s="228">
        <f>IF(N121="zákl. přenesená",J121,0)</f>
        <v>0</v>
      </c>
      <c r="BH121" s="228">
        <f>IF(N121="sníž. přenesená",J121,0)</f>
        <v>0</v>
      </c>
      <c r="BI121" s="228">
        <f>IF(N121="nulová",J121,0)</f>
        <v>0</v>
      </c>
      <c r="BJ121" s="20" t="s">
        <v>85</v>
      </c>
      <c r="BK121" s="228">
        <f>ROUND(I121*H121,2)</f>
        <v>0</v>
      </c>
      <c r="BL121" s="20" t="s">
        <v>186</v>
      </c>
      <c r="BM121" s="227" t="s">
        <v>1151</v>
      </c>
    </row>
    <row r="122" s="2" customFormat="1" ht="16.5" customHeight="1">
      <c r="A122" s="41"/>
      <c r="B122" s="42"/>
      <c r="C122" s="216" t="s">
        <v>342</v>
      </c>
      <c r="D122" s="216" t="s">
        <v>181</v>
      </c>
      <c r="E122" s="217" t="s">
        <v>1152</v>
      </c>
      <c r="F122" s="218" t="s">
        <v>1153</v>
      </c>
      <c r="G122" s="219" t="s">
        <v>1154</v>
      </c>
      <c r="H122" s="220">
        <v>100</v>
      </c>
      <c r="I122" s="221"/>
      <c r="J122" s="222">
        <f>ROUND(I122*H122,2)</f>
        <v>0</v>
      </c>
      <c r="K122" s="218" t="s">
        <v>274</v>
      </c>
      <c r="L122" s="47"/>
      <c r="M122" s="223" t="s">
        <v>19</v>
      </c>
      <c r="N122" s="224" t="s">
        <v>48</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186</v>
      </c>
      <c r="AT122" s="227" t="s">
        <v>181</v>
      </c>
      <c r="AU122" s="227" t="s">
        <v>85</v>
      </c>
      <c r="AY122" s="20" t="s">
        <v>179</v>
      </c>
      <c r="BE122" s="228">
        <f>IF(N122="základní",J122,0)</f>
        <v>0</v>
      </c>
      <c r="BF122" s="228">
        <f>IF(N122="snížená",J122,0)</f>
        <v>0</v>
      </c>
      <c r="BG122" s="228">
        <f>IF(N122="zákl. přenesená",J122,0)</f>
        <v>0</v>
      </c>
      <c r="BH122" s="228">
        <f>IF(N122="sníž. přenesená",J122,0)</f>
        <v>0</v>
      </c>
      <c r="BI122" s="228">
        <f>IF(N122="nulová",J122,0)</f>
        <v>0</v>
      </c>
      <c r="BJ122" s="20" t="s">
        <v>85</v>
      </c>
      <c r="BK122" s="228">
        <f>ROUND(I122*H122,2)</f>
        <v>0</v>
      </c>
      <c r="BL122" s="20" t="s">
        <v>186</v>
      </c>
      <c r="BM122" s="227" t="s">
        <v>1155</v>
      </c>
    </row>
    <row r="123" s="2" customFormat="1" ht="16.5" customHeight="1">
      <c r="A123" s="41"/>
      <c r="B123" s="42"/>
      <c r="C123" s="216" t="s">
        <v>351</v>
      </c>
      <c r="D123" s="216" t="s">
        <v>181</v>
      </c>
      <c r="E123" s="217" t="s">
        <v>1156</v>
      </c>
      <c r="F123" s="218" t="s">
        <v>1157</v>
      </c>
      <c r="G123" s="219" t="s">
        <v>273</v>
      </c>
      <c r="H123" s="220">
        <v>1</v>
      </c>
      <c r="I123" s="221"/>
      <c r="J123" s="222">
        <f>ROUND(I123*H123,2)</f>
        <v>0</v>
      </c>
      <c r="K123" s="218" t="s">
        <v>274</v>
      </c>
      <c r="L123" s="47"/>
      <c r="M123" s="223" t="s">
        <v>19</v>
      </c>
      <c r="N123" s="224" t="s">
        <v>48</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186</v>
      </c>
      <c r="AT123" s="227" t="s">
        <v>181</v>
      </c>
      <c r="AU123" s="227" t="s">
        <v>85</v>
      </c>
      <c r="AY123" s="20" t="s">
        <v>179</v>
      </c>
      <c r="BE123" s="228">
        <f>IF(N123="základní",J123,0)</f>
        <v>0</v>
      </c>
      <c r="BF123" s="228">
        <f>IF(N123="snížená",J123,0)</f>
        <v>0</v>
      </c>
      <c r="BG123" s="228">
        <f>IF(N123="zákl. přenesená",J123,0)</f>
        <v>0</v>
      </c>
      <c r="BH123" s="228">
        <f>IF(N123="sníž. přenesená",J123,0)</f>
        <v>0</v>
      </c>
      <c r="BI123" s="228">
        <f>IF(N123="nulová",J123,0)</f>
        <v>0</v>
      </c>
      <c r="BJ123" s="20" t="s">
        <v>85</v>
      </c>
      <c r="BK123" s="228">
        <f>ROUND(I123*H123,2)</f>
        <v>0</v>
      </c>
      <c r="BL123" s="20" t="s">
        <v>186</v>
      </c>
      <c r="BM123" s="227" t="s">
        <v>1158</v>
      </c>
    </row>
    <row r="124" s="2" customFormat="1" ht="16.5" customHeight="1">
      <c r="A124" s="41"/>
      <c r="B124" s="42"/>
      <c r="C124" s="216" t="s">
        <v>359</v>
      </c>
      <c r="D124" s="216" t="s">
        <v>181</v>
      </c>
      <c r="E124" s="217" t="s">
        <v>1159</v>
      </c>
      <c r="F124" s="218" t="s">
        <v>1160</v>
      </c>
      <c r="G124" s="219" t="s">
        <v>273</v>
      </c>
      <c r="H124" s="220">
        <v>1</v>
      </c>
      <c r="I124" s="221"/>
      <c r="J124" s="222">
        <f>ROUND(I124*H124,2)</f>
        <v>0</v>
      </c>
      <c r="K124" s="218" t="s">
        <v>274</v>
      </c>
      <c r="L124" s="47"/>
      <c r="M124" s="223" t="s">
        <v>19</v>
      </c>
      <c r="N124" s="224" t="s">
        <v>48</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186</v>
      </c>
      <c r="AT124" s="227" t="s">
        <v>181</v>
      </c>
      <c r="AU124" s="227" t="s">
        <v>85</v>
      </c>
      <c r="AY124" s="20" t="s">
        <v>179</v>
      </c>
      <c r="BE124" s="228">
        <f>IF(N124="základní",J124,0)</f>
        <v>0</v>
      </c>
      <c r="BF124" s="228">
        <f>IF(N124="snížená",J124,0)</f>
        <v>0</v>
      </c>
      <c r="BG124" s="228">
        <f>IF(N124="zákl. přenesená",J124,0)</f>
        <v>0</v>
      </c>
      <c r="BH124" s="228">
        <f>IF(N124="sníž. přenesená",J124,0)</f>
        <v>0</v>
      </c>
      <c r="BI124" s="228">
        <f>IF(N124="nulová",J124,0)</f>
        <v>0</v>
      </c>
      <c r="BJ124" s="20" t="s">
        <v>85</v>
      </c>
      <c r="BK124" s="228">
        <f>ROUND(I124*H124,2)</f>
        <v>0</v>
      </c>
      <c r="BL124" s="20" t="s">
        <v>186</v>
      </c>
      <c r="BM124" s="227" t="s">
        <v>1161</v>
      </c>
    </row>
    <row r="125" s="2" customFormat="1" ht="16.5" customHeight="1">
      <c r="A125" s="41"/>
      <c r="B125" s="42"/>
      <c r="C125" s="216" t="s">
        <v>146</v>
      </c>
      <c r="D125" s="216" t="s">
        <v>181</v>
      </c>
      <c r="E125" s="217" t="s">
        <v>1162</v>
      </c>
      <c r="F125" s="218" t="s">
        <v>1163</v>
      </c>
      <c r="G125" s="219" t="s">
        <v>273</v>
      </c>
      <c r="H125" s="220">
        <v>1</v>
      </c>
      <c r="I125" s="221"/>
      <c r="J125" s="222">
        <f>ROUND(I125*H125,2)</f>
        <v>0</v>
      </c>
      <c r="K125" s="218" t="s">
        <v>274</v>
      </c>
      <c r="L125" s="47"/>
      <c r="M125" s="223" t="s">
        <v>19</v>
      </c>
      <c r="N125" s="224" t="s">
        <v>48</v>
      </c>
      <c r="O125" s="87"/>
      <c r="P125" s="225">
        <f>O125*H125</f>
        <v>0</v>
      </c>
      <c r="Q125" s="225">
        <v>0</v>
      </c>
      <c r="R125" s="225">
        <f>Q125*H125</f>
        <v>0</v>
      </c>
      <c r="S125" s="225">
        <v>0</v>
      </c>
      <c r="T125" s="226">
        <f>S125*H125</f>
        <v>0</v>
      </c>
      <c r="U125" s="41"/>
      <c r="V125" s="41"/>
      <c r="W125" s="41"/>
      <c r="X125" s="41"/>
      <c r="Y125" s="41"/>
      <c r="Z125" s="41"/>
      <c r="AA125" s="41"/>
      <c r="AB125" s="41"/>
      <c r="AC125" s="41"/>
      <c r="AD125" s="41"/>
      <c r="AE125" s="41"/>
      <c r="AR125" s="227" t="s">
        <v>186</v>
      </c>
      <c r="AT125" s="227" t="s">
        <v>181</v>
      </c>
      <c r="AU125" s="227" t="s">
        <v>85</v>
      </c>
      <c r="AY125" s="20" t="s">
        <v>179</v>
      </c>
      <c r="BE125" s="228">
        <f>IF(N125="základní",J125,0)</f>
        <v>0</v>
      </c>
      <c r="BF125" s="228">
        <f>IF(N125="snížená",J125,0)</f>
        <v>0</v>
      </c>
      <c r="BG125" s="228">
        <f>IF(N125="zákl. přenesená",J125,0)</f>
        <v>0</v>
      </c>
      <c r="BH125" s="228">
        <f>IF(N125="sníž. přenesená",J125,0)</f>
        <v>0</v>
      </c>
      <c r="BI125" s="228">
        <f>IF(N125="nulová",J125,0)</f>
        <v>0</v>
      </c>
      <c r="BJ125" s="20" t="s">
        <v>85</v>
      </c>
      <c r="BK125" s="228">
        <f>ROUND(I125*H125,2)</f>
        <v>0</v>
      </c>
      <c r="BL125" s="20" t="s">
        <v>186</v>
      </c>
      <c r="BM125" s="227" t="s">
        <v>1164</v>
      </c>
    </row>
    <row r="126" s="2" customFormat="1" ht="16.5" customHeight="1">
      <c r="A126" s="41"/>
      <c r="B126" s="42"/>
      <c r="C126" s="216" t="s">
        <v>368</v>
      </c>
      <c r="D126" s="216" t="s">
        <v>181</v>
      </c>
      <c r="E126" s="217" t="s">
        <v>1165</v>
      </c>
      <c r="F126" s="218" t="s">
        <v>1166</v>
      </c>
      <c r="G126" s="219" t="s">
        <v>273</v>
      </c>
      <c r="H126" s="220">
        <v>1</v>
      </c>
      <c r="I126" s="221"/>
      <c r="J126" s="222">
        <f>ROUND(I126*H126,2)</f>
        <v>0</v>
      </c>
      <c r="K126" s="218" t="s">
        <v>274</v>
      </c>
      <c r="L126" s="47"/>
      <c r="M126" s="223" t="s">
        <v>19</v>
      </c>
      <c r="N126" s="224" t="s">
        <v>48</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186</v>
      </c>
      <c r="AT126" s="227" t="s">
        <v>181</v>
      </c>
      <c r="AU126" s="227" t="s">
        <v>85</v>
      </c>
      <c r="AY126" s="20" t="s">
        <v>179</v>
      </c>
      <c r="BE126" s="228">
        <f>IF(N126="základní",J126,0)</f>
        <v>0</v>
      </c>
      <c r="BF126" s="228">
        <f>IF(N126="snížená",J126,0)</f>
        <v>0</v>
      </c>
      <c r="BG126" s="228">
        <f>IF(N126="zákl. přenesená",J126,0)</f>
        <v>0</v>
      </c>
      <c r="BH126" s="228">
        <f>IF(N126="sníž. přenesená",J126,0)</f>
        <v>0</v>
      </c>
      <c r="BI126" s="228">
        <f>IF(N126="nulová",J126,0)</f>
        <v>0</v>
      </c>
      <c r="BJ126" s="20" t="s">
        <v>85</v>
      </c>
      <c r="BK126" s="228">
        <f>ROUND(I126*H126,2)</f>
        <v>0</v>
      </c>
      <c r="BL126" s="20" t="s">
        <v>186</v>
      </c>
      <c r="BM126" s="227" t="s">
        <v>1167</v>
      </c>
    </row>
    <row r="127" s="2" customFormat="1" ht="16.5" customHeight="1">
      <c r="A127" s="41"/>
      <c r="B127" s="42"/>
      <c r="C127" s="216" t="s">
        <v>376</v>
      </c>
      <c r="D127" s="216" t="s">
        <v>181</v>
      </c>
      <c r="E127" s="217" t="s">
        <v>1168</v>
      </c>
      <c r="F127" s="218" t="s">
        <v>1169</v>
      </c>
      <c r="G127" s="219" t="s">
        <v>1095</v>
      </c>
      <c r="H127" s="220">
        <v>1</v>
      </c>
      <c r="I127" s="221"/>
      <c r="J127" s="222">
        <f>ROUND(I127*H127,2)</f>
        <v>0</v>
      </c>
      <c r="K127" s="218" t="s">
        <v>274</v>
      </c>
      <c r="L127" s="47"/>
      <c r="M127" s="223" t="s">
        <v>19</v>
      </c>
      <c r="N127" s="224" t="s">
        <v>48</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186</v>
      </c>
      <c r="AT127" s="227" t="s">
        <v>181</v>
      </c>
      <c r="AU127" s="227" t="s">
        <v>85</v>
      </c>
      <c r="AY127" s="20" t="s">
        <v>179</v>
      </c>
      <c r="BE127" s="228">
        <f>IF(N127="základní",J127,0)</f>
        <v>0</v>
      </c>
      <c r="BF127" s="228">
        <f>IF(N127="snížená",J127,0)</f>
        <v>0</v>
      </c>
      <c r="BG127" s="228">
        <f>IF(N127="zákl. přenesená",J127,0)</f>
        <v>0</v>
      </c>
      <c r="BH127" s="228">
        <f>IF(N127="sníž. přenesená",J127,0)</f>
        <v>0</v>
      </c>
      <c r="BI127" s="228">
        <f>IF(N127="nulová",J127,0)</f>
        <v>0</v>
      </c>
      <c r="BJ127" s="20" t="s">
        <v>85</v>
      </c>
      <c r="BK127" s="228">
        <f>ROUND(I127*H127,2)</f>
        <v>0</v>
      </c>
      <c r="BL127" s="20" t="s">
        <v>186</v>
      </c>
      <c r="BM127" s="227" t="s">
        <v>1170</v>
      </c>
    </row>
    <row r="128" s="2" customFormat="1" ht="16.5" customHeight="1">
      <c r="A128" s="41"/>
      <c r="B128" s="42"/>
      <c r="C128" s="216" t="s">
        <v>383</v>
      </c>
      <c r="D128" s="216" t="s">
        <v>181</v>
      </c>
      <c r="E128" s="217" t="s">
        <v>1171</v>
      </c>
      <c r="F128" s="218" t="s">
        <v>1172</v>
      </c>
      <c r="G128" s="219" t="s">
        <v>273</v>
      </c>
      <c r="H128" s="220">
        <v>1</v>
      </c>
      <c r="I128" s="221"/>
      <c r="J128" s="222">
        <f>ROUND(I128*H128,2)</f>
        <v>0</v>
      </c>
      <c r="K128" s="218" t="s">
        <v>274</v>
      </c>
      <c r="L128" s="47"/>
      <c r="M128" s="223" t="s">
        <v>19</v>
      </c>
      <c r="N128" s="224" t="s">
        <v>48</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186</v>
      </c>
      <c r="AT128" s="227" t="s">
        <v>181</v>
      </c>
      <c r="AU128" s="227" t="s">
        <v>85</v>
      </c>
      <c r="AY128" s="20" t="s">
        <v>179</v>
      </c>
      <c r="BE128" s="228">
        <f>IF(N128="základní",J128,0)</f>
        <v>0</v>
      </c>
      <c r="BF128" s="228">
        <f>IF(N128="snížená",J128,0)</f>
        <v>0</v>
      </c>
      <c r="BG128" s="228">
        <f>IF(N128="zákl. přenesená",J128,0)</f>
        <v>0</v>
      </c>
      <c r="BH128" s="228">
        <f>IF(N128="sníž. přenesená",J128,0)</f>
        <v>0</v>
      </c>
      <c r="BI128" s="228">
        <f>IF(N128="nulová",J128,0)</f>
        <v>0</v>
      </c>
      <c r="BJ128" s="20" t="s">
        <v>85</v>
      </c>
      <c r="BK128" s="228">
        <f>ROUND(I128*H128,2)</f>
        <v>0</v>
      </c>
      <c r="BL128" s="20" t="s">
        <v>186</v>
      </c>
      <c r="BM128" s="227" t="s">
        <v>1173</v>
      </c>
    </row>
    <row r="129" s="2" customFormat="1" ht="16.5" customHeight="1">
      <c r="A129" s="41"/>
      <c r="B129" s="42"/>
      <c r="C129" s="216" t="s">
        <v>392</v>
      </c>
      <c r="D129" s="216" t="s">
        <v>181</v>
      </c>
      <c r="E129" s="217" t="s">
        <v>1174</v>
      </c>
      <c r="F129" s="218" t="s">
        <v>1175</v>
      </c>
      <c r="G129" s="219" t="s">
        <v>273</v>
      </c>
      <c r="H129" s="220">
        <v>1</v>
      </c>
      <c r="I129" s="221"/>
      <c r="J129" s="222">
        <f>ROUND(I129*H129,2)</f>
        <v>0</v>
      </c>
      <c r="K129" s="218" t="s">
        <v>274</v>
      </c>
      <c r="L129" s="47"/>
      <c r="M129" s="223" t="s">
        <v>19</v>
      </c>
      <c r="N129" s="224" t="s">
        <v>48</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186</v>
      </c>
      <c r="AT129" s="227" t="s">
        <v>181</v>
      </c>
      <c r="AU129" s="227" t="s">
        <v>85</v>
      </c>
      <c r="AY129" s="20" t="s">
        <v>179</v>
      </c>
      <c r="BE129" s="228">
        <f>IF(N129="základní",J129,0)</f>
        <v>0</v>
      </c>
      <c r="BF129" s="228">
        <f>IF(N129="snížená",J129,0)</f>
        <v>0</v>
      </c>
      <c r="BG129" s="228">
        <f>IF(N129="zákl. přenesená",J129,0)</f>
        <v>0</v>
      </c>
      <c r="BH129" s="228">
        <f>IF(N129="sníž. přenesená",J129,0)</f>
        <v>0</v>
      </c>
      <c r="BI129" s="228">
        <f>IF(N129="nulová",J129,0)</f>
        <v>0</v>
      </c>
      <c r="BJ129" s="20" t="s">
        <v>85</v>
      </c>
      <c r="BK129" s="228">
        <f>ROUND(I129*H129,2)</f>
        <v>0</v>
      </c>
      <c r="BL129" s="20" t="s">
        <v>186</v>
      </c>
      <c r="BM129" s="227" t="s">
        <v>1176</v>
      </c>
    </row>
    <row r="130" s="2" customFormat="1" ht="16.5" customHeight="1">
      <c r="A130" s="41"/>
      <c r="B130" s="42"/>
      <c r="C130" s="216" t="s">
        <v>400</v>
      </c>
      <c r="D130" s="216" t="s">
        <v>181</v>
      </c>
      <c r="E130" s="217" t="s">
        <v>1177</v>
      </c>
      <c r="F130" s="218" t="s">
        <v>1178</v>
      </c>
      <c r="G130" s="219" t="s">
        <v>273</v>
      </c>
      <c r="H130" s="220">
        <v>1</v>
      </c>
      <c r="I130" s="221"/>
      <c r="J130" s="222">
        <f>ROUND(I130*H130,2)</f>
        <v>0</v>
      </c>
      <c r="K130" s="218" t="s">
        <v>274</v>
      </c>
      <c r="L130" s="47"/>
      <c r="M130" s="223" t="s">
        <v>19</v>
      </c>
      <c r="N130" s="224" t="s">
        <v>48</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186</v>
      </c>
      <c r="AT130" s="227" t="s">
        <v>181</v>
      </c>
      <c r="AU130" s="227" t="s">
        <v>85</v>
      </c>
      <c r="AY130" s="20" t="s">
        <v>179</v>
      </c>
      <c r="BE130" s="228">
        <f>IF(N130="základní",J130,0)</f>
        <v>0</v>
      </c>
      <c r="BF130" s="228">
        <f>IF(N130="snížená",J130,0)</f>
        <v>0</v>
      </c>
      <c r="BG130" s="228">
        <f>IF(N130="zákl. přenesená",J130,0)</f>
        <v>0</v>
      </c>
      <c r="BH130" s="228">
        <f>IF(N130="sníž. přenesená",J130,0)</f>
        <v>0</v>
      </c>
      <c r="BI130" s="228">
        <f>IF(N130="nulová",J130,0)</f>
        <v>0</v>
      </c>
      <c r="BJ130" s="20" t="s">
        <v>85</v>
      </c>
      <c r="BK130" s="228">
        <f>ROUND(I130*H130,2)</f>
        <v>0</v>
      </c>
      <c r="BL130" s="20" t="s">
        <v>186</v>
      </c>
      <c r="BM130" s="227" t="s">
        <v>1179</v>
      </c>
    </row>
    <row r="131" s="2" customFormat="1" ht="16.5" customHeight="1">
      <c r="A131" s="41"/>
      <c r="B131" s="42"/>
      <c r="C131" s="216" t="s">
        <v>406</v>
      </c>
      <c r="D131" s="216" t="s">
        <v>181</v>
      </c>
      <c r="E131" s="217" t="s">
        <v>1180</v>
      </c>
      <c r="F131" s="218" t="s">
        <v>1181</v>
      </c>
      <c r="G131" s="219" t="s">
        <v>251</v>
      </c>
      <c r="H131" s="220">
        <v>1</v>
      </c>
      <c r="I131" s="221"/>
      <c r="J131" s="222">
        <f>ROUND(I131*H131,2)</f>
        <v>0</v>
      </c>
      <c r="K131" s="218" t="s">
        <v>274</v>
      </c>
      <c r="L131" s="47"/>
      <c r="M131" s="223" t="s">
        <v>19</v>
      </c>
      <c r="N131" s="224" t="s">
        <v>48</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186</v>
      </c>
      <c r="AT131" s="227" t="s">
        <v>181</v>
      </c>
      <c r="AU131" s="227" t="s">
        <v>85</v>
      </c>
      <c r="AY131" s="20" t="s">
        <v>179</v>
      </c>
      <c r="BE131" s="228">
        <f>IF(N131="základní",J131,0)</f>
        <v>0</v>
      </c>
      <c r="BF131" s="228">
        <f>IF(N131="snížená",J131,0)</f>
        <v>0</v>
      </c>
      <c r="BG131" s="228">
        <f>IF(N131="zákl. přenesená",J131,0)</f>
        <v>0</v>
      </c>
      <c r="BH131" s="228">
        <f>IF(N131="sníž. přenesená",J131,0)</f>
        <v>0</v>
      </c>
      <c r="BI131" s="228">
        <f>IF(N131="nulová",J131,0)</f>
        <v>0</v>
      </c>
      <c r="BJ131" s="20" t="s">
        <v>85</v>
      </c>
      <c r="BK131" s="228">
        <f>ROUND(I131*H131,2)</f>
        <v>0</v>
      </c>
      <c r="BL131" s="20" t="s">
        <v>186</v>
      </c>
      <c r="BM131" s="227" t="s">
        <v>1182</v>
      </c>
    </row>
    <row r="132" s="2" customFormat="1" ht="16.5" customHeight="1">
      <c r="A132" s="41"/>
      <c r="B132" s="42"/>
      <c r="C132" s="216" t="s">
        <v>412</v>
      </c>
      <c r="D132" s="216" t="s">
        <v>181</v>
      </c>
      <c r="E132" s="217" t="s">
        <v>1183</v>
      </c>
      <c r="F132" s="218" t="s">
        <v>1184</v>
      </c>
      <c r="G132" s="219" t="s">
        <v>251</v>
      </c>
      <c r="H132" s="220">
        <v>2</v>
      </c>
      <c r="I132" s="221"/>
      <c r="J132" s="222">
        <f>ROUND(I132*H132,2)</f>
        <v>0</v>
      </c>
      <c r="K132" s="218" t="s">
        <v>274</v>
      </c>
      <c r="L132" s="47"/>
      <c r="M132" s="223" t="s">
        <v>19</v>
      </c>
      <c r="N132" s="224" t="s">
        <v>48</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186</v>
      </c>
      <c r="AT132" s="227" t="s">
        <v>181</v>
      </c>
      <c r="AU132" s="227" t="s">
        <v>85</v>
      </c>
      <c r="AY132" s="20" t="s">
        <v>179</v>
      </c>
      <c r="BE132" s="228">
        <f>IF(N132="základní",J132,0)</f>
        <v>0</v>
      </c>
      <c r="BF132" s="228">
        <f>IF(N132="snížená",J132,0)</f>
        <v>0</v>
      </c>
      <c r="BG132" s="228">
        <f>IF(N132="zákl. přenesená",J132,0)</f>
        <v>0</v>
      </c>
      <c r="BH132" s="228">
        <f>IF(N132="sníž. přenesená",J132,0)</f>
        <v>0</v>
      </c>
      <c r="BI132" s="228">
        <f>IF(N132="nulová",J132,0)</f>
        <v>0</v>
      </c>
      <c r="BJ132" s="20" t="s">
        <v>85</v>
      </c>
      <c r="BK132" s="228">
        <f>ROUND(I132*H132,2)</f>
        <v>0</v>
      </c>
      <c r="BL132" s="20" t="s">
        <v>186</v>
      </c>
      <c r="BM132" s="227" t="s">
        <v>1185</v>
      </c>
    </row>
    <row r="133" s="2" customFormat="1" ht="16.5" customHeight="1">
      <c r="A133" s="41"/>
      <c r="B133" s="42"/>
      <c r="C133" s="216" t="s">
        <v>420</v>
      </c>
      <c r="D133" s="216" t="s">
        <v>181</v>
      </c>
      <c r="E133" s="217" t="s">
        <v>1186</v>
      </c>
      <c r="F133" s="218" t="s">
        <v>1187</v>
      </c>
      <c r="G133" s="219" t="s">
        <v>251</v>
      </c>
      <c r="H133" s="220">
        <v>22</v>
      </c>
      <c r="I133" s="221"/>
      <c r="J133" s="222">
        <f>ROUND(I133*H133,2)</f>
        <v>0</v>
      </c>
      <c r="K133" s="218" t="s">
        <v>274</v>
      </c>
      <c r="L133" s="47"/>
      <c r="M133" s="223" t="s">
        <v>19</v>
      </c>
      <c r="N133" s="224" t="s">
        <v>48</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186</v>
      </c>
      <c r="AT133" s="227" t="s">
        <v>181</v>
      </c>
      <c r="AU133" s="227" t="s">
        <v>85</v>
      </c>
      <c r="AY133" s="20" t="s">
        <v>179</v>
      </c>
      <c r="BE133" s="228">
        <f>IF(N133="základní",J133,0)</f>
        <v>0</v>
      </c>
      <c r="BF133" s="228">
        <f>IF(N133="snížená",J133,0)</f>
        <v>0</v>
      </c>
      <c r="BG133" s="228">
        <f>IF(N133="zákl. přenesená",J133,0)</f>
        <v>0</v>
      </c>
      <c r="BH133" s="228">
        <f>IF(N133="sníž. přenesená",J133,0)</f>
        <v>0</v>
      </c>
      <c r="BI133" s="228">
        <f>IF(N133="nulová",J133,0)</f>
        <v>0</v>
      </c>
      <c r="BJ133" s="20" t="s">
        <v>85</v>
      </c>
      <c r="BK133" s="228">
        <f>ROUND(I133*H133,2)</f>
        <v>0</v>
      </c>
      <c r="BL133" s="20" t="s">
        <v>186</v>
      </c>
      <c r="BM133" s="227" t="s">
        <v>1188</v>
      </c>
    </row>
    <row r="134" s="2" customFormat="1" ht="16.5" customHeight="1">
      <c r="A134" s="41"/>
      <c r="B134" s="42"/>
      <c r="C134" s="216" t="s">
        <v>427</v>
      </c>
      <c r="D134" s="216" t="s">
        <v>181</v>
      </c>
      <c r="E134" s="217" t="s">
        <v>1189</v>
      </c>
      <c r="F134" s="218" t="s">
        <v>1190</v>
      </c>
      <c r="G134" s="219" t="s">
        <v>251</v>
      </c>
      <c r="H134" s="220">
        <v>20</v>
      </c>
      <c r="I134" s="221"/>
      <c r="J134" s="222">
        <f>ROUND(I134*H134,2)</f>
        <v>0</v>
      </c>
      <c r="K134" s="218" t="s">
        <v>274</v>
      </c>
      <c r="L134" s="47"/>
      <c r="M134" s="223" t="s">
        <v>19</v>
      </c>
      <c r="N134" s="224" t="s">
        <v>48</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186</v>
      </c>
      <c r="AT134" s="227" t="s">
        <v>181</v>
      </c>
      <c r="AU134" s="227" t="s">
        <v>85</v>
      </c>
      <c r="AY134" s="20" t="s">
        <v>179</v>
      </c>
      <c r="BE134" s="228">
        <f>IF(N134="základní",J134,0)</f>
        <v>0</v>
      </c>
      <c r="BF134" s="228">
        <f>IF(N134="snížená",J134,0)</f>
        <v>0</v>
      </c>
      <c r="BG134" s="228">
        <f>IF(N134="zákl. přenesená",J134,0)</f>
        <v>0</v>
      </c>
      <c r="BH134" s="228">
        <f>IF(N134="sníž. přenesená",J134,0)</f>
        <v>0</v>
      </c>
      <c r="BI134" s="228">
        <f>IF(N134="nulová",J134,0)</f>
        <v>0</v>
      </c>
      <c r="BJ134" s="20" t="s">
        <v>85</v>
      </c>
      <c r="BK134" s="228">
        <f>ROUND(I134*H134,2)</f>
        <v>0</v>
      </c>
      <c r="BL134" s="20" t="s">
        <v>186</v>
      </c>
      <c r="BM134" s="227" t="s">
        <v>1191</v>
      </c>
    </row>
    <row r="135" s="2" customFormat="1" ht="16.5" customHeight="1">
      <c r="A135" s="41"/>
      <c r="B135" s="42"/>
      <c r="C135" s="216" t="s">
        <v>140</v>
      </c>
      <c r="D135" s="216" t="s">
        <v>181</v>
      </c>
      <c r="E135" s="217" t="s">
        <v>1192</v>
      </c>
      <c r="F135" s="218" t="s">
        <v>1193</v>
      </c>
      <c r="G135" s="219" t="s">
        <v>273</v>
      </c>
      <c r="H135" s="220">
        <v>5</v>
      </c>
      <c r="I135" s="221"/>
      <c r="J135" s="222">
        <f>ROUND(I135*H135,2)</f>
        <v>0</v>
      </c>
      <c r="K135" s="218" t="s">
        <v>274</v>
      </c>
      <c r="L135" s="47"/>
      <c r="M135" s="223" t="s">
        <v>19</v>
      </c>
      <c r="N135" s="224" t="s">
        <v>48</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186</v>
      </c>
      <c r="AT135" s="227" t="s">
        <v>181</v>
      </c>
      <c r="AU135" s="227" t="s">
        <v>85</v>
      </c>
      <c r="AY135" s="20" t="s">
        <v>179</v>
      </c>
      <c r="BE135" s="228">
        <f>IF(N135="základní",J135,0)</f>
        <v>0</v>
      </c>
      <c r="BF135" s="228">
        <f>IF(N135="snížená",J135,0)</f>
        <v>0</v>
      </c>
      <c r="BG135" s="228">
        <f>IF(N135="zákl. přenesená",J135,0)</f>
        <v>0</v>
      </c>
      <c r="BH135" s="228">
        <f>IF(N135="sníž. přenesená",J135,0)</f>
        <v>0</v>
      </c>
      <c r="BI135" s="228">
        <f>IF(N135="nulová",J135,0)</f>
        <v>0</v>
      </c>
      <c r="BJ135" s="20" t="s">
        <v>85</v>
      </c>
      <c r="BK135" s="228">
        <f>ROUND(I135*H135,2)</f>
        <v>0</v>
      </c>
      <c r="BL135" s="20" t="s">
        <v>186</v>
      </c>
      <c r="BM135" s="227" t="s">
        <v>1194</v>
      </c>
    </row>
    <row r="136" s="2" customFormat="1" ht="16.5" customHeight="1">
      <c r="A136" s="41"/>
      <c r="B136" s="42"/>
      <c r="C136" s="216" t="s">
        <v>440</v>
      </c>
      <c r="D136" s="216" t="s">
        <v>181</v>
      </c>
      <c r="E136" s="217" t="s">
        <v>1195</v>
      </c>
      <c r="F136" s="218" t="s">
        <v>1196</v>
      </c>
      <c r="G136" s="219" t="s">
        <v>273</v>
      </c>
      <c r="H136" s="220">
        <v>2</v>
      </c>
      <c r="I136" s="221"/>
      <c r="J136" s="222">
        <f>ROUND(I136*H136,2)</f>
        <v>0</v>
      </c>
      <c r="K136" s="218" t="s">
        <v>274</v>
      </c>
      <c r="L136" s="47"/>
      <c r="M136" s="223" t="s">
        <v>19</v>
      </c>
      <c r="N136" s="224" t="s">
        <v>48</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186</v>
      </c>
      <c r="AT136" s="227" t="s">
        <v>181</v>
      </c>
      <c r="AU136" s="227" t="s">
        <v>85</v>
      </c>
      <c r="AY136" s="20" t="s">
        <v>179</v>
      </c>
      <c r="BE136" s="228">
        <f>IF(N136="základní",J136,0)</f>
        <v>0</v>
      </c>
      <c r="BF136" s="228">
        <f>IF(N136="snížená",J136,0)</f>
        <v>0</v>
      </c>
      <c r="BG136" s="228">
        <f>IF(N136="zákl. přenesená",J136,0)</f>
        <v>0</v>
      </c>
      <c r="BH136" s="228">
        <f>IF(N136="sníž. přenesená",J136,0)</f>
        <v>0</v>
      </c>
      <c r="BI136" s="228">
        <f>IF(N136="nulová",J136,0)</f>
        <v>0</v>
      </c>
      <c r="BJ136" s="20" t="s">
        <v>85</v>
      </c>
      <c r="BK136" s="228">
        <f>ROUND(I136*H136,2)</f>
        <v>0</v>
      </c>
      <c r="BL136" s="20" t="s">
        <v>186</v>
      </c>
      <c r="BM136" s="227" t="s">
        <v>1197</v>
      </c>
    </row>
    <row r="137" s="2" customFormat="1" ht="16.5" customHeight="1">
      <c r="A137" s="41"/>
      <c r="B137" s="42"/>
      <c r="C137" s="216" t="s">
        <v>446</v>
      </c>
      <c r="D137" s="216" t="s">
        <v>181</v>
      </c>
      <c r="E137" s="217" t="s">
        <v>1198</v>
      </c>
      <c r="F137" s="218" t="s">
        <v>1199</v>
      </c>
      <c r="G137" s="219" t="s">
        <v>273</v>
      </c>
      <c r="H137" s="220">
        <v>3</v>
      </c>
      <c r="I137" s="221"/>
      <c r="J137" s="222">
        <f>ROUND(I137*H137,2)</f>
        <v>0</v>
      </c>
      <c r="K137" s="218" t="s">
        <v>274</v>
      </c>
      <c r="L137" s="47"/>
      <c r="M137" s="223" t="s">
        <v>19</v>
      </c>
      <c r="N137" s="224" t="s">
        <v>48</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186</v>
      </c>
      <c r="AT137" s="227" t="s">
        <v>181</v>
      </c>
      <c r="AU137" s="227" t="s">
        <v>85</v>
      </c>
      <c r="AY137" s="20" t="s">
        <v>179</v>
      </c>
      <c r="BE137" s="228">
        <f>IF(N137="základní",J137,0)</f>
        <v>0</v>
      </c>
      <c r="BF137" s="228">
        <f>IF(N137="snížená",J137,0)</f>
        <v>0</v>
      </c>
      <c r="BG137" s="228">
        <f>IF(N137="zákl. přenesená",J137,0)</f>
        <v>0</v>
      </c>
      <c r="BH137" s="228">
        <f>IF(N137="sníž. přenesená",J137,0)</f>
        <v>0</v>
      </c>
      <c r="BI137" s="228">
        <f>IF(N137="nulová",J137,0)</f>
        <v>0</v>
      </c>
      <c r="BJ137" s="20" t="s">
        <v>85</v>
      </c>
      <c r="BK137" s="228">
        <f>ROUND(I137*H137,2)</f>
        <v>0</v>
      </c>
      <c r="BL137" s="20" t="s">
        <v>186</v>
      </c>
      <c r="BM137" s="227" t="s">
        <v>1200</v>
      </c>
    </row>
    <row r="138" s="2" customFormat="1" ht="16.5" customHeight="1">
      <c r="A138" s="41"/>
      <c r="B138" s="42"/>
      <c r="C138" s="216" t="s">
        <v>453</v>
      </c>
      <c r="D138" s="216" t="s">
        <v>181</v>
      </c>
      <c r="E138" s="217" t="s">
        <v>1201</v>
      </c>
      <c r="F138" s="218" t="s">
        <v>1202</v>
      </c>
      <c r="G138" s="219" t="s">
        <v>273</v>
      </c>
      <c r="H138" s="220">
        <v>1</v>
      </c>
      <c r="I138" s="221"/>
      <c r="J138" s="222">
        <f>ROUND(I138*H138,2)</f>
        <v>0</v>
      </c>
      <c r="K138" s="218" t="s">
        <v>274</v>
      </c>
      <c r="L138" s="47"/>
      <c r="M138" s="223" t="s">
        <v>19</v>
      </c>
      <c r="N138" s="224" t="s">
        <v>48</v>
      </c>
      <c r="O138" s="87"/>
      <c r="P138" s="225">
        <f>O138*H138</f>
        <v>0</v>
      </c>
      <c r="Q138" s="225">
        <v>0</v>
      </c>
      <c r="R138" s="225">
        <f>Q138*H138</f>
        <v>0</v>
      </c>
      <c r="S138" s="225">
        <v>0</v>
      </c>
      <c r="T138" s="226">
        <f>S138*H138</f>
        <v>0</v>
      </c>
      <c r="U138" s="41"/>
      <c r="V138" s="41"/>
      <c r="W138" s="41"/>
      <c r="X138" s="41"/>
      <c r="Y138" s="41"/>
      <c r="Z138" s="41"/>
      <c r="AA138" s="41"/>
      <c r="AB138" s="41"/>
      <c r="AC138" s="41"/>
      <c r="AD138" s="41"/>
      <c r="AE138" s="41"/>
      <c r="AR138" s="227" t="s">
        <v>186</v>
      </c>
      <c r="AT138" s="227" t="s">
        <v>181</v>
      </c>
      <c r="AU138" s="227" t="s">
        <v>85</v>
      </c>
      <c r="AY138" s="20" t="s">
        <v>179</v>
      </c>
      <c r="BE138" s="228">
        <f>IF(N138="základní",J138,0)</f>
        <v>0</v>
      </c>
      <c r="BF138" s="228">
        <f>IF(N138="snížená",J138,0)</f>
        <v>0</v>
      </c>
      <c r="BG138" s="228">
        <f>IF(N138="zákl. přenesená",J138,0)</f>
        <v>0</v>
      </c>
      <c r="BH138" s="228">
        <f>IF(N138="sníž. přenesená",J138,0)</f>
        <v>0</v>
      </c>
      <c r="BI138" s="228">
        <f>IF(N138="nulová",J138,0)</f>
        <v>0</v>
      </c>
      <c r="BJ138" s="20" t="s">
        <v>85</v>
      </c>
      <c r="BK138" s="228">
        <f>ROUND(I138*H138,2)</f>
        <v>0</v>
      </c>
      <c r="BL138" s="20" t="s">
        <v>186</v>
      </c>
      <c r="BM138" s="227" t="s">
        <v>1203</v>
      </c>
    </row>
    <row r="139" s="2" customFormat="1" ht="16.5" customHeight="1">
      <c r="A139" s="41"/>
      <c r="B139" s="42"/>
      <c r="C139" s="216" t="s">
        <v>461</v>
      </c>
      <c r="D139" s="216" t="s">
        <v>181</v>
      </c>
      <c r="E139" s="217" t="s">
        <v>1204</v>
      </c>
      <c r="F139" s="218" t="s">
        <v>1205</v>
      </c>
      <c r="G139" s="219" t="s">
        <v>273</v>
      </c>
      <c r="H139" s="220">
        <v>1</v>
      </c>
      <c r="I139" s="221"/>
      <c r="J139" s="222">
        <f>ROUND(I139*H139,2)</f>
        <v>0</v>
      </c>
      <c r="K139" s="218" t="s">
        <v>274</v>
      </c>
      <c r="L139" s="47"/>
      <c r="M139" s="223" t="s">
        <v>19</v>
      </c>
      <c r="N139" s="224" t="s">
        <v>48</v>
      </c>
      <c r="O139" s="87"/>
      <c r="P139" s="225">
        <f>O139*H139</f>
        <v>0</v>
      </c>
      <c r="Q139" s="225">
        <v>0</v>
      </c>
      <c r="R139" s="225">
        <f>Q139*H139</f>
        <v>0</v>
      </c>
      <c r="S139" s="225">
        <v>0</v>
      </c>
      <c r="T139" s="226">
        <f>S139*H139</f>
        <v>0</v>
      </c>
      <c r="U139" s="41"/>
      <c r="V139" s="41"/>
      <c r="W139" s="41"/>
      <c r="X139" s="41"/>
      <c r="Y139" s="41"/>
      <c r="Z139" s="41"/>
      <c r="AA139" s="41"/>
      <c r="AB139" s="41"/>
      <c r="AC139" s="41"/>
      <c r="AD139" s="41"/>
      <c r="AE139" s="41"/>
      <c r="AR139" s="227" t="s">
        <v>186</v>
      </c>
      <c r="AT139" s="227" t="s">
        <v>181</v>
      </c>
      <c r="AU139" s="227" t="s">
        <v>85</v>
      </c>
      <c r="AY139" s="20" t="s">
        <v>179</v>
      </c>
      <c r="BE139" s="228">
        <f>IF(N139="základní",J139,0)</f>
        <v>0</v>
      </c>
      <c r="BF139" s="228">
        <f>IF(N139="snížená",J139,0)</f>
        <v>0</v>
      </c>
      <c r="BG139" s="228">
        <f>IF(N139="zákl. přenesená",J139,0)</f>
        <v>0</v>
      </c>
      <c r="BH139" s="228">
        <f>IF(N139="sníž. přenesená",J139,0)</f>
        <v>0</v>
      </c>
      <c r="BI139" s="228">
        <f>IF(N139="nulová",J139,0)</f>
        <v>0</v>
      </c>
      <c r="BJ139" s="20" t="s">
        <v>85</v>
      </c>
      <c r="BK139" s="228">
        <f>ROUND(I139*H139,2)</f>
        <v>0</v>
      </c>
      <c r="BL139" s="20" t="s">
        <v>186</v>
      </c>
      <c r="BM139" s="227" t="s">
        <v>1206</v>
      </c>
    </row>
    <row r="140" s="2" customFormat="1" ht="16.5" customHeight="1">
      <c r="A140" s="41"/>
      <c r="B140" s="42"/>
      <c r="C140" s="216" t="s">
        <v>467</v>
      </c>
      <c r="D140" s="216" t="s">
        <v>181</v>
      </c>
      <c r="E140" s="217" t="s">
        <v>1207</v>
      </c>
      <c r="F140" s="218" t="s">
        <v>1208</v>
      </c>
      <c r="G140" s="219" t="s">
        <v>273</v>
      </c>
      <c r="H140" s="220">
        <v>14</v>
      </c>
      <c r="I140" s="221"/>
      <c r="J140" s="222">
        <f>ROUND(I140*H140,2)</f>
        <v>0</v>
      </c>
      <c r="K140" s="218" t="s">
        <v>274</v>
      </c>
      <c r="L140" s="47"/>
      <c r="M140" s="223" t="s">
        <v>19</v>
      </c>
      <c r="N140" s="224" t="s">
        <v>48</v>
      </c>
      <c r="O140" s="87"/>
      <c r="P140" s="225">
        <f>O140*H140</f>
        <v>0</v>
      </c>
      <c r="Q140" s="225">
        <v>0</v>
      </c>
      <c r="R140" s="225">
        <f>Q140*H140</f>
        <v>0</v>
      </c>
      <c r="S140" s="225">
        <v>0</v>
      </c>
      <c r="T140" s="226">
        <f>S140*H140</f>
        <v>0</v>
      </c>
      <c r="U140" s="41"/>
      <c r="V140" s="41"/>
      <c r="W140" s="41"/>
      <c r="X140" s="41"/>
      <c r="Y140" s="41"/>
      <c r="Z140" s="41"/>
      <c r="AA140" s="41"/>
      <c r="AB140" s="41"/>
      <c r="AC140" s="41"/>
      <c r="AD140" s="41"/>
      <c r="AE140" s="41"/>
      <c r="AR140" s="227" t="s">
        <v>186</v>
      </c>
      <c r="AT140" s="227" t="s">
        <v>181</v>
      </c>
      <c r="AU140" s="227" t="s">
        <v>85</v>
      </c>
      <c r="AY140" s="20" t="s">
        <v>179</v>
      </c>
      <c r="BE140" s="228">
        <f>IF(N140="základní",J140,0)</f>
        <v>0</v>
      </c>
      <c r="BF140" s="228">
        <f>IF(N140="snížená",J140,0)</f>
        <v>0</v>
      </c>
      <c r="BG140" s="228">
        <f>IF(N140="zákl. přenesená",J140,0)</f>
        <v>0</v>
      </c>
      <c r="BH140" s="228">
        <f>IF(N140="sníž. přenesená",J140,0)</f>
        <v>0</v>
      </c>
      <c r="BI140" s="228">
        <f>IF(N140="nulová",J140,0)</f>
        <v>0</v>
      </c>
      <c r="BJ140" s="20" t="s">
        <v>85</v>
      </c>
      <c r="BK140" s="228">
        <f>ROUND(I140*H140,2)</f>
        <v>0</v>
      </c>
      <c r="BL140" s="20" t="s">
        <v>186</v>
      </c>
      <c r="BM140" s="227" t="s">
        <v>1209</v>
      </c>
    </row>
    <row r="141" s="2" customFormat="1" ht="16.5" customHeight="1">
      <c r="A141" s="41"/>
      <c r="B141" s="42"/>
      <c r="C141" s="216" t="s">
        <v>473</v>
      </c>
      <c r="D141" s="216" t="s">
        <v>181</v>
      </c>
      <c r="E141" s="217" t="s">
        <v>1210</v>
      </c>
      <c r="F141" s="218" t="s">
        <v>1211</v>
      </c>
      <c r="G141" s="219" t="s">
        <v>273</v>
      </c>
      <c r="H141" s="220">
        <v>6</v>
      </c>
      <c r="I141" s="221"/>
      <c r="J141" s="222">
        <f>ROUND(I141*H141,2)</f>
        <v>0</v>
      </c>
      <c r="K141" s="218" t="s">
        <v>274</v>
      </c>
      <c r="L141" s="47"/>
      <c r="M141" s="223" t="s">
        <v>19</v>
      </c>
      <c r="N141" s="224" t="s">
        <v>48</v>
      </c>
      <c r="O141" s="87"/>
      <c r="P141" s="225">
        <f>O141*H141</f>
        <v>0</v>
      </c>
      <c r="Q141" s="225">
        <v>0</v>
      </c>
      <c r="R141" s="225">
        <f>Q141*H141</f>
        <v>0</v>
      </c>
      <c r="S141" s="225">
        <v>0</v>
      </c>
      <c r="T141" s="226">
        <f>S141*H141</f>
        <v>0</v>
      </c>
      <c r="U141" s="41"/>
      <c r="V141" s="41"/>
      <c r="W141" s="41"/>
      <c r="X141" s="41"/>
      <c r="Y141" s="41"/>
      <c r="Z141" s="41"/>
      <c r="AA141" s="41"/>
      <c r="AB141" s="41"/>
      <c r="AC141" s="41"/>
      <c r="AD141" s="41"/>
      <c r="AE141" s="41"/>
      <c r="AR141" s="227" t="s">
        <v>186</v>
      </c>
      <c r="AT141" s="227" t="s">
        <v>181</v>
      </c>
      <c r="AU141" s="227" t="s">
        <v>85</v>
      </c>
      <c r="AY141" s="20" t="s">
        <v>179</v>
      </c>
      <c r="BE141" s="228">
        <f>IF(N141="základní",J141,0)</f>
        <v>0</v>
      </c>
      <c r="BF141" s="228">
        <f>IF(N141="snížená",J141,0)</f>
        <v>0</v>
      </c>
      <c r="BG141" s="228">
        <f>IF(N141="zákl. přenesená",J141,0)</f>
        <v>0</v>
      </c>
      <c r="BH141" s="228">
        <f>IF(N141="sníž. přenesená",J141,0)</f>
        <v>0</v>
      </c>
      <c r="BI141" s="228">
        <f>IF(N141="nulová",J141,0)</f>
        <v>0</v>
      </c>
      <c r="BJ141" s="20" t="s">
        <v>85</v>
      </c>
      <c r="BK141" s="228">
        <f>ROUND(I141*H141,2)</f>
        <v>0</v>
      </c>
      <c r="BL141" s="20" t="s">
        <v>186</v>
      </c>
      <c r="BM141" s="227" t="s">
        <v>1212</v>
      </c>
    </row>
    <row r="142" s="2" customFormat="1" ht="16.5" customHeight="1">
      <c r="A142" s="41"/>
      <c r="B142" s="42"/>
      <c r="C142" s="216" t="s">
        <v>479</v>
      </c>
      <c r="D142" s="216" t="s">
        <v>181</v>
      </c>
      <c r="E142" s="217" t="s">
        <v>1213</v>
      </c>
      <c r="F142" s="218" t="s">
        <v>1214</v>
      </c>
      <c r="G142" s="219" t="s">
        <v>273</v>
      </c>
      <c r="H142" s="220">
        <v>2</v>
      </c>
      <c r="I142" s="221"/>
      <c r="J142" s="222">
        <f>ROUND(I142*H142,2)</f>
        <v>0</v>
      </c>
      <c r="K142" s="218" t="s">
        <v>274</v>
      </c>
      <c r="L142" s="47"/>
      <c r="M142" s="223" t="s">
        <v>19</v>
      </c>
      <c r="N142" s="224" t="s">
        <v>48</v>
      </c>
      <c r="O142" s="87"/>
      <c r="P142" s="225">
        <f>O142*H142</f>
        <v>0</v>
      </c>
      <c r="Q142" s="225">
        <v>0</v>
      </c>
      <c r="R142" s="225">
        <f>Q142*H142</f>
        <v>0</v>
      </c>
      <c r="S142" s="225">
        <v>0</v>
      </c>
      <c r="T142" s="226">
        <f>S142*H142</f>
        <v>0</v>
      </c>
      <c r="U142" s="41"/>
      <c r="V142" s="41"/>
      <c r="W142" s="41"/>
      <c r="X142" s="41"/>
      <c r="Y142" s="41"/>
      <c r="Z142" s="41"/>
      <c r="AA142" s="41"/>
      <c r="AB142" s="41"/>
      <c r="AC142" s="41"/>
      <c r="AD142" s="41"/>
      <c r="AE142" s="41"/>
      <c r="AR142" s="227" t="s">
        <v>186</v>
      </c>
      <c r="AT142" s="227" t="s">
        <v>181</v>
      </c>
      <c r="AU142" s="227" t="s">
        <v>85</v>
      </c>
      <c r="AY142" s="20" t="s">
        <v>179</v>
      </c>
      <c r="BE142" s="228">
        <f>IF(N142="základní",J142,0)</f>
        <v>0</v>
      </c>
      <c r="BF142" s="228">
        <f>IF(N142="snížená",J142,0)</f>
        <v>0</v>
      </c>
      <c r="BG142" s="228">
        <f>IF(N142="zákl. přenesená",J142,0)</f>
        <v>0</v>
      </c>
      <c r="BH142" s="228">
        <f>IF(N142="sníž. přenesená",J142,0)</f>
        <v>0</v>
      </c>
      <c r="BI142" s="228">
        <f>IF(N142="nulová",J142,0)</f>
        <v>0</v>
      </c>
      <c r="BJ142" s="20" t="s">
        <v>85</v>
      </c>
      <c r="BK142" s="228">
        <f>ROUND(I142*H142,2)</f>
        <v>0</v>
      </c>
      <c r="BL142" s="20" t="s">
        <v>186</v>
      </c>
      <c r="BM142" s="227" t="s">
        <v>1215</v>
      </c>
    </row>
    <row r="143" s="2" customFormat="1" ht="16.5" customHeight="1">
      <c r="A143" s="41"/>
      <c r="B143" s="42"/>
      <c r="C143" s="216" t="s">
        <v>484</v>
      </c>
      <c r="D143" s="216" t="s">
        <v>181</v>
      </c>
      <c r="E143" s="217" t="s">
        <v>1216</v>
      </c>
      <c r="F143" s="218" t="s">
        <v>1217</v>
      </c>
      <c r="G143" s="219" t="s">
        <v>273</v>
      </c>
      <c r="H143" s="220">
        <v>2</v>
      </c>
      <c r="I143" s="221"/>
      <c r="J143" s="222">
        <f>ROUND(I143*H143,2)</f>
        <v>0</v>
      </c>
      <c r="K143" s="218" t="s">
        <v>274</v>
      </c>
      <c r="L143" s="47"/>
      <c r="M143" s="223" t="s">
        <v>19</v>
      </c>
      <c r="N143" s="224" t="s">
        <v>48</v>
      </c>
      <c r="O143" s="87"/>
      <c r="P143" s="225">
        <f>O143*H143</f>
        <v>0</v>
      </c>
      <c r="Q143" s="225">
        <v>0</v>
      </c>
      <c r="R143" s="225">
        <f>Q143*H143</f>
        <v>0</v>
      </c>
      <c r="S143" s="225">
        <v>0</v>
      </c>
      <c r="T143" s="226">
        <f>S143*H143</f>
        <v>0</v>
      </c>
      <c r="U143" s="41"/>
      <c r="V143" s="41"/>
      <c r="W143" s="41"/>
      <c r="X143" s="41"/>
      <c r="Y143" s="41"/>
      <c r="Z143" s="41"/>
      <c r="AA143" s="41"/>
      <c r="AB143" s="41"/>
      <c r="AC143" s="41"/>
      <c r="AD143" s="41"/>
      <c r="AE143" s="41"/>
      <c r="AR143" s="227" t="s">
        <v>186</v>
      </c>
      <c r="AT143" s="227" t="s">
        <v>181</v>
      </c>
      <c r="AU143" s="227" t="s">
        <v>85</v>
      </c>
      <c r="AY143" s="20" t="s">
        <v>179</v>
      </c>
      <c r="BE143" s="228">
        <f>IF(N143="základní",J143,0)</f>
        <v>0</v>
      </c>
      <c r="BF143" s="228">
        <f>IF(N143="snížená",J143,0)</f>
        <v>0</v>
      </c>
      <c r="BG143" s="228">
        <f>IF(N143="zákl. přenesená",J143,0)</f>
        <v>0</v>
      </c>
      <c r="BH143" s="228">
        <f>IF(N143="sníž. přenesená",J143,0)</f>
        <v>0</v>
      </c>
      <c r="BI143" s="228">
        <f>IF(N143="nulová",J143,0)</f>
        <v>0</v>
      </c>
      <c r="BJ143" s="20" t="s">
        <v>85</v>
      </c>
      <c r="BK143" s="228">
        <f>ROUND(I143*H143,2)</f>
        <v>0</v>
      </c>
      <c r="BL143" s="20" t="s">
        <v>186</v>
      </c>
      <c r="BM143" s="227" t="s">
        <v>1218</v>
      </c>
    </row>
    <row r="144" s="2" customFormat="1" ht="16.5" customHeight="1">
      <c r="A144" s="41"/>
      <c r="B144" s="42"/>
      <c r="C144" s="216" t="s">
        <v>491</v>
      </c>
      <c r="D144" s="216" t="s">
        <v>181</v>
      </c>
      <c r="E144" s="217" t="s">
        <v>1219</v>
      </c>
      <c r="F144" s="218" t="s">
        <v>1220</v>
      </c>
      <c r="G144" s="219" t="s">
        <v>273</v>
      </c>
      <c r="H144" s="220">
        <v>1</v>
      </c>
      <c r="I144" s="221"/>
      <c r="J144" s="222">
        <f>ROUND(I144*H144,2)</f>
        <v>0</v>
      </c>
      <c r="K144" s="218" t="s">
        <v>274</v>
      </c>
      <c r="L144" s="47"/>
      <c r="M144" s="223" t="s">
        <v>19</v>
      </c>
      <c r="N144" s="224" t="s">
        <v>48</v>
      </c>
      <c r="O144" s="87"/>
      <c r="P144" s="225">
        <f>O144*H144</f>
        <v>0</v>
      </c>
      <c r="Q144" s="225">
        <v>0</v>
      </c>
      <c r="R144" s="225">
        <f>Q144*H144</f>
        <v>0</v>
      </c>
      <c r="S144" s="225">
        <v>0</v>
      </c>
      <c r="T144" s="226">
        <f>S144*H144</f>
        <v>0</v>
      </c>
      <c r="U144" s="41"/>
      <c r="V144" s="41"/>
      <c r="W144" s="41"/>
      <c r="X144" s="41"/>
      <c r="Y144" s="41"/>
      <c r="Z144" s="41"/>
      <c r="AA144" s="41"/>
      <c r="AB144" s="41"/>
      <c r="AC144" s="41"/>
      <c r="AD144" s="41"/>
      <c r="AE144" s="41"/>
      <c r="AR144" s="227" t="s">
        <v>186</v>
      </c>
      <c r="AT144" s="227" t="s">
        <v>181</v>
      </c>
      <c r="AU144" s="227" t="s">
        <v>85</v>
      </c>
      <c r="AY144" s="20" t="s">
        <v>179</v>
      </c>
      <c r="BE144" s="228">
        <f>IF(N144="základní",J144,0)</f>
        <v>0</v>
      </c>
      <c r="BF144" s="228">
        <f>IF(N144="snížená",J144,0)</f>
        <v>0</v>
      </c>
      <c r="BG144" s="228">
        <f>IF(N144="zákl. přenesená",J144,0)</f>
        <v>0</v>
      </c>
      <c r="BH144" s="228">
        <f>IF(N144="sníž. přenesená",J144,0)</f>
        <v>0</v>
      </c>
      <c r="BI144" s="228">
        <f>IF(N144="nulová",J144,0)</f>
        <v>0</v>
      </c>
      <c r="BJ144" s="20" t="s">
        <v>85</v>
      </c>
      <c r="BK144" s="228">
        <f>ROUND(I144*H144,2)</f>
        <v>0</v>
      </c>
      <c r="BL144" s="20" t="s">
        <v>186</v>
      </c>
      <c r="BM144" s="227" t="s">
        <v>1221</v>
      </c>
    </row>
    <row r="145" s="2" customFormat="1" ht="16.5" customHeight="1">
      <c r="A145" s="41"/>
      <c r="B145" s="42"/>
      <c r="C145" s="216" t="s">
        <v>150</v>
      </c>
      <c r="D145" s="216" t="s">
        <v>181</v>
      </c>
      <c r="E145" s="217" t="s">
        <v>1222</v>
      </c>
      <c r="F145" s="218" t="s">
        <v>1223</v>
      </c>
      <c r="G145" s="219" t="s">
        <v>273</v>
      </c>
      <c r="H145" s="220">
        <v>8</v>
      </c>
      <c r="I145" s="221"/>
      <c r="J145" s="222">
        <f>ROUND(I145*H145,2)</f>
        <v>0</v>
      </c>
      <c r="K145" s="218" t="s">
        <v>274</v>
      </c>
      <c r="L145" s="47"/>
      <c r="M145" s="223" t="s">
        <v>19</v>
      </c>
      <c r="N145" s="224" t="s">
        <v>48</v>
      </c>
      <c r="O145" s="87"/>
      <c r="P145" s="225">
        <f>O145*H145</f>
        <v>0</v>
      </c>
      <c r="Q145" s="225">
        <v>0</v>
      </c>
      <c r="R145" s="225">
        <f>Q145*H145</f>
        <v>0</v>
      </c>
      <c r="S145" s="225">
        <v>0</v>
      </c>
      <c r="T145" s="226">
        <f>S145*H145</f>
        <v>0</v>
      </c>
      <c r="U145" s="41"/>
      <c r="V145" s="41"/>
      <c r="W145" s="41"/>
      <c r="X145" s="41"/>
      <c r="Y145" s="41"/>
      <c r="Z145" s="41"/>
      <c r="AA145" s="41"/>
      <c r="AB145" s="41"/>
      <c r="AC145" s="41"/>
      <c r="AD145" s="41"/>
      <c r="AE145" s="41"/>
      <c r="AR145" s="227" t="s">
        <v>186</v>
      </c>
      <c r="AT145" s="227" t="s">
        <v>181</v>
      </c>
      <c r="AU145" s="227" t="s">
        <v>85</v>
      </c>
      <c r="AY145" s="20" t="s">
        <v>179</v>
      </c>
      <c r="BE145" s="228">
        <f>IF(N145="základní",J145,0)</f>
        <v>0</v>
      </c>
      <c r="BF145" s="228">
        <f>IF(N145="snížená",J145,0)</f>
        <v>0</v>
      </c>
      <c r="BG145" s="228">
        <f>IF(N145="zákl. přenesená",J145,0)</f>
        <v>0</v>
      </c>
      <c r="BH145" s="228">
        <f>IF(N145="sníž. přenesená",J145,0)</f>
        <v>0</v>
      </c>
      <c r="BI145" s="228">
        <f>IF(N145="nulová",J145,0)</f>
        <v>0</v>
      </c>
      <c r="BJ145" s="20" t="s">
        <v>85</v>
      </c>
      <c r="BK145" s="228">
        <f>ROUND(I145*H145,2)</f>
        <v>0</v>
      </c>
      <c r="BL145" s="20" t="s">
        <v>186</v>
      </c>
      <c r="BM145" s="227" t="s">
        <v>1224</v>
      </c>
    </row>
    <row r="146" s="2" customFormat="1" ht="16.5" customHeight="1">
      <c r="A146" s="41"/>
      <c r="B146" s="42"/>
      <c r="C146" s="216" t="s">
        <v>502</v>
      </c>
      <c r="D146" s="216" t="s">
        <v>181</v>
      </c>
      <c r="E146" s="217" t="s">
        <v>1225</v>
      </c>
      <c r="F146" s="218" t="s">
        <v>1226</v>
      </c>
      <c r="G146" s="219" t="s">
        <v>273</v>
      </c>
      <c r="H146" s="220">
        <v>1</v>
      </c>
      <c r="I146" s="221"/>
      <c r="J146" s="222">
        <f>ROUND(I146*H146,2)</f>
        <v>0</v>
      </c>
      <c r="K146" s="218" t="s">
        <v>274</v>
      </c>
      <c r="L146" s="47"/>
      <c r="M146" s="223" t="s">
        <v>19</v>
      </c>
      <c r="N146" s="224" t="s">
        <v>48</v>
      </c>
      <c r="O146" s="87"/>
      <c r="P146" s="225">
        <f>O146*H146</f>
        <v>0</v>
      </c>
      <c r="Q146" s="225">
        <v>0</v>
      </c>
      <c r="R146" s="225">
        <f>Q146*H146</f>
        <v>0</v>
      </c>
      <c r="S146" s="225">
        <v>0</v>
      </c>
      <c r="T146" s="226">
        <f>S146*H146</f>
        <v>0</v>
      </c>
      <c r="U146" s="41"/>
      <c r="V146" s="41"/>
      <c r="W146" s="41"/>
      <c r="X146" s="41"/>
      <c r="Y146" s="41"/>
      <c r="Z146" s="41"/>
      <c r="AA146" s="41"/>
      <c r="AB146" s="41"/>
      <c r="AC146" s="41"/>
      <c r="AD146" s="41"/>
      <c r="AE146" s="41"/>
      <c r="AR146" s="227" t="s">
        <v>186</v>
      </c>
      <c r="AT146" s="227" t="s">
        <v>181</v>
      </c>
      <c r="AU146" s="227" t="s">
        <v>85</v>
      </c>
      <c r="AY146" s="20" t="s">
        <v>179</v>
      </c>
      <c r="BE146" s="228">
        <f>IF(N146="základní",J146,0)</f>
        <v>0</v>
      </c>
      <c r="BF146" s="228">
        <f>IF(N146="snížená",J146,0)</f>
        <v>0</v>
      </c>
      <c r="BG146" s="228">
        <f>IF(N146="zákl. přenesená",J146,0)</f>
        <v>0</v>
      </c>
      <c r="BH146" s="228">
        <f>IF(N146="sníž. přenesená",J146,0)</f>
        <v>0</v>
      </c>
      <c r="BI146" s="228">
        <f>IF(N146="nulová",J146,0)</f>
        <v>0</v>
      </c>
      <c r="BJ146" s="20" t="s">
        <v>85</v>
      </c>
      <c r="BK146" s="228">
        <f>ROUND(I146*H146,2)</f>
        <v>0</v>
      </c>
      <c r="BL146" s="20" t="s">
        <v>186</v>
      </c>
      <c r="BM146" s="227" t="s">
        <v>1227</v>
      </c>
    </row>
    <row r="147" s="2" customFormat="1" ht="16.5" customHeight="1">
      <c r="A147" s="41"/>
      <c r="B147" s="42"/>
      <c r="C147" s="216" t="s">
        <v>508</v>
      </c>
      <c r="D147" s="216" t="s">
        <v>181</v>
      </c>
      <c r="E147" s="217" t="s">
        <v>1228</v>
      </c>
      <c r="F147" s="218" t="s">
        <v>1229</v>
      </c>
      <c r="G147" s="219" t="s">
        <v>273</v>
      </c>
      <c r="H147" s="220">
        <v>1</v>
      </c>
      <c r="I147" s="221"/>
      <c r="J147" s="222">
        <f>ROUND(I147*H147,2)</f>
        <v>0</v>
      </c>
      <c r="K147" s="218" t="s">
        <v>274</v>
      </c>
      <c r="L147" s="47"/>
      <c r="M147" s="223" t="s">
        <v>19</v>
      </c>
      <c r="N147" s="224" t="s">
        <v>48</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186</v>
      </c>
      <c r="AT147" s="227" t="s">
        <v>181</v>
      </c>
      <c r="AU147" s="227" t="s">
        <v>85</v>
      </c>
      <c r="AY147" s="20" t="s">
        <v>179</v>
      </c>
      <c r="BE147" s="228">
        <f>IF(N147="základní",J147,0)</f>
        <v>0</v>
      </c>
      <c r="BF147" s="228">
        <f>IF(N147="snížená",J147,0)</f>
        <v>0</v>
      </c>
      <c r="BG147" s="228">
        <f>IF(N147="zákl. přenesená",J147,0)</f>
        <v>0</v>
      </c>
      <c r="BH147" s="228">
        <f>IF(N147="sníž. přenesená",J147,0)</f>
        <v>0</v>
      </c>
      <c r="BI147" s="228">
        <f>IF(N147="nulová",J147,0)</f>
        <v>0</v>
      </c>
      <c r="BJ147" s="20" t="s">
        <v>85</v>
      </c>
      <c r="BK147" s="228">
        <f>ROUND(I147*H147,2)</f>
        <v>0</v>
      </c>
      <c r="BL147" s="20" t="s">
        <v>186</v>
      </c>
      <c r="BM147" s="227" t="s">
        <v>1230</v>
      </c>
    </row>
    <row r="148" s="2" customFormat="1" ht="16.5" customHeight="1">
      <c r="A148" s="41"/>
      <c r="B148" s="42"/>
      <c r="C148" s="216" t="s">
        <v>510</v>
      </c>
      <c r="D148" s="216" t="s">
        <v>181</v>
      </c>
      <c r="E148" s="217" t="s">
        <v>1231</v>
      </c>
      <c r="F148" s="218" t="s">
        <v>1232</v>
      </c>
      <c r="G148" s="219" t="s">
        <v>273</v>
      </c>
      <c r="H148" s="220">
        <v>18</v>
      </c>
      <c r="I148" s="221"/>
      <c r="J148" s="222">
        <f>ROUND(I148*H148,2)</f>
        <v>0</v>
      </c>
      <c r="K148" s="218" t="s">
        <v>274</v>
      </c>
      <c r="L148" s="47"/>
      <c r="M148" s="223" t="s">
        <v>19</v>
      </c>
      <c r="N148" s="224" t="s">
        <v>48</v>
      </c>
      <c r="O148" s="87"/>
      <c r="P148" s="225">
        <f>O148*H148</f>
        <v>0</v>
      </c>
      <c r="Q148" s="225">
        <v>0</v>
      </c>
      <c r="R148" s="225">
        <f>Q148*H148</f>
        <v>0</v>
      </c>
      <c r="S148" s="225">
        <v>0</v>
      </c>
      <c r="T148" s="226">
        <f>S148*H148</f>
        <v>0</v>
      </c>
      <c r="U148" s="41"/>
      <c r="V148" s="41"/>
      <c r="W148" s="41"/>
      <c r="X148" s="41"/>
      <c r="Y148" s="41"/>
      <c r="Z148" s="41"/>
      <c r="AA148" s="41"/>
      <c r="AB148" s="41"/>
      <c r="AC148" s="41"/>
      <c r="AD148" s="41"/>
      <c r="AE148" s="41"/>
      <c r="AR148" s="227" t="s">
        <v>186</v>
      </c>
      <c r="AT148" s="227" t="s">
        <v>181</v>
      </c>
      <c r="AU148" s="227" t="s">
        <v>85</v>
      </c>
      <c r="AY148" s="20" t="s">
        <v>179</v>
      </c>
      <c r="BE148" s="228">
        <f>IF(N148="základní",J148,0)</f>
        <v>0</v>
      </c>
      <c r="BF148" s="228">
        <f>IF(N148="snížená",J148,0)</f>
        <v>0</v>
      </c>
      <c r="BG148" s="228">
        <f>IF(N148="zákl. přenesená",J148,0)</f>
        <v>0</v>
      </c>
      <c r="BH148" s="228">
        <f>IF(N148="sníž. přenesená",J148,0)</f>
        <v>0</v>
      </c>
      <c r="BI148" s="228">
        <f>IF(N148="nulová",J148,0)</f>
        <v>0</v>
      </c>
      <c r="BJ148" s="20" t="s">
        <v>85</v>
      </c>
      <c r="BK148" s="228">
        <f>ROUND(I148*H148,2)</f>
        <v>0</v>
      </c>
      <c r="BL148" s="20" t="s">
        <v>186</v>
      </c>
      <c r="BM148" s="227" t="s">
        <v>594</v>
      </c>
    </row>
    <row r="149" s="2" customFormat="1" ht="16.5" customHeight="1">
      <c r="A149" s="41"/>
      <c r="B149" s="42"/>
      <c r="C149" s="216" t="s">
        <v>516</v>
      </c>
      <c r="D149" s="216" t="s">
        <v>181</v>
      </c>
      <c r="E149" s="217" t="s">
        <v>1233</v>
      </c>
      <c r="F149" s="218" t="s">
        <v>1234</v>
      </c>
      <c r="G149" s="219" t="s">
        <v>273</v>
      </c>
      <c r="H149" s="220">
        <v>2</v>
      </c>
      <c r="I149" s="221"/>
      <c r="J149" s="222">
        <f>ROUND(I149*H149,2)</f>
        <v>0</v>
      </c>
      <c r="K149" s="218" t="s">
        <v>274</v>
      </c>
      <c r="L149" s="47"/>
      <c r="M149" s="223" t="s">
        <v>19</v>
      </c>
      <c r="N149" s="224" t="s">
        <v>48</v>
      </c>
      <c r="O149" s="87"/>
      <c r="P149" s="225">
        <f>O149*H149</f>
        <v>0</v>
      </c>
      <c r="Q149" s="225">
        <v>0</v>
      </c>
      <c r="R149" s="225">
        <f>Q149*H149</f>
        <v>0</v>
      </c>
      <c r="S149" s="225">
        <v>0</v>
      </c>
      <c r="T149" s="226">
        <f>S149*H149</f>
        <v>0</v>
      </c>
      <c r="U149" s="41"/>
      <c r="V149" s="41"/>
      <c r="W149" s="41"/>
      <c r="X149" s="41"/>
      <c r="Y149" s="41"/>
      <c r="Z149" s="41"/>
      <c r="AA149" s="41"/>
      <c r="AB149" s="41"/>
      <c r="AC149" s="41"/>
      <c r="AD149" s="41"/>
      <c r="AE149" s="41"/>
      <c r="AR149" s="227" t="s">
        <v>186</v>
      </c>
      <c r="AT149" s="227" t="s">
        <v>181</v>
      </c>
      <c r="AU149" s="227" t="s">
        <v>85</v>
      </c>
      <c r="AY149" s="20" t="s">
        <v>179</v>
      </c>
      <c r="BE149" s="228">
        <f>IF(N149="základní",J149,0)</f>
        <v>0</v>
      </c>
      <c r="BF149" s="228">
        <f>IF(N149="snížená",J149,0)</f>
        <v>0</v>
      </c>
      <c r="BG149" s="228">
        <f>IF(N149="zákl. přenesená",J149,0)</f>
        <v>0</v>
      </c>
      <c r="BH149" s="228">
        <f>IF(N149="sníž. přenesená",J149,0)</f>
        <v>0</v>
      </c>
      <c r="BI149" s="228">
        <f>IF(N149="nulová",J149,0)</f>
        <v>0</v>
      </c>
      <c r="BJ149" s="20" t="s">
        <v>85</v>
      </c>
      <c r="BK149" s="228">
        <f>ROUND(I149*H149,2)</f>
        <v>0</v>
      </c>
      <c r="BL149" s="20" t="s">
        <v>186</v>
      </c>
      <c r="BM149" s="227" t="s">
        <v>1235</v>
      </c>
    </row>
    <row r="150" s="2" customFormat="1" ht="16.5" customHeight="1">
      <c r="A150" s="41"/>
      <c r="B150" s="42"/>
      <c r="C150" s="216" t="s">
        <v>523</v>
      </c>
      <c r="D150" s="216" t="s">
        <v>181</v>
      </c>
      <c r="E150" s="217" t="s">
        <v>1236</v>
      </c>
      <c r="F150" s="218" t="s">
        <v>1237</v>
      </c>
      <c r="G150" s="219" t="s">
        <v>273</v>
      </c>
      <c r="H150" s="220">
        <v>1</v>
      </c>
      <c r="I150" s="221"/>
      <c r="J150" s="222">
        <f>ROUND(I150*H150,2)</f>
        <v>0</v>
      </c>
      <c r="K150" s="218" t="s">
        <v>274</v>
      </c>
      <c r="L150" s="47"/>
      <c r="M150" s="223" t="s">
        <v>19</v>
      </c>
      <c r="N150" s="224" t="s">
        <v>48</v>
      </c>
      <c r="O150" s="87"/>
      <c r="P150" s="225">
        <f>O150*H150</f>
        <v>0</v>
      </c>
      <c r="Q150" s="225">
        <v>0</v>
      </c>
      <c r="R150" s="225">
        <f>Q150*H150</f>
        <v>0</v>
      </c>
      <c r="S150" s="225">
        <v>0</v>
      </c>
      <c r="T150" s="226">
        <f>S150*H150</f>
        <v>0</v>
      </c>
      <c r="U150" s="41"/>
      <c r="V150" s="41"/>
      <c r="W150" s="41"/>
      <c r="X150" s="41"/>
      <c r="Y150" s="41"/>
      <c r="Z150" s="41"/>
      <c r="AA150" s="41"/>
      <c r="AB150" s="41"/>
      <c r="AC150" s="41"/>
      <c r="AD150" s="41"/>
      <c r="AE150" s="41"/>
      <c r="AR150" s="227" t="s">
        <v>186</v>
      </c>
      <c r="AT150" s="227" t="s">
        <v>181</v>
      </c>
      <c r="AU150" s="227" t="s">
        <v>85</v>
      </c>
      <c r="AY150" s="20" t="s">
        <v>179</v>
      </c>
      <c r="BE150" s="228">
        <f>IF(N150="základní",J150,0)</f>
        <v>0</v>
      </c>
      <c r="BF150" s="228">
        <f>IF(N150="snížená",J150,0)</f>
        <v>0</v>
      </c>
      <c r="BG150" s="228">
        <f>IF(N150="zákl. přenesená",J150,0)</f>
        <v>0</v>
      </c>
      <c r="BH150" s="228">
        <f>IF(N150="sníž. přenesená",J150,0)</f>
        <v>0</v>
      </c>
      <c r="BI150" s="228">
        <f>IF(N150="nulová",J150,0)</f>
        <v>0</v>
      </c>
      <c r="BJ150" s="20" t="s">
        <v>85</v>
      </c>
      <c r="BK150" s="228">
        <f>ROUND(I150*H150,2)</f>
        <v>0</v>
      </c>
      <c r="BL150" s="20" t="s">
        <v>186</v>
      </c>
      <c r="BM150" s="227" t="s">
        <v>1238</v>
      </c>
    </row>
    <row r="151" s="2" customFormat="1" ht="16.5" customHeight="1">
      <c r="A151" s="41"/>
      <c r="B151" s="42"/>
      <c r="C151" s="216" t="s">
        <v>529</v>
      </c>
      <c r="D151" s="216" t="s">
        <v>181</v>
      </c>
      <c r="E151" s="217" t="s">
        <v>1239</v>
      </c>
      <c r="F151" s="218" t="s">
        <v>1240</v>
      </c>
      <c r="G151" s="219" t="s">
        <v>273</v>
      </c>
      <c r="H151" s="220">
        <v>1</v>
      </c>
      <c r="I151" s="221"/>
      <c r="J151" s="222">
        <f>ROUND(I151*H151,2)</f>
        <v>0</v>
      </c>
      <c r="K151" s="218" t="s">
        <v>274</v>
      </c>
      <c r="L151" s="47"/>
      <c r="M151" s="223" t="s">
        <v>19</v>
      </c>
      <c r="N151" s="224" t="s">
        <v>48</v>
      </c>
      <c r="O151" s="87"/>
      <c r="P151" s="225">
        <f>O151*H151</f>
        <v>0</v>
      </c>
      <c r="Q151" s="225">
        <v>0</v>
      </c>
      <c r="R151" s="225">
        <f>Q151*H151</f>
        <v>0</v>
      </c>
      <c r="S151" s="225">
        <v>0</v>
      </c>
      <c r="T151" s="226">
        <f>S151*H151</f>
        <v>0</v>
      </c>
      <c r="U151" s="41"/>
      <c r="V151" s="41"/>
      <c r="W151" s="41"/>
      <c r="X151" s="41"/>
      <c r="Y151" s="41"/>
      <c r="Z151" s="41"/>
      <c r="AA151" s="41"/>
      <c r="AB151" s="41"/>
      <c r="AC151" s="41"/>
      <c r="AD151" s="41"/>
      <c r="AE151" s="41"/>
      <c r="AR151" s="227" t="s">
        <v>186</v>
      </c>
      <c r="AT151" s="227" t="s">
        <v>181</v>
      </c>
      <c r="AU151" s="227" t="s">
        <v>85</v>
      </c>
      <c r="AY151" s="20" t="s">
        <v>179</v>
      </c>
      <c r="BE151" s="228">
        <f>IF(N151="základní",J151,0)</f>
        <v>0</v>
      </c>
      <c r="BF151" s="228">
        <f>IF(N151="snížená",J151,0)</f>
        <v>0</v>
      </c>
      <c r="BG151" s="228">
        <f>IF(N151="zákl. přenesená",J151,0)</f>
        <v>0</v>
      </c>
      <c r="BH151" s="228">
        <f>IF(N151="sníž. přenesená",J151,0)</f>
        <v>0</v>
      </c>
      <c r="BI151" s="228">
        <f>IF(N151="nulová",J151,0)</f>
        <v>0</v>
      </c>
      <c r="BJ151" s="20" t="s">
        <v>85</v>
      </c>
      <c r="BK151" s="228">
        <f>ROUND(I151*H151,2)</f>
        <v>0</v>
      </c>
      <c r="BL151" s="20" t="s">
        <v>186</v>
      </c>
      <c r="BM151" s="227" t="s">
        <v>1241</v>
      </c>
    </row>
    <row r="152" s="2" customFormat="1" ht="16.5" customHeight="1">
      <c r="A152" s="41"/>
      <c r="B152" s="42"/>
      <c r="C152" s="216" t="s">
        <v>534</v>
      </c>
      <c r="D152" s="216" t="s">
        <v>181</v>
      </c>
      <c r="E152" s="217" t="s">
        <v>1242</v>
      </c>
      <c r="F152" s="218" t="s">
        <v>1243</v>
      </c>
      <c r="G152" s="219" t="s">
        <v>273</v>
      </c>
      <c r="H152" s="220">
        <v>29</v>
      </c>
      <c r="I152" s="221"/>
      <c r="J152" s="222">
        <f>ROUND(I152*H152,2)</f>
        <v>0</v>
      </c>
      <c r="K152" s="218" t="s">
        <v>274</v>
      </c>
      <c r="L152" s="47"/>
      <c r="M152" s="223" t="s">
        <v>19</v>
      </c>
      <c r="N152" s="224" t="s">
        <v>48</v>
      </c>
      <c r="O152" s="87"/>
      <c r="P152" s="225">
        <f>O152*H152</f>
        <v>0</v>
      </c>
      <c r="Q152" s="225">
        <v>0</v>
      </c>
      <c r="R152" s="225">
        <f>Q152*H152</f>
        <v>0</v>
      </c>
      <c r="S152" s="225">
        <v>0</v>
      </c>
      <c r="T152" s="226">
        <f>S152*H152</f>
        <v>0</v>
      </c>
      <c r="U152" s="41"/>
      <c r="V152" s="41"/>
      <c r="W152" s="41"/>
      <c r="X152" s="41"/>
      <c r="Y152" s="41"/>
      <c r="Z152" s="41"/>
      <c r="AA152" s="41"/>
      <c r="AB152" s="41"/>
      <c r="AC152" s="41"/>
      <c r="AD152" s="41"/>
      <c r="AE152" s="41"/>
      <c r="AR152" s="227" t="s">
        <v>186</v>
      </c>
      <c r="AT152" s="227" t="s">
        <v>181</v>
      </c>
      <c r="AU152" s="227" t="s">
        <v>85</v>
      </c>
      <c r="AY152" s="20" t="s">
        <v>179</v>
      </c>
      <c r="BE152" s="228">
        <f>IF(N152="základní",J152,0)</f>
        <v>0</v>
      </c>
      <c r="BF152" s="228">
        <f>IF(N152="snížená",J152,0)</f>
        <v>0</v>
      </c>
      <c r="BG152" s="228">
        <f>IF(N152="zákl. přenesená",J152,0)</f>
        <v>0</v>
      </c>
      <c r="BH152" s="228">
        <f>IF(N152="sníž. přenesená",J152,0)</f>
        <v>0</v>
      </c>
      <c r="BI152" s="228">
        <f>IF(N152="nulová",J152,0)</f>
        <v>0</v>
      </c>
      <c r="BJ152" s="20" t="s">
        <v>85</v>
      </c>
      <c r="BK152" s="228">
        <f>ROUND(I152*H152,2)</f>
        <v>0</v>
      </c>
      <c r="BL152" s="20" t="s">
        <v>186</v>
      </c>
      <c r="BM152" s="227" t="s">
        <v>1244</v>
      </c>
    </row>
    <row r="153" s="2" customFormat="1" ht="16.5" customHeight="1">
      <c r="A153" s="41"/>
      <c r="B153" s="42"/>
      <c r="C153" s="216" t="s">
        <v>540</v>
      </c>
      <c r="D153" s="216" t="s">
        <v>181</v>
      </c>
      <c r="E153" s="217" t="s">
        <v>1245</v>
      </c>
      <c r="F153" s="218" t="s">
        <v>1246</v>
      </c>
      <c r="G153" s="219" t="s">
        <v>273</v>
      </c>
      <c r="H153" s="220">
        <v>2</v>
      </c>
      <c r="I153" s="221"/>
      <c r="J153" s="222">
        <f>ROUND(I153*H153,2)</f>
        <v>0</v>
      </c>
      <c r="K153" s="218" t="s">
        <v>274</v>
      </c>
      <c r="L153" s="47"/>
      <c r="M153" s="223" t="s">
        <v>19</v>
      </c>
      <c r="N153" s="224" t="s">
        <v>48</v>
      </c>
      <c r="O153" s="87"/>
      <c r="P153" s="225">
        <f>O153*H153</f>
        <v>0</v>
      </c>
      <c r="Q153" s="225">
        <v>0</v>
      </c>
      <c r="R153" s="225">
        <f>Q153*H153</f>
        <v>0</v>
      </c>
      <c r="S153" s="225">
        <v>0</v>
      </c>
      <c r="T153" s="226">
        <f>S153*H153</f>
        <v>0</v>
      </c>
      <c r="U153" s="41"/>
      <c r="V153" s="41"/>
      <c r="W153" s="41"/>
      <c r="X153" s="41"/>
      <c r="Y153" s="41"/>
      <c r="Z153" s="41"/>
      <c r="AA153" s="41"/>
      <c r="AB153" s="41"/>
      <c r="AC153" s="41"/>
      <c r="AD153" s="41"/>
      <c r="AE153" s="41"/>
      <c r="AR153" s="227" t="s">
        <v>186</v>
      </c>
      <c r="AT153" s="227" t="s">
        <v>181</v>
      </c>
      <c r="AU153" s="227" t="s">
        <v>85</v>
      </c>
      <c r="AY153" s="20" t="s">
        <v>179</v>
      </c>
      <c r="BE153" s="228">
        <f>IF(N153="základní",J153,0)</f>
        <v>0</v>
      </c>
      <c r="BF153" s="228">
        <f>IF(N153="snížená",J153,0)</f>
        <v>0</v>
      </c>
      <c r="BG153" s="228">
        <f>IF(N153="zákl. přenesená",J153,0)</f>
        <v>0</v>
      </c>
      <c r="BH153" s="228">
        <f>IF(N153="sníž. přenesená",J153,0)</f>
        <v>0</v>
      </c>
      <c r="BI153" s="228">
        <f>IF(N153="nulová",J153,0)</f>
        <v>0</v>
      </c>
      <c r="BJ153" s="20" t="s">
        <v>85</v>
      </c>
      <c r="BK153" s="228">
        <f>ROUND(I153*H153,2)</f>
        <v>0</v>
      </c>
      <c r="BL153" s="20" t="s">
        <v>186</v>
      </c>
      <c r="BM153" s="227" t="s">
        <v>1247</v>
      </c>
    </row>
    <row r="154" s="2" customFormat="1" ht="16.5" customHeight="1">
      <c r="A154" s="41"/>
      <c r="B154" s="42"/>
      <c r="C154" s="216" t="s">
        <v>548</v>
      </c>
      <c r="D154" s="216" t="s">
        <v>181</v>
      </c>
      <c r="E154" s="217" t="s">
        <v>1248</v>
      </c>
      <c r="F154" s="218" t="s">
        <v>1249</v>
      </c>
      <c r="G154" s="219" t="s">
        <v>273</v>
      </c>
      <c r="H154" s="220">
        <v>5</v>
      </c>
      <c r="I154" s="221"/>
      <c r="J154" s="222">
        <f>ROUND(I154*H154,2)</f>
        <v>0</v>
      </c>
      <c r="K154" s="218" t="s">
        <v>274</v>
      </c>
      <c r="L154" s="47"/>
      <c r="M154" s="223" t="s">
        <v>19</v>
      </c>
      <c r="N154" s="224" t="s">
        <v>48</v>
      </c>
      <c r="O154" s="87"/>
      <c r="P154" s="225">
        <f>O154*H154</f>
        <v>0</v>
      </c>
      <c r="Q154" s="225">
        <v>0</v>
      </c>
      <c r="R154" s="225">
        <f>Q154*H154</f>
        <v>0</v>
      </c>
      <c r="S154" s="225">
        <v>0</v>
      </c>
      <c r="T154" s="226">
        <f>S154*H154</f>
        <v>0</v>
      </c>
      <c r="U154" s="41"/>
      <c r="V154" s="41"/>
      <c r="W154" s="41"/>
      <c r="X154" s="41"/>
      <c r="Y154" s="41"/>
      <c r="Z154" s="41"/>
      <c r="AA154" s="41"/>
      <c r="AB154" s="41"/>
      <c r="AC154" s="41"/>
      <c r="AD154" s="41"/>
      <c r="AE154" s="41"/>
      <c r="AR154" s="227" t="s">
        <v>186</v>
      </c>
      <c r="AT154" s="227" t="s">
        <v>181</v>
      </c>
      <c r="AU154" s="227" t="s">
        <v>85</v>
      </c>
      <c r="AY154" s="20" t="s">
        <v>179</v>
      </c>
      <c r="BE154" s="228">
        <f>IF(N154="základní",J154,0)</f>
        <v>0</v>
      </c>
      <c r="BF154" s="228">
        <f>IF(N154="snížená",J154,0)</f>
        <v>0</v>
      </c>
      <c r="BG154" s="228">
        <f>IF(N154="zákl. přenesená",J154,0)</f>
        <v>0</v>
      </c>
      <c r="BH154" s="228">
        <f>IF(N154="sníž. přenesená",J154,0)</f>
        <v>0</v>
      </c>
      <c r="BI154" s="228">
        <f>IF(N154="nulová",J154,0)</f>
        <v>0</v>
      </c>
      <c r="BJ154" s="20" t="s">
        <v>85</v>
      </c>
      <c r="BK154" s="228">
        <f>ROUND(I154*H154,2)</f>
        <v>0</v>
      </c>
      <c r="BL154" s="20" t="s">
        <v>186</v>
      </c>
      <c r="BM154" s="227" t="s">
        <v>1250</v>
      </c>
    </row>
    <row r="155" s="2" customFormat="1" ht="16.5" customHeight="1">
      <c r="A155" s="41"/>
      <c r="B155" s="42"/>
      <c r="C155" s="216" t="s">
        <v>557</v>
      </c>
      <c r="D155" s="216" t="s">
        <v>181</v>
      </c>
      <c r="E155" s="217" t="s">
        <v>1251</v>
      </c>
      <c r="F155" s="218" t="s">
        <v>1252</v>
      </c>
      <c r="G155" s="219" t="s">
        <v>273</v>
      </c>
      <c r="H155" s="220">
        <v>12</v>
      </c>
      <c r="I155" s="221"/>
      <c r="J155" s="222">
        <f>ROUND(I155*H155,2)</f>
        <v>0</v>
      </c>
      <c r="K155" s="218" t="s">
        <v>274</v>
      </c>
      <c r="L155" s="47"/>
      <c r="M155" s="223" t="s">
        <v>19</v>
      </c>
      <c r="N155" s="224" t="s">
        <v>48</v>
      </c>
      <c r="O155" s="87"/>
      <c r="P155" s="225">
        <f>O155*H155</f>
        <v>0</v>
      </c>
      <c r="Q155" s="225">
        <v>0</v>
      </c>
      <c r="R155" s="225">
        <f>Q155*H155</f>
        <v>0</v>
      </c>
      <c r="S155" s="225">
        <v>0</v>
      </c>
      <c r="T155" s="226">
        <f>S155*H155</f>
        <v>0</v>
      </c>
      <c r="U155" s="41"/>
      <c r="V155" s="41"/>
      <c r="W155" s="41"/>
      <c r="X155" s="41"/>
      <c r="Y155" s="41"/>
      <c r="Z155" s="41"/>
      <c r="AA155" s="41"/>
      <c r="AB155" s="41"/>
      <c r="AC155" s="41"/>
      <c r="AD155" s="41"/>
      <c r="AE155" s="41"/>
      <c r="AR155" s="227" t="s">
        <v>186</v>
      </c>
      <c r="AT155" s="227" t="s">
        <v>181</v>
      </c>
      <c r="AU155" s="227" t="s">
        <v>85</v>
      </c>
      <c r="AY155" s="20" t="s">
        <v>179</v>
      </c>
      <c r="BE155" s="228">
        <f>IF(N155="základní",J155,0)</f>
        <v>0</v>
      </c>
      <c r="BF155" s="228">
        <f>IF(N155="snížená",J155,0)</f>
        <v>0</v>
      </c>
      <c r="BG155" s="228">
        <f>IF(N155="zákl. přenesená",J155,0)</f>
        <v>0</v>
      </c>
      <c r="BH155" s="228">
        <f>IF(N155="sníž. přenesená",J155,0)</f>
        <v>0</v>
      </c>
      <c r="BI155" s="228">
        <f>IF(N155="nulová",J155,0)</f>
        <v>0</v>
      </c>
      <c r="BJ155" s="20" t="s">
        <v>85</v>
      </c>
      <c r="BK155" s="228">
        <f>ROUND(I155*H155,2)</f>
        <v>0</v>
      </c>
      <c r="BL155" s="20" t="s">
        <v>186</v>
      </c>
      <c r="BM155" s="227" t="s">
        <v>1253</v>
      </c>
    </row>
    <row r="156" s="2" customFormat="1" ht="16.5" customHeight="1">
      <c r="A156" s="41"/>
      <c r="B156" s="42"/>
      <c r="C156" s="216" t="s">
        <v>565</v>
      </c>
      <c r="D156" s="216" t="s">
        <v>181</v>
      </c>
      <c r="E156" s="217" t="s">
        <v>1254</v>
      </c>
      <c r="F156" s="218" t="s">
        <v>1255</v>
      </c>
      <c r="G156" s="219" t="s">
        <v>273</v>
      </c>
      <c r="H156" s="220">
        <v>8</v>
      </c>
      <c r="I156" s="221"/>
      <c r="J156" s="222">
        <f>ROUND(I156*H156,2)</f>
        <v>0</v>
      </c>
      <c r="K156" s="218" t="s">
        <v>274</v>
      </c>
      <c r="L156" s="47"/>
      <c r="M156" s="223" t="s">
        <v>19</v>
      </c>
      <c r="N156" s="224" t="s">
        <v>48</v>
      </c>
      <c r="O156" s="87"/>
      <c r="P156" s="225">
        <f>O156*H156</f>
        <v>0</v>
      </c>
      <c r="Q156" s="225">
        <v>0</v>
      </c>
      <c r="R156" s="225">
        <f>Q156*H156</f>
        <v>0</v>
      </c>
      <c r="S156" s="225">
        <v>0</v>
      </c>
      <c r="T156" s="226">
        <f>S156*H156</f>
        <v>0</v>
      </c>
      <c r="U156" s="41"/>
      <c r="V156" s="41"/>
      <c r="W156" s="41"/>
      <c r="X156" s="41"/>
      <c r="Y156" s="41"/>
      <c r="Z156" s="41"/>
      <c r="AA156" s="41"/>
      <c r="AB156" s="41"/>
      <c r="AC156" s="41"/>
      <c r="AD156" s="41"/>
      <c r="AE156" s="41"/>
      <c r="AR156" s="227" t="s">
        <v>186</v>
      </c>
      <c r="AT156" s="227" t="s">
        <v>181</v>
      </c>
      <c r="AU156" s="227" t="s">
        <v>85</v>
      </c>
      <c r="AY156" s="20" t="s">
        <v>179</v>
      </c>
      <c r="BE156" s="228">
        <f>IF(N156="základní",J156,0)</f>
        <v>0</v>
      </c>
      <c r="BF156" s="228">
        <f>IF(N156="snížená",J156,0)</f>
        <v>0</v>
      </c>
      <c r="BG156" s="228">
        <f>IF(N156="zákl. přenesená",J156,0)</f>
        <v>0</v>
      </c>
      <c r="BH156" s="228">
        <f>IF(N156="sníž. přenesená",J156,0)</f>
        <v>0</v>
      </c>
      <c r="BI156" s="228">
        <f>IF(N156="nulová",J156,0)</f>
        <v>0</v>
      </c>
      <c r="BJ156" s="20" t="s">
        <v>85</v>
      </c>
      <c r="BK156" s="228">
        <f>ROUND(I156*H156,2)</f>
        <v>0</v>
      </c>
      <c r="BL156" s="20" t="s">
        <v>186</v>
      </c>
      <c r="BM156" s="227" t="s">
        <v>1256</v>
      </c>
    </row>
    <row r="157" s="2" customFormat="1" ht="16.5" customHeight="1">
      <c r="A157" s="41"/>
      <c r="B157" s="42"/>
      <c r="C157" s="216" t="s">
        <v>571</v>
      </c>
      <c r="D157" s="216" t="s">
        <v>181</v>
      </c>
      <c r="E157" s="217" t="s">
        <v>1257</v>
      </c>
      <c r="F157" s="218" t="s">
        <v>1258</v>
      </c>
      <c r="G157" s="219" t="s">
        <v>273</v>
      </c>
      <c r="H157" s="220">
        <v>1</v>
      </c>
      <c r="I157" s="221"/>
      <c r="J157" s="222">
        <f>ROUND(I157*H157,2)</f>
        <v>0</v>
      </c>
      <c r="K157" s="218" t="s">
        <v>274</v>
      </c>
      <c r="L157" s="47"/>
      <c r="M157" s="223" t="s">
        <v>19</v>
      </c>
      <c r="N157" s="224" t="s">
        <v>48</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186</v>
      </c>
      <c r="AT157" s="227" t="s">
        <v>181</v>
      </c>
      <c r="AU157" s="227" t="s">
        <v>85</v>
      </c>
      <c r="AY157" s="20" t="s">
        <v>179</v>
      </c>
      <c r="BE157" s="228">
        <f>IF(N157="základní",J157,0)</f>
        <v>0</v>
      </c>
      <c r="BF157" s="228">
        <f>IF(N157="snížená",J157,0)</f>
        <v>0</v>
      </c>
      <c r="BG157" s="228">
        <f>IF(N157="zákl. přenesená",J157,0)</f>
        <v>0</v>
      </c>
      <c r="BH157" s="228">
        <f>IF(N157="sníž. přenesená",J157,0)</f>
        <v>0</v>
      </c>
      <c r="BI157" s="228">
        <f>IF(N157="nulová",J157,0)</f>
        <v>0</v>
      </c>
      <c r="BJ157" s="20" t="s">
        <v>85</v>
      </c>
      <c r="BK157" s="228">
        <f>ROUND(I157*H157,2)</f>
        <v>0</v>
      </c>
      <c r="BL157" s="20" t="s">
        <v>186</v>
      </c>
      <c r="BM157" s="227" t="s">
        <v>1259</v>
      </c>
    </row>
    <row r="158" s="2" customFormat="1" ht="16.5" customHeight="1">
      <c r="A158" s="41"/>
      <c r="B158" s="42"/>
      <c r="C158" s="216" t="s">
        <v>577</v>
      </c>
      <c r="D158" s="216" t="s">
        <v>181</v>
      </c>
      <c r="E158" s="217" t="s">
        <v>1260</v>
      </c>
      <c r="F158" s="218" t="s">
        <v>1261</v>
      </c>
      <c r="G158" s="219" t="s">
        <v>273</v>
      </c>
      <c r="H158" s="220">
        <v>2</v>
      </c>
      <c r="I158" s="221"/>
      <c r="J158" s="222">
        <f>ROUND(I158*H158,2)</f>
        <v>0</v>
      </c>
      <c r="K158" s="218" t="s">
        <v>274</v>
      </c>
      <c r="L158" s="47"/>
      <c r="M158" s="223" t="s">
        <v>19</v>
      </c>
      <c r="N158" s="224" t="s">
        <v>48</v>
      </c>
      <c r="O158" s="87"/>
      <c r="P158" s="225">
        <f>O158*H158</f>
        <v>0</v>
      </c>
      <c r="Q158" s="225">
        <v>0</v>
      </c>
      <c r="R158" s="225">
        <f>Q158*H158</f>
        <v>0</v>
      </c>
      <c r="S158" s="225">
        <v>0</v>
      </c>
      <c r="T158" s="226">
        <f>S158*H158</f>
        <v>0</v>
      </c>
      <c r="U158" s="41"/>
      <c r="V158" s="41"/>
      <c r="W158" s="41"/>
      <c r="X158" s="41"/>
      <c r="Y158" s="41"/>
      <c r="Z158" s="41"/>
      <c r="AA158" s="41"/>
      <c r="AB158" s="41"/>
      <c r="AC158" s="41"/>
      <c r="AD158" s="41"/>
      <c r="AE158" s="41"/>
      <c r="AR158" s="227" t="s">
        <v>186</v>
      </c>
      <c r="AT158" s="227" t="s">
        <v>181</v>
      </c>
      <c r="AU158" s="227" t="s">
        <v>85</v>
      </c>
      <c r="AY158" s="20" t="s">
        <v>179</v>
      </c>
      <c r="BE158" s="228">
        <f>IF(N158="základní",J158,0)</f>
        <v>0</v>
      </c>
      <c r="BF158" s="228">
        <f>IF(N158="snížená",J158,0)</f>
        <v>0</v>
      </c>
      <c r="BG158" s="228">
        <f>IF(N158="zákl. přenesená",J158,0)</f>
        <v>0</v>
      </c>
      <c r="BH158" s="228">
        <f>IF(N158="sníž. přenesená",J158,0)</f>
        <v>0</v>
      </c>
      <c r="BI158" s="228">
        <f>IF(N158="nulová",J158,0)</f>
        <v>0</v>
      </c>
      <c r="BJ158" s="20" t="s">
        <v>85</v>
      </c>
      <c r="BK158" s="228">
        <f>ROUND(I158*H158,2)</f>
        <v>0</v>
      </c>
      <c r="BL158" s="20" t="s">
        <v>186</v>
      </c>
      <c r="BM158" s="227" t="s">
        <v>1262</v>
      </c>
    </row>
    <row r="159" s="2" customFormat="1" ht="16.5" customHeight="1">
      <c r="A159" s="41"/>
      <c r="B159" s="42"/>
      <c r="C159" s="216" t="s">
        <v>560</v>
      </c>
      <c r="D159" s="216" t="s">
        <v>181</v>
      </c>
      <c r="E159" s="217" t="s">
        <v>1263</v>
      </c>
      <c r="F159" s="218" t="s">
        <v>1264</v>
      </c>
      <c r="G159" s="219" t="s">
        <v>273</v>
      </c>
      <c r="H159" s="220">
        <v>1</v>
      </c>
      <c r="I159" s="221"/>
      <c r="J159" s="222">
        <f>ROUND(I159*H159,2)</f>
        <v>0</v>
      </c>
      <c r="K159" s="218" t="s">
        <v>274</v>
      </c>
      <c r="L159" s="47"/>
      <c r="M159" s="223" t="s">
        <v>19</v>
      </c>
      <c r="N159" s="224" t="s">
        <v>48</v>
      </c>
      <c r="O159" s="87"/>
      <c r="P159" s="225">
        <f>O159*H159</f>
        <v>0</v>
      </c>
      <c r="Q159" s="225">
        <v>0</v>
      </c>
      <c r="R159" s="225">
        <f>Q159*H159</f>
        <v>0</v>
      </c>
      <c r="S159" s="225">
        <v>0</v>
      </c>
      <c r="T159" s="226">
        <f>S159*H159</f>
        <v>0</v>
      </c>
      <c r="U159" s="41"/>
      <c r="V159" s="41"/>
      <c r="W159" s="41"/>
      <c r="X159" s="41"/>
      <c r="Y159" s="41"/>
      <c r="Z159" s="41"/>
      <c r="AA159" s="41"/>
      <c r="AB159" s="41"/>
      <c r="AC159" s="41"/>
      <c r="AD159" s="41"/>
      <c r="AE159" s="41"/>
      <c r="AR159" s="227" t="s">
        <v>186</v>
      </c>
      <c r="AT159" s="227" t="s">
        <v>181</v>
      </c>
      <c r="AU159" s="227" t="s">
        <v>85</v>
      </c>
      <c r="AY159" s="20" t="s">
        <v>179</v>
      </c>
      <c r="BE159" s="228">
        <f>IF(N159="základní",J159,0)</f>
        <v>0</v>
      </c>
      <c r="BF159" s="228">
        <f>IF(N159="snížená",J159,0)</f>
        <v>0</v>
      </c>
      <c r="BG159" s="228">
        <f>IF(N159="zákl. přenesená",J159,0)</f>
        <v>0</v>
      </c>
      <c r="BH159" s="228">
        <f>IF(N159="sníž. přenesená",J159,0)</f>
        <v>0</v>
      </c>
      <c r="BI159" s="228">
        <f>IF(N159="nulová",J159,0)</f>
        <v>0</v>
      </c>
      <c r="BJ159" s="20" t="s">
        <v>85</v>
      </c>
      <c r="BK159" s="228">
        <f>ROUND(I159*H159,2)</f>
        <v>0</v>
      </c>
      <c r="BL159" s="20" t="s">
        <v>186</v>
      </c>
      <c r="BM159" s="227" t="s">
        <v>1265</v>
      </c>
    </row>
    <row r="160" s="2" customFormat="1" ht="16.5" customHeight="1">
      <c r="A160" s="41"/>
      <c r="B160" s="42"/>
      <c r="C160" s="216" t="s">
        <v>586</v>
      </c>
      <c r="D160" s="216" t="s">
        <v>181</v>
      </c>
      <c r="E160" s="217" t="s">
        <v>1266</v>
      </c>
      <c r="F160" s="218" t="s">
        <v>1267</v>
      </c>
      <c r="G160" s="219" t="s">
        <v>273</v>
      </c>
      <c r="H160" s="220">
        <v>3</v>
      </c>
      <c r="I160" s="221"/>
      <c r="J160" s="222">
        <f>ROUND(I160*H160,2)</f>
        <v>0</v>
      </c>
      <c r="K160" s="218" t="s">
        <v>274</v>
      </c>
      <c r="L160" s="47"/>
      <c r="M160" s="223" t="s">
        <v>19</v>
      </c>
      <c r="N160" s="224" t="s">
        <v>48</v>
      </c>
      <c r="O160" s="87"/>
      <c r="P160" s="225">
        <f>O160*H160</f>
        <v>0</v>
      </c>
      <c r="Q160" s="225">
        <v>0</v>
      </c>
      <c r="R160" s="225">
        <f>Q160*H160</f>
        <v>0</v>
      </c>
      <c r="S160" s="225">
        <v>0</v>
      </c>
      <c r="T160" s="226">
        <f>S160*H160</f>
        <v>0</v>
      </c>
      <c r="U160" s="41"/>
      <c r="V160" s="41"/>
      <c r="W160" s="41"/>
      <c r="X160" s="41"/>
      <c r="Y160" s="41"/>
      <c r="Z160" s="41"/>
      <c r="AA160" s="41"/>
      <c r="AB160" s="41"/>
      <c r="AC160" s="41"/>
      <c r="AD160" s="41"/>
      <c r="AE160" s="41"/>
      <c r="AR160" s="227" t="s">
        <v>186</v>
      </c>
      <c r="AT160" s="227" t="s">
        <v>181</v>
      </c>
      <c r="AU160" s="227" t="s">
        <v>85</v>
      </c>
      <c r="AY160" s="20" t="s">
        <v>179</v>
      </c>
      <c r="BE160" s="228">
        <f>IF(N160="základní",J160,0)</f>
        <v>0</v>
      </c>
      <c r="BF160" s="228">
        <f>IF(N160="snížená",J160,0)</f>
        <v>0</v>
      </c>
      <c r="BG160" s="228">
        <f>IF(N160="zákl. přenesená",J160,0)</f>
        <v>0</v>
      </c>
      <c r="BH160" s="228">
        <f>IF(N160="sníž. přenesená",J160,0)</f>
        <v>0</v>
      </c>
      <c r="BI160" s="228">
        <f>IF(N160="nulová",J160,0)</f>
        <v>0</v>
      </c>
      <c r="BJ160" s="20" t="s">
        <v>85</v>
      </c>
      <c r="BK160" s="228">
        <f>ROUND(I160*H160,2)</f>
        <v>0</v>
      </c>
      <c r="BL160" s="20" t="s">
        <v>186</v>
      </c>
      <c r="BM160" s="227" t="s">
        <v>1268</v>
      </c>
    </row>
    <row r="161" s="2" customFormat="1" ht="16.5" customHeight="1">
      <c r="A161" s="41"/>
      <c r="B161" s="42"/>
      <c r="C161" s="216" t="s">
        <v>591</v>
      </c>
      <c r="D161" s="216" t="s">
        <v>181</v>
      </c>
      <c r="E161" s="217" t="s">
        <v>1269</v>
      </c>
      <c r="F161" s="218" t="s">
        <v>1270</v>
      </c>
      <c r="G161" s="219" t="s">
        <v>273</v>
      </c>
      <c r="H161" s="220">
        <v>1</v>
      </c>
      <c r="I161" s="221"/>
      <c r="J161" s="222">
        <f>ROUND(I161*H161,2)</f>
        <v>0</v>
      </c>
      <c r="K161" s="218" t="s">
        <v>274</v>
      </c>
      <c r="L161" s="47"/>
      <c r="M161" s="223" t="s">
        <v>19</v>
      </c>
      <c r="N161" s="224" t="s">
        <v>48</v>
      </c>
      <c r="O161" s="87"/>
      <c r="P161" s="225">
        <f>O161*H161</f>
        <v>0</v>
      </c>
      <c r="Q161" s="225">
        <v>0</v>
      </c>
      <c r="R161" s="225">
        <f>Q161*H161</f>
        <v>0</v>
      </c>
      <c r="S161" s="225">
        <v>0</v>
      </c>
      <c r="T161" s="226">
        <f>S161*H161</f>
        <v>0</v>
      </c>
      <c r="U161" s="41"/>
      <c r="V161" s="41"/>
      <c r="W161" s="41"/>
      <c r="X161" s="41"/>
      <c r="Y161" s="41"/>
      <c r="Z161" s="41"/>
      <c r="AA161" s="41"/>
      <c r="AB161" s="41"/>
      <c r="AC161" s="41"/>
      <c r="AD161" s="41"/>
      <c r="AE161" s="41"/>
      <c r="AR161" s="227" t="s">
        <v>186</v>
      </c>
      <c r="AT161" s="227" t="s">
        <v>181</v>
      </c>
      <c r="AU161" s="227" t="s">
        <v>85</v>
      </c>
      <c r="AY161" s="20" t="s">
        <v>179</v>
      </c>
      <c r="BE161" s="228">
        <f>IF(N161="základní",J161,0)</f>
        <v>0</v>
      </c>
      <c r="BF161" s="228">
        <f>IF(N161="snížená",J161,0)</f>
        <v>0</v>
      </c>
      <c r="BG161" s="228">
        <f>IF(N161="zákl. přenesená",J161,0)</f>
        <v>0</v>
      </c>
      <c r="BH161" s="228">
        <f>IF(N161="sníž. přenesená",J161,0)</f>
        <v>0</v>
      </c>
      <c r="BI161" s="228">
        <f>IF(N161="nulová",J161,0)</f>
        <v>0</v>
      </c>
      <c r="BJ161" s="20" t="s">
        <v>85</v>
      </c>
      <c r="BK161" s="228">
        <f>ROUND(I161*H161,2)</f>
        <v>0</v>
      </c>
      <c r="BL161" s="20" t="s">
        <v>186</v>
      </c>
      <c r="BM161" s="227" t="s">
        <v>1271</v>
      </c>
    </row>
    <row r="162" s="2" customFormat="1" ht="16.5" customHeight="1">
      <c r="A162" s="41"/>
      <c r="B162" s="42"/>
      <c r="C162" s="216" t="s">
        <v>597</v>
      </c>
      <c r="D162" s="216" t="s">
        <v>181</v>
      </c>
      <c r="E162" s="217" t="s">
        <v>1272</v>
      </c>
      <c r="F162" s="218" t="s">
        <v>1273</v>
      </c>
      <c r="G162" s="219" t="s">
        <v>1274</v>
      </c>
      <c r="H162" s="220">
        <v>2</v>
      </c>
      <c r="I162" s="221"/>
      <c r="J162" s="222">
        <f>ROUND(I162*H162,2)</f>
        <v>0</v>
      </c>
      <c r="K162" s="218" t="s">
        <v>274</v>
      </c>
      <c r="L162" s="47"/>
      <c r="M162" s="223" t="s">
        <v>19</v>
      </c>
      <c r="N162" s="224" t="s">
        <v>48</v>
      </c>
      <c r="O162" s="87"/>
      <c r="P162" s="225">
        <f>O162*H162</f>
        <v>0</v>
      </c>
      <c r="Q162" s="225">
        <v>0</v>
      </c>
      <c r="R162" s="225">
        <f>Q162*H162</f>
        <v>0</v>
      </c>
      <c r="S162" s="225">
        <v>0</v>
      </c>
      <c r="T162" s="226">
        <f>S162*H162</f>
        <v>0</v>
      </c>
      <c r="U162" s="41"/>
      <c r="V162" s="41"/>
      <c r="W162" s="41"/>
      <c r="X162" s="41"/>
      <c r="Y162" s="41"/>
      <c r="Z162" s="41"/>
      <c r="AA162" s="41"/>
      <c r="AB162" s="41"/>
      <c r="AC162" s="41"/>
      <c r="AD162" s="41"/>
      <c r="AE162" s="41"/>
      <c r="AR162" s="227" t="s">
        <v>186</v>
      </c>
      <c r="AT162" s="227" t="s">
        <v>181</v>
      </c>
      <c r="AU162" s="227" t="s">
        <v>85</v>
      </c>
      <c r="AY162" s="20" t="s">
        <v>179</v>
      </c>
      <c r="BE162" s="228">
        <f>IF(N162="základní",J162,0)</f>
        <v>0</v>
      </c>
      <c r="BF162" s="228">
        <f>IF(N162="snížená",J162,0)</f>
        <v>0</v>
      </c>
      <c r="BG162" s="228">
        <f>IF(N162="zákl. přenesená",J162,0)</f>
        <v>0</v>
      </c>
      <c r="BH162" s="228">
        <f>IF(N162="sníž. přenesená",J162,0)</f>
        <v>0</v>
      </c>
      <c r="BI162" s="228">
        <f>IF(N162="nulová",J162,0)</f>
        <v>0</v>
      </c>
      <c r="BJ162" s="20" t="s">
        <v>85</v>
      </c>
      <c r="BK162" s="228">
        <f>ROUND(I162*H162,2)</f>
        <v>0</v>
      </c>
      <c r="BL162" s="20" t="s">
        <v>186</v>
      </c>
      <c r="BM162" s="227" t="s">
        <v>1275</v>
      </c>
    </row>
    <row r="163" s="2" customFormat="1" ht="16.5" customHeight="1">
      <c r="A163" s="41"/>
      <c r="B163" s="42"/>
      <c r="C163" s="216" t="s">
        <v>601</v>
      </c>
      <c r="D163" s="216" t="s">
        <v>181</v>
      </c>
      <c r="E163" s="217" t="s">
        <v>1276</v>
      </c>
      <c r="F163" s="218" t="s">
        <v>1277</v>
      </c>
      <c r="G163" s="219" t="s">
        <v>273</v>
      </c>
      <c r="H163" s="220">
        <v>15</v>
      </c>
      <c r="I163" s="221"/>
      <c r="J163" s="222">
        <f>ROUND(I163*H163,2)</f>
        <v>0</v>
      </c>
      <c r="K163" s="218" t="s">
        <v>274</v>
      </c>
      <c r="L163" s="47"/>
      <c r="M163" s="223" t="s">
        <v>19</v>
      </c>
      <c r="N163" s="224" t="s">
        <v>48</v>
      </c>
      <c r="O163" s="87"/>
      <c r="P163" s="225">
        <f>O163*H163</f>
        <v>0</v>
      </c>
      <c r="Q163" s="225">
        <v>0</v>
      </c>
      <c r="R163" s="225">
        <f>Q163*H163</f>
        <v>0</v>
      </c>
      <c r="S163" s="225">
        <v>0</v>
      </c>
      <c r="T163" s="226">
        <f>S163*H163</f>
        <v>0</v>
      </c>
      <c r="U163" s="41"/>
      <c r="V163" s="41"/>
      <c r="W163" s="41"/>
      <c r="X163" s="41"/>
      <c r="Y163" s="41"/>
      <c r="Z163" s="41"/>
      <c r="AA163" s="41"/>
      <c r="AB163" s="41"/>
      <c r="AC163" s="41"/>
      <c r="AD163" s="41"/>
      <c r="AE163" s="41"/>
      <c r="AR163" s="227" t="s">
        <v>186</v>
      </c>
      <c r="AT163" s="227" t="s">
        <v>181</v>
      </c>
      <c r="AU163" s="227" t="s">
        <v>85</v>
      </c>
      <c r="AY163" s="20" t="s">
        <v>179</v>
      </c>
      <c r="BE163" s="228">
        <f>IF(N163="základní",J163,0)</f>
        <v>0</v>
      </c>
      <c r="BF163" s="228">
        <f>IF(N163="snížená",J163,0)</f>
        <v>0</v>
      </c>
      <c r="BG163" s="228">
        <f>IF(N163="zákl. přenesená",J163,0)</f>
        <v>0</v>
      </c>
      <c r="BH163" s="228">
        <f>IF(N163="sníž. přenesená",J163,0)</f>
        <v>0</v>
      </c>
      <c r="BI163" s="228">
        <f>IF(N163="nulová",J163,0)</f>
        <v>0</v>
      </c>
      <c r="BJ163" s="20" t="s">
        <v>85</v>
      </c>
      <c r="BK163" s="228">
        <f>ROUND(I163*H163,2)</f>
        <v>0</v>
      </c>
      <c r="BL163" s="20" t="s">
        <v>186</v>
      </c>
      <c r="BM163" s="227" t="s">
        <v>1278</v>
      </c>
    </row>
    <row r="164" s="2" customFormat="1" ht="16.5" customHeight="1">
      <c r="A164" s="41"/>
      <c r="B164" s="42"/>
      <c r="C164" s="216" t="s">
        <v>606</v>
      </c>
      <c r="D164" s="216" t="s">
        <v>181</v>
      </c>
      <c r="E164" s="217" t="s">
        <v>1279</v>
      </c>
      <c r="F164" s="218" t="s">
        <v>1280</v>
      </c>
      <c r="G164" s="219" t="s">
        <v>1274</v>
      </c>
      <c r="H164" s="220">
        <v>2</v>
      </c>
      <c r="I164" s="221"/>
      <c r="J164" s="222">
        <f>ROUND(I164*H164,2)</f>
        <v>0</v>
      </c>
      <c r="K164" s="218" t="s">
        <v>274</v>
      </c>
      <c r="L164" s="47"/>
      <c r="M164" s="223" t="s">
        <v>19</v>
      </c>
      <c r="N164" s="224" t="s">
        <v>48</v>
      </c>
      <c r="O164" s="87"/>
      <c r="P164" s="225">
        <f>O164*H164</f>
        <v>0</v>
      </c>
      <c r="Q164" s="225">
        <v>0</v>
      </c>
      <c r="R164" s="225">
        <f>Q164*H164</f>
        <v>0</v>
      </c>
      <c r="S164" s="225">
        <v>0</v>
      </c>
      <c r="T164" s="226">
        <f>S164*H164</f>
        <v>0</v>
      </c>
      <c r="U164" s="41"/>
      <c r="V164" s="41"/>
      <c r="W164" s="41"/>
      <c r="X164" s="41"/>
      <c r="Y164" s="41"/>
      <c r="Z164" s="41"/>
      <c r="AA164" s="41"/>
      <c r="AB164" s="41"/>
      <c r="AC164" s="41"/>
      <c r="AD164" s="41"/>
      <c r="AE164" s="41"/>
      <c r="AR164" s="227" t="s">
        <v>186</v>
      </c>
      <c r="AT164" s="227" t="s">
        <v>181</v>
      </c>
      <c r="AU164" s="227" t="s">
        <v>85</v>
      </c>
      <c r="AY164" s="20" t="s">
        <v>179</v>
      </c>
      <c r="BE164" s="228">
        <f>IF(N164="základní",J164,0)</f>
        <v>0</v>
      </c>
      <c r="BF164" s="228">
        <f>IF(N164="snížená",J164,0)</f>
        <v>0</v>
      </c>
      <c r="BG164" s="228">
        <f>IF(N164="zákl. přenesená",J164,0)</f>
        <v>0</v>
      </c>
      <c r="BH164" s="228">
        <f>IF(N164="sníž. přenesená",J164,0)</f>
        <v>0</v>
      </c>
      <c r="BI164" s="228">
        <f>IF(N164="nulová",J164,0)</f>
        <v>0</v>
      </c>
      <c r="BJ164" s="20" t="s">
        <v>85</v>
      </c>
      <c r="BK164" s="228">
        <f>ROUND(I164*H164,2)</f>
        <v>0</v>
      </c>
      <c r="BL164" s="20" t="s">
        <v>186</v>
      </c>
      <c r="BM164" s="227" t="s">
        <v>1281</v>
      </c>
    </row>
    <row r="165" s="2" customFormat="1" ht="16.5" customHeight="1">
      <c r="A165" s="41"/>
      <c r="B165" s="42"/>
      <c r="C165" s="216" t="s">
        <v>610</v>
      </c>
      <c r="D165" s="216" t="s">
        <v>181</v>
      </c>
      <c r="E165" s="217" t="s">
        <v>1282</v>
      </c>
      <c r="F165" s="218" t="s">
        <v>1283</v>
      </c>
      <c r="G165" s="219" t="s">
        <v>1154</v>
      </c>
      <c r="H165" s="220">
        <v>20</v>
      </c>
      <c r="I165" s="221"/>
      <c r="J165" s="222">
        <f>ROUND(I165*H165,2)</f>
        <v>0</v>
      </c>
      <c r="K165" s="218" t="s">
        <v>274</v>
      </c>
      <c r="L165" s="47"/>
      <c r="M165" s="289" t="s">
        <v>19</v>
      </c>
      <c r="N165" s="290" t="s">
        <v>48</v>
      </c>
      <c r="O165" s="291"/>
      <c r="P165" s="292">
        <f>O165*H165</f>
        <v>0</v>
      </c>
      <c r="Q165" s="292">
        <v>0</v>
      </c>
      <c r="R165" s="292">
        <f>Q165*H165</f>
        <v>0</v>
      </c>
      <c r="S165" s="292">
        <v>0</v>
      </c>
      <c r="T165" s="293">
        <f>S165*H165</f>
        <v>0</v>
      </c>
      <c r="U165" s="41"/>
      <c r="V165" s="41"/>
      <c r="W165" s="41"/>
      <c r="X165" s="41"/>
      <c r="Y165" s="41"/>
      <c r="Z165" s="41"/>
      <c r="AA165" s="41"/>
      <c r="AB165" s="41"/>
      <c r="AC165" s="41"/>
      <c r="AD165" s="41"/>
      <c r="AE165" s="41"/>
      <c r="AR165" s="227" t="s">
        <v>186</v>
      </c>
      <c r="AT165" s="227" t="s">
        <v>181</v>
      </c>
      <c r="AU165" s="227" t="s">
        <v>85</v>
      </c>
      <c r="AY165" s="20" t="s">
        <v>179</v>
      </c>
      <c r="BE165" s="228">
        <f>IF(N165="základní",J165,0)</f>
        <v>0</v>
      </c>
      <c r="BF165" s="228">
        <f>IF(N165="snížená",J165,0)</f>
        <v>0</v>
      </c>
      <c r="BG165" s="228">
        <f>IF(N165="zákl. přenesená",J165,0)</f>
        <v>0</v>
      </c>
      <c r="BH165" s="228">
        <f>IF(N165="sníž. přenesená",J165,0)</f>
        <v>0</v>
      </c>
      <c r="BI165" s="228">
        <f>IF(N165="nulová",J165,0)</f>
        <v>0</v>
      </c>
      <c r="BJ165" s="20" t="s">
        <v>85</v>
      </c>
      <c r="BK165" s="228">
        <f>ROUND(I165*H165,2)</f>
        <v>0</v>
      </c>
      <c r="BL165" s="20" t="s">
        <v>186</v>
      </c>
      <c r="BM165" s="227" t="s">
        <v>1284</v>
      </c>
    </row>
    <row r="166" s="2" customFormat="1" ht="6.96" customHeight="1">
      <c r="A166" s="41"/>
      <c r="B166" s="62"/>
      <c r="C166" s="63"/>
      <c r="D166" s="63"/>
      <c r="E166" s="63"/>
      <c r="F166" s="63"/>
      <c r="G166" s="63"/>
      <c r="H166" s="63"/>
      <c r="I166" s="63"/>
      <c r="J166" s="63"/>
      <c r="K166" s="63"/>
      <c r="L166" s="47"/>
      <c r="M166" s="41"/>
      <c r="O166" s="41"/>
      <c r="P166" s="41"/>
      <c r="Q166" s="41"/>
      <c r="R166" s="41"/>
      <c r="S166" s="41"/>
      <c r="T166" s="41"/>
      <c r="U166" s="41"/>
      <c r="V166" s="41"/>
      <c r="W166" s="41"/>
      <c r="X166" s="41"/>
      <c r="Y166" s="41"/>
      <c r="Z166" s="41"/>
      <c r="AA166" s="41"/>
      <c r="AB166" s="41"/>
      <c r="AC166" s="41"/>
      <c r="AD166" s="41"/>
      <c r="AE166" s="41"/>
    </row>
  </sheetData>
  <sheetProtection sheet="1" autoFilter="0" formatColumns="0" formatRows="0" objects="1" scenarios="1" spinCount="100000" saltValue="MKLYN6IQp+YYVp5gpTAEiG3Lya0z8OOzFX34V7cKrjXnE/hgsqUyGoeOdksijocCcJx1+oEfTGzCy7JFLps8Qg==" hashValue="nqRLb6YZgxNFDwQ9pAUKXUC3wN6agR62XpTHSJlSdjaGiviPGsVGWsAPp4E0vRbOoFo59VWoHuKBcS4kHi7P+Q==" algorithmName="SHA-512" password="CC35"/>
  <autoFilter ref="C87:K165"/>
  <mergeCells count="12">
    <mergeCell ref="E7:H7"/>
    <mergeCell ref="E9:H9"/>
    <mergeCell ref="E11:H11"/>
    <mergeCell ref="E20:H20"/>
    <mergeCell ref="E29:H29"/>
    <mergeCell ref="E50:H50"/>
    <mergeCell ref="E52:H52"/>
    <mergeCell ref="E54:H54"/>
    <mergeCell ref="E76:H76"/>
    <mergeCell ref="E78:H78"/>
    <mergeCell ref="E80:H8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109</v>
      </c>
    </row>
    <row r="3" s="1" customFormat="1" ht="6.96" customHeight="1">
      <c r="B3" s="142"/>
      <c r="C3" s="143"/>
      <c r="D3" s="143"/>
      <c r="E3" s="143"/>
      <c r="F3" s="143"/>
      <c r="G3" s="143"/>
      <c r="H3" s="143"/>
      <c r="I3" s="143"/>
      <c r="J3" s="143"/>
      <c r="K3" s="143"/>
      <c r="L3" s="23"/>
      <c r="AT3" s="20" t="s">
        <v>87</v>
      </c>
    </row>
    <row r="4" s="1" customFormat="1" ht="24.96" customHeight="1">
      <c r="B4" s="23"/>
      <c r="D4" s="144" t="s">
        <v>132</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Revitalizace parku Marie Restituty II. etapa - část B</v>
      </c>
      <c r="F7" s="146"/>
      <c r="G7" s="146"/>
      <c r="H7" s="146"/>
      <c r="L7" s="23"/>
    </row>
    <row r="8" s="1" customFormat="1" ht="12" customHeight="1">
      <c r="B8" s="23"/>
      <c r="D8" s="146" t="s">
        <v>141</v>
      </c>
      <c r="L8" s="23"/>
    </row>
    <row r="9" s="2" customFormat="1" ht="16.5" customHeight="1">
      <c r="A9" s="41"/>
      <c r="B9" s="47"/>
      <c r="C9" s="41"/>
      <c r="D9" s="41"/>
      <c r="E9" s="147" t="s">
        <v>1285</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929</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1286</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19. 11. 2025</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27</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28</v>
      </c>
      <c r="F17" s="41"/>
      <c r="G17" s="41"/>
      <c r="H17" s="41"/>
      <c r="I17" s="146" t="s">
        <v>29</v>
      </c>
      <c r="J17" s="136" t="s">
        <v>30</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31</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29</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33</v>
      </c>
      <c r="E22" s="41"/>
      <c r="F22" s="41"/>
      <c r="G22" s="41"/>
      <c r="H22" s="41"/>
      <c r="I22" s="146" t="s">
        <v>26</v>
      </c>
      <c r="J22" s="136" t="s">
        <v>34</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35</v>
      </c>
      <c r="F23" s="41"/>
      <c r="G23" s="41"/>
      <c r="H23" s="41"/>
      <c r="I23" s="146" t="s">
        <v>29</v>
      </c>
      <c r="J23" s="136" t="s">
        <v>36</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38</v>
      </c>
      <c r="E25" s="41"/>
      <c r="F25" s="41"/>
      <c r="G25" s="41"/>
      <c r="H25" s="41"/>
      <c r="I25" s="146" t="s">
        <v>26</v>
      </c>
      <c r="J25" s="136" t="str">
        <f>IF('Rekapitulace stavby'!AN19="","",'Rekapitulace stavby'!AN19)</f>
        <v>05594553</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Ing. Vojtěch Biolek, Ph.D.</v>
      </c>
      <c r="F26" s="41"/>
      <c r="G26" s="41"/>
      <c r="H26" s="41"/>
      <c r="I26" s="146" t="s">
        <v>29</v>
      </c>
      <c r="J26" s="136" t="str">
        <f>IF('Rekapitulace stavby'!AN20="","",'Rekapitulace stavby'!AN20)</f>
        <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41</v>
      </c>
      <c r="E28" s="41"/>
      <c r="F28" s="41"/>
      <c r="G28" s="41"/>
      <c r="H28" s="41"/>
      <c r="I28" s="41"/>
      <c r="J28" s="41"/>
      <c r="K28" s="41"/>
      <c r="L28" s="148"/>
      <c r="S28" s="41"/>
      <c r="T28" s="41"/>
      <c r="U28" s="41"/>
      <c r="V28" s="41"/>
      <c r="W28" s="41"/>
      <c r="X28" s="41"/>
      <c r="Y28" s="41"/>
      <c r="Z28" s="41"/>
      <c r="AA28" s="41"/>
      <c r="AB28" s="41"/>
      <c r="AC28" s="41"/>
      <c r="AD28" s="41"/>
      <c r="AE28" s="41"/>
    </row>
    <row r="29" s="8" customFormat="1" ht="179.25" customHeight="1">
      <c r="A29" s="151"/>
      <c r="B29" s="152"/>
      <c r="C29" s="151"/>
      <c r="D29" s="151"/>
      <c r="E29" s="153" t="s">
        <v>151</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43</v>
      </c>
      <c r="E32" s="41"/>
      <c r="F32" s="41"/>
      <c r="G32" s="41"/>
      <c r="H32" s="41"/>
      <c r="I32" s="41"/>
      <c r="J32" s="157">
        <f>ROUND(J98,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45</v>
      </c>
      <c r="G34" s="41"/>
      <c r="H34" s="41"/>
      <c r="I34" s="158" t="s">
        <v>44</v>
      </c>
      <c r="J34" s="158" t="s">
        <v>46</v>
      </c>
      <c r="K34" s="41"/>
      <c r="L34" s="148"/>
      <c r="S34" s="41"/>
      <c r="T34" s="41"/>
      <c r="U34" s="41"/>
      <c r="V34" s="41"/>
      <c r="W34" s="41"/>
      <c r="X34" s="41"/>
      <c r="Y34" s="41"/>
      <c r="Z34" s="41"/>
      <c r="AA34" s="41"/>
      <c r="AB34" s="41"/>
      <c r="AC34" s="41"/>
      <c r="AD34" s="41"/>
      <c r="AE34" s="41"/>
    </row>
    <row r="35" s="2" customFormat="1" ht="14.4" customHeight="1">
      <c r="A35" s="41"/>
      <c r="B35" s="47"/>
      <c r="C35" s="41"/>
      <c r="D35" s="159" t="s">
        <v>47</v>
      </c>
      <c r="E35" s="146" t="s">
        <v>48</v>
      </c>
      <c r="F35" s="160">
        <f>ROUND((SUM(BE98:BE209)),  2)</f>
        <v>0</v>
      </c>
      <c r="G35" s="41"/>
      <c r="H35" s="41"/>
      <c r="I35" s="161">
        <v>0.20999999999999999</v>
      </c>
      <c r="J35" s="160">
        <f>ROUND(((SUM(BE98:BE209))*I35),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49</v>
      </c>
      <c r="F36" s="160">
        <f>ROUND((SUM(BF98:BF209)),  2)</f>
        <v>0</v>
      </c>
      <c r="G36" s="41"/>
      <c r="H36" s="41"/>
      <c r="I36" s="161">
        <v>0.12</v>
      </c>
      <c r="J36" s="160">
        <f>ROUND(((SUM(BF98:BF209))*I36),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50</v>
      </c>
      <c r="F37" s="160">
        <f>ROUND((SUM(BG98:BG209)),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51</v>
      </c>
      <c r="F38" s="160">
        <f>ROUND((SUM(BH98:BH209)),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52</v>
      </c>
      <c r="F39" s="160">
        <f>ROUND((SUM(BI98:BI209)),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53</v>
      </c>
      <c r="E41" s="164"/>
      <c r="F41" s="164"/>
      <c r="G41" s="165" t="s">
        <v>54</v>
      </c>
      <c r="H41" s="166" t="s">
        <v>55</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152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Revitalizace parku Marie Restituty II. etapa - část B</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141</v>
      </c>
      <c r="D51" s="25"/>
      <c r="E51" s="25"/>
      <c r="F51" s="25"/>
      <c r="G51" s="25"/>
      <c r="H51" s="25"/>
      <c r="I51" s="25"/>
      <c r="J51" s="25"/>
      <c r="K51" s="25"/>
      <c r="L51" s="23"/>
    </row>
    <row r="52" s="2" customFormat="1" ht="16.5" customHeight="1">
      <c r="A52" s="41"/>
      <c r="B52" s="42"/>
      <c r="C52" s="43"/>
      <c r="D52" s="43"/>
      <c r="E52" s="173" t="s">
        <v>1285</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929</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302.1 - Přípojka vodovodu</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Brno-Husovice, park Marie Restituty</v>
      </c>
      <c r="G56" s="43"/>
      <c r="H56" s="43"/>
      <c r="I56" s="35" t="s">
        <v>23</v>
      </c>
      <c r="J56" s="75" t="str">
        <f>IF(J14="","",J14)</f>
        <v>19. 11. 2025</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ÚMČ Brno - sever</v>
      </c>
      <c r="G58" s="43"/>
      <c r="H58" s="43"/>
      <c r="I58" s="35" t="s">
        <v>33</v>
      </c>
      <c r="J58" s="39" t="str">
        <f>E23</f>
        <v>Eva Wagnerová</v>
      </c>
      <c r="K58" s="43"/>
      <c r="L58" s="148"/>
      <c r="S58" s="41"/>
      <c r="T58" s="41"/>
      <c r="U58" s="41"/>
      <c r="V58" s="41"/>
      <c r="W58" s="41"/>
      <c r="X58" s="41"/>
      <c r="Y58" s="41"/>
      <c r="Z58" s="41"/>
      <c r="AA58" s="41"/>
      <c r="AB58" s="41"/>
      <c r="AC58" s="41"/>
      <c r="AD58" s="41"/>
      <c r="AE58" s="41"/>
    </row>
    <row r="59" s="2" customFormat="1" ht="25.65" customHeight="1">
      <c r="A59" s="41"/>
      <c r="B59" s="42"/>
      <c r="C59" s="35" t="s">
        <v>31</v>
      </c>
      <c r="D59" s="43"/>
      <c r="E59" s="43"/>
      <c r="F59" s="30" t="str">
        <f>IF(E20="","",E20)</f>
        <v>Vyplň údaj</v>
      </c>
      <c r="G59" s="43"/>
      <c r="H59" s="43"/>
      <c r="I59" s="35" t="s">
        <v>38</v>
      </c>
      <c r="J59" s="39" t="str">
        <f>E26</f>
        <v>Ing. Vojtěch Biolek, Ph.D.</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153</v>
      </c>
      <c r="D61" s="175"/>
      <c r="E61" s="175"/>
      <c r="F61" s="175"/>
      <c r="G61" s="175"/>
      <c r="H61" s="175"/>
      <c r="I61" s="175"/>
      <c r="J61" s="176" t="s">
        <v>154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75</v>
      </c>
      <c r="D63" s="43"/>
      <c r="E63" s="43"/>
      <c r="F63" s="43"/>
      <c r="G63" s="43"/>
      <c r="H63" s="43"/>
      <c r="I63" s="43"/>
      <c r="J63" s="105">
        <f>J98</f>
        <v>0</v>
      </c>
      <c r="K63" s="43"/>
      <c r="L63" s="148"/>
      <c r="S63" s="41"/>
      <c r="T63" s="41"/>
      <c r="U63" s="41"/>
      <c r="V63" s="41"/>
      <c r="W63" s="41"/>
      <c r="X63" s="41"/>
      <c r="Y63" s="41"/>
      <c r="Z63" s="41"/>
      <c r="AA63" s="41"/>
      <c r="AB63" s="41"/>
      <c r="AC63" s="41"/>
      <c r="AD63" s="41"/>
      <c r="AE63" s="41"/>
      <c r="AU63" s="20" t="s">
        <v>155</v>
      </c>
    </row>
    <row r="64" s="9" customFormat="1" ht="24.96" customHeight="1">
      <c r="A64" s="9"/>
      <c r="B64" s="178"/>
      <c r="C64" s="179"/>
      <c r="D64" s="180" t="s">
        <v>1287</v>
      </c>
      <c r="E64" s="181"/>
      <c r="F64" s="181"/>
      <c r="G64" s="181"/>
      <c r="H64" s="181"/>
      <c r="I64" s="181"/>
      <c r="J64" s="182">
        <f>J99</f>
        <v>0</v>
      </c>
      <c r="K64" s="179"/>
      <c r="L64" s="183"/>
      <c r="S64" s="9"/>
      <c r="T64" s="9"/>
      <c r="U64" s="9"/>
      <c r="V64" s="9"/>
      <c r="W64" s="9"/>
      <c r="X64" s="9"/>
      <c r="Y64" s="9"/>
      <c r="Z64" s="9"/>
      <c r="AA64" s="9"/>
      <c r="AB64" s="9"/>
      <c r="AC64" s="9"/>
      <c r="AD64" s="9"/>
      <c r="AE64" s="9"/>
    </row>
    <row r="65" s="9" customFormat="1" ht="24.96" customHeight="1">
      <c r="A65" s="9"/>
      <c r="B65" s="178"/>
      <c r="C65" s="179"/>
      <c r="D65" s="180" t="s">
        <v>1288</v>
      </c>
      <c r="E65" s="181"/>
      <c r="F65" s="181"/>
      <c r="G65" s="181"/>
      <c r="H65" s="181"/>
      <c r="I65" s="181"/>
      <c r="J65" s="182">
        <f>J136</f>
        <v>0</v>
      </c>
      <c r="K65" s="179"/>
      <c r="L65" s="183"/>
      <c r="S65" s="9"/>
      <c r="T65" s="9"/>
      <c r="U65" s="9"/>
      <c r="V65" s="9"/>
      <c r="W65" s="9"/>
      <c r="X65" s="9"/>
      <c r="Y65" s="9"/>
      <c r="Z65" s="9"/>
      <c r="AA65" s="9"/>
      <c r="AB65" s="9"/>
      <c r="AC65" s="9"/>
      <c r="AD65" s="9"/>
      <c r="AE65" s="9"/>
    </row>
    <row r="66" s="9" customFormat="1" ht="24.96" customHeight="1">
      <c r="A66" s="9"/>
      <c r="B66" s="178"/>
      <c r="C66" s="179"/>
      <c r="D66" s="180" t="s">
        <v>1289</v>
      </c>
      <c r="E66" s="181"/>
      <c r="F66" s="181"/>
      <c r="G66" s="181"/>
      <c r="H66" s="181"/>
      <c r="I66" s="181"/>
      <c r="J66" s="182">
        <f>J138</f>
        <v>0</v>
      </c>
      <c r="K66" s="179"/>
      <c r="L66" s="183"/>
      <c r="S66" s="9"/>
      <c r="T66" s="9"/>
      <c r="U66" s="9"/>
      <c r="V66" s="9"/>
      <c r="W66" s="9"/>
      <c r="X66" s="9"/>
      <c r="Y66" s="9"/>
      <c r="Z66" s="9"/>
      <c r="AA66" s="9"/>
      <c r="AB66" s="9"/>
      <c r="AC66" s="9"/>
      <c r="AD66" s="9"/>
      <c r="AE66" s="9"/>
    </row>
    <row r="67" s="9" customFormat="1" ht="24.96" customHeight="1">
      <c r="A67" s="9"/>
      <c r="B67" s="178"/>
      <c r="C67" s="179"/>
      <c r="D67" s="180" t="s">
        <v>1290</v>
      </c>
      <c r="E67" s="181"/>
      <c r="F67" s="181"/>
      <c r="G67" s="181"/>
      <c r="H67" s="181"/>
      <c r="I67" s="181"/>
      <c r="J67" s="182">
        <f>J144</f>
        <v>0</v>
      </c>
      <c r="K67" s="179"/>
      <c r="L67" s="183"/>
      <c r="S67" s="9"/>
      <c r="T67" s="9"/>
      <c r="U67" s="9"/>
      <c r="V67" s="9"/>
      <c r="W67" s="9"/>
      <c r="X67" s="9"/>
      <c r="Y67" s="9"/>
      <c r="Z67" s="9"/>
      <c r="AA67" s="9"/>
      <c r="AB67" s="9"/>
      <c r="AC67" s="9"/>
      <c r="AD67" s="9"/>
      <c r="AE67" s="9"/>
    </row>
    <row r="68" s="9" customFormat="1" ht="24.96" customHeight="1">
      <c r="A68" s="9"/>
      <c r="B68" s="178"/>
      <c r="C68" s="179"/>
      <c r="D68" s="180" t="s">
        <v>1291</v>
      </c>
      <c r="E68" s="181"/>
      <c r="F68" s="181"/>
      <c r="G68" s="181"/>
      <c r="H68" s="181"/>
      <c r="I68" s="181"/>
      <c r="J68" s="182">
        <f>J153</f>
        <v>0</v>
      </c>
      <c r="K68" s="179"/>
      <c r="L68" s="183"/>
      <c r="S68" s="9"/>
      <c r="T68" s="9"/>
      <c r="U68" s="9"/>
      <c r="V68" s="9"/>
      <c r="W68" s="9"/>
      <c r="X68" s="9"/>
      <c r="Y68" s="9"/>
      <c r="Z68" s="9"/>
      <c r="AA68" s="9"/>
      <c r="AB68" s="9"/>
      <c r="AC68" s="9"/>
      <c r="AD68" s="9"/>
      <c r="AE68" s="9"/>
    </row>
    <row r="69" s="9" customFormat="1" ht="24.96" customHeight="1">
      <c r="A69" s="9"/>
      <c r="B69" s="178"/>
      <c r="C69" s="179"/>
      <c r="D69" s="180" t="s">
        <v>1292</v>
      </c>
      <c r="E69" s="181"/>
      <c r="F69" s="181"/>
      <c r="G69" s="181"/>
      <c r="H69" s="181"/>
      <c r="I69" s="181"/>
      <c r="J69" s="182">
        <f>J176</f>
        <v>0</v>
      </c>
      <c r="K69" s="179"/>
      <c r="L69" s="183"/>
      <c r="S69" s="9"/>
      <c r="T69" s="9"/>
      <c r="U69" s="9"/>
      <c r="V69" s="9"/>
      <c r="W69" s="9"/>
      <c r="X69" s="9"/>
      <c r="Y69" s="9"/>
      <c r="Z69" s="9"/>
      <c r="AA69" s="9"/>
      <c r="AB69" s="9"/>
      <c r="AC69" s="9"/>
      <c r="AD69" s="9"/>
      <c r="AE69" s="9"/>
    </row>
    <row r="70" s="9" customFormat="1" ht="24.96" customHeight="1">
      <c r="A70" s="9"/>
      <c r="B70" s="178"/>
      <c r="C70" s="179"/>
      <c r="D70" s="180" t="s">
        <v>1293</v>
      </c>
      <c r="E70" s="181"/>
      <c r="F70" s="181"/>
      <c r="G70" s="181"/>
      <c r="H70" s="181"/>
      <c r="I70" s="181"/>
      <c r="J70" s="182">
        <f>J178</f>
        <v>0</v>
      </c>
      <c r="K70" s="179"/>
      <c r="L70" s="183"/>
      <c r="S70" s="9"/>
      <c r="T70" s="9"/>
      <c r="U70" s="9"/>
      <c r="V70" s="9"/>
      <c r="W70" s="9"/>
      <c r="X70" s="9"/>
      <c r="Y70" s="9"/>
      <c r="Z70" s="9"/>
      <c r="AA70" s="9"/>
      <c r="AB70" s="9"/>
      <c r="AC70" s="9"/>
      <c r="AD70" s="9"/>
      <c r="AE70" s="9"/>
    </row>
    <row r="71" s="9" customFormat="1" ht="24.96" customHeight="1">
      <c r="A71" s="9"/>
      <c r="B71" s="178"/>
      <c r="C71" s="179"/>
      <c r="D71" s="180" t="s">
        <v>1294</v>
      </c>
      <c r="E71" s="181"/>
      <c r="F71" s="181"/>
      <c r="G71" s="181"/>
      <c r="H71" s="181"/>
      <c r="I71" s="181"/>
      <c r="J71" s="182">
        <f>J181</f>
        <v>0</v>
      </c>
      <c r="K71" s="179"/>
      <c r="L71" s="183"/>
      <c r="S71" s="9"/>
      <c r="T71" s="9"/>
      <c r="U71" s="9"/>
      <c r="V71" s="9"/>
      <c r="W71" s="9"/>
      <c r="X71" s="9"/>
      <c r="Y71" s="9"/>
      <c r="Z71" s="9"/>
      <c r="AA71" s="9"/>
      <c r="AB71" s="9"/>
      <c r="AC71" s="9"/>
      <c r="AD71" s="9"/>
      <c r="AE71" s="9"/>
    </row>
    <row r="72" s="9" customFormat="1" ht="24.96" customHeight="1">
      <c r="A72" s="9"/>
      <c r="B72" s="178"/>
      <c r="C72" s="179"/>
      <c r="D72" s="180" t="s">
        <v>1295</v>
      </c>
      <c r="E72" s="181"/>
      <c r="F72" s="181"/>
      <c r="G72" s="181"/>
      <c r="H72" s="181"/>
      <c r="I72" s="181"/>
      <c r="J72" s="182">
        <f>J183</f>
        <v>0</v>
      </c>
      <c r="K72" s="179"/>
      <c r="L72" s="183"/>
      <c r="S72" s="9"/>
      <c r="T72" s="9"/>
      <c r="U72" s="9"/>
      <c r="V72" s="9"/>
      <c r="W72" s="9"/>
      <c r="X72" s="9"/>
      <c r="Y72" s="9"/>
      <c r="Z72" s="9"/>
      <c r="AA72" s="9"/>
      <c r="AB72" s="9"/>
      <c r="AC72" s="9"/>
      <c r="AD72" s="9"/>
      <c r="AE72" s="9"/>
    </row>
    <row r="73" s="9" customFormat="1" ht="24.96" customHeight="1">
      <c r="A73" s="9"/>
      <c r="B73" s="178"/>
      <c r="C73" s="179"/>
      <c r="D73" s="180" t="s">
        <v>1296</v>
      </c>
      <c r="E73" s="181"/>
      <c r="F73" s="181"/>
      <c r="G73" s="181"/>
      <c r="H73" s="181"/>
      <c r="I73" s="181"/>
      <c r="J73" s="182">
        <f>J185</f>
        <v>0</v>
      </c>
      <c r="K73" s="179"/>
      <c r="L73" s="183"/>
      <c r="S73" s="9"/>
      <c r="T73" s="9"/>
      <c r="U73" s="9"/>
      <c r="V73" s="9"/>
      <c r="W73" s="9"/>
      <c r="X73" s="9"/>
      <c r="Y73" s="9"/>
      <c r="Z73" s="9"/>
      <c r="AA73" s="9"/>
      <c r="AB73" s="9"/>
      <c r="AC73" s="9"/>
      <c r="AD73" s="9"/>
      <c r="AE73" s="9"/>
    </row>
    <row r="74" s="9" customFormat="1" ht="24.96" customHeight="1">
      <c r="A74" s="9"/>
      <c r="B74" s="178"/>
      <c r="C74" s="179"/>
      <c r="D74" s="180" t="s">
        <v>1297</v>
      </c>
      <c r="E74" s="181"/>
      <c r="F74" s="181"/>
      <c r="G74" s="181"/>
      <c r="H74" s="181"/>
      <c r="I74" s="181"/>
      <c r="J74" s="182">
        <f>J189</f>
        <v>0</v>
      </c>
      <c r="K74" s="179"/>
      <c r="L74" s="183"/>
      <c r="S74" s="9"/>
      <c r="T74" s="9"/>
      <c r="U74" s="9"/>
      <c r="V74" s="9"/>
      <c r="W74" s="9"/>
      <c r="X74" s="9"/>
      <c r="Y74" s="9"/>
      <c r="Z74" s="9"/>
      <c r="AA74" s="9"/>
      <c r="AB74" s="9"/>
      <c r="AC74" s="9"/>
      <c r="AD74" s="9"/>
      <c r="AE74" s="9"/>
    </row>
    <row r="75" s="9" customFormat="1" ht="24.96" customHeight="1">
      <c r="A75" s="9"/>
      <c r="B75" s="178"/>
      <c r="C75" s="179"/>
      <c r="D75" s="180" t="s">
        <v>1298</v>
      </c>
      <c r="E75" s="181"/>
      <c r="F75" s="181"/>
      <c r="G75" s="181"/>
      <c r="H75" s="181"/>
      <c r="I75" s="181"/>
      <c r="J75" s="182">
        <f>J193</f>
        <v>0</v>
      </c>
      <c r="K75" s="179"/>
      <c r="L75" s="183"/>
      <c r="S75" s="9"/>
      <c r="T75" s="9"/>
      <c r="U75" s="9"/>
      <c r="V75" s="9"/>
      <c r="W75" s="9"/>
      <c r="X75" s="9"/>
      <c r="Y75" s="9"/>
      <c r="Z75" s="9"/>
      <c r="AA75" s="9"/>
      <c r="AB75" s="9"/>
      <c r="AC75" s="9"/>
      <c r="AD75" s="9"/>
      <c r="AE75" s="9"/>
    </row>
    <row r="76" s="9" customFormat="1" ht="24.96" customHeight="1">
      <c r="A76" s="9"/>
      <c r="B76" s="178"/>
      <c r="C76" s="179"/>
      <c r="D76" s="180" t="s">
        <v>1299</v>
      </c>
      <c r="E76" s="181"/>
      <c r="F76" s="181"/>
      <c r="G76" s="181"/>
      <c r="H76" s="181"/>
      <c r="I76" s="181"/>
      <c r="J76" s="182">
        <f>J196</f>
        <v>0</v>
      </c>
      <c r="K76" s="179"/>
      <c r="L76" s="183"/>
      <c r="S76" s="9"/>
      <c r="T76" s="9"/>
      <c r="U76" s="9"/>
      <c r="V76" s="9"/>
      <c r="W76" s="9"/>
      <c r="X76" s="9"/>
      <c r="Y76" s="9"/>
      <c r="Z76" s="9"/>
      <c r="AA76" s="9"/>
      <c r="AB76" s="9"/>
      <c r="AC76" s="9"/>
      <c r="AD76" s="9"/>
      <c r="AE76" s="9"/>
    </row>
    <row r="77" s="2" customFormat="1" ht="21.84"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6.96" customHeight="1">
      <c r="A78" s="41"/>
      <c r="B78" s="62"/>
      <c r="C78" s="63"/>
      <c r="D78" s="63"/>
      <c r="E78" s="63"/>
      <c r="F78" s="63"/>
      <c r="G78" s="63"/>
      <c r="H78" s="63"/>
      <c r="I78" s="63"/>
      <c r="J78" s="63"/>
      <c r="K78" s="63"/>
      <c r="L78" s="148"/>
      <c r="S78" s="41"/>
      <c r="T78" s="41"/>
      <c r="U78" s="41"/>
      <c r="V78" s="41"/>
      <c r="W78" s="41"/>
      <c r="X78" s="41"/>
      <c r="Y78" s="41"/>
      <c r="Z78" s="41"/>
      <c r="AA78" s="41"/>
      <c r="AB78" s="41"/>
      <c r="AC78" s="41"/>
      <c r="AD78" s="41"/>
      <c r="AE78" s="41"/>
    </row>
    <row r="82" s="2" customFormat="1" ht="6.96" customHeight="1">
      <c r="A82" s="41"/>
      <c r="B82" s="64"/>
      <c r="C82" s="65"/>
      <c r="D82" s="65"/>
      <c r="E82" s="65"/>
      <c r="F82" s="65"/>
      <c r="G82" s="65"/>
      <c r="H82" s="65"/>
      <c r="I82" s="65"/>
      <c r="J82" s="65"/>
      <c r="K82" s="65"/>
      <c r="L82" s="148"/>
      <c r="S82" s="41"/>
      <c r="T82" s="41"/>
      <c r="U82" s="41"/>
      <c r="V82" s="41"/>
      <c r="W82" s="41"/>
      <c r="X82" s="41"/>
      <c r="Y82" s="41"/>
      <c r="Z82" s="41"/>
      <c r="AA82" s="41"/>
      <c r="AB82" s="41"/>
      <c r="AC82" s="41"/>
      <c r="AD82" s="41"/>
      <c r="AE82" s="41"/>
    </row>
    <row r="83" s="2" customFormat="1" ht="24.96" customHeight="1">
      <c r="A83" s="41"/>
      <c r="B83" s="42"/>
      <c r="C83" s="26" t="s">
        <v>164</v>
      </c>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16</v>
      </c>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6.5" customHeight="1">
      <c r="A86" s="41"/>
      <c r="B86" s="42"/>
      <c r="C86" s="43"/>
      <c r="D86" s="43"/>
      <c r="E86" s="173" t="str">
        <f>E7</f>
        <v>Revitalizace parku Marie Restituty II. etapa - část B</v>
      </c>
      <c r="F86" s="35"/>
      <c r="G86" s="35"/>
      <c r="H86" s="35"/>
      <c r="I86" s="43"/>
      <c r="J86" s="43"/>
      <c r="K86" s="43"/>
      <c r="L86" s="148"/>
      <c r="S86" s="41"/>
      <c r="T86" s="41"/>
      <c r="U86" s="41"/>
      <c r="V86" s="41"/>
      <c r="W86" s="41"/>
      <c r="X86" s="41"/>
      <c r="Y86" s="41"/>
      <c r="Z86" s="41"/>
      <c r="AA86" s="41"/>
      <c r="AB86" s="41"/>
      <c r="AC86" s="41"/>
      <c r="AD86" s="41"/>
      <c r="AE86" s="41"/>
    </row>
    <row r="87" s="1" customFormat="1" ht="12" customHeight="1">
      <c r="B87" s="24"/>
      <c r="C87" s="35" t="s">
        <v>141</v>
      </c>
      <c r="D87" s="25"/>
      <c r="E87" s="25"/>
      <c r="F87" s="25"/>
      <c r="G87" s="25"/>
      <c r="H87" s="25"/>
      <c r="I87" s="25"/>
      <c r="J87" s="25"/>
      <c r="K87" s="25"/>
      <c r="L87" s="23"/>
    </row>
    <row r="88" s="2" customFormat="1" ht="16.5" customHeight="1">
      <c r="A88" s="41"/>
      <c r="B88" s="42"/>
      <c r="C88" s="43"/>
      <c r="D88" s="43"/>
      <c r="E88" s="173" t="s">
        <v>1285</v>
      </c>
      <c r="F88" s="43"/>
      <c r="G88" s="43"/>
      <c r="H88" s="43"/>
      <c r="I88" s="43"/>
      <c r="J88" s="43"/>
      <c r="K88" s="43"/>
      <c r="L88" s="148"/>
      <c r="S88" s="41"/>
      <c r="T88" s="41"/>
      <c r="U88" s="41"/>
      <c r="V88" s="41"/>
      <c r="W88" s="41"/>
      <c r="X88" s="41"/>
      <c r="Y88" s="41"/>
      <c r="Z88" s="41"/>
      <c r="AA88" s="41"/>
      <c r="AB88" s="41"/>
      <c r="AC88" s="41"/>
      <c r="AD88" s="41"/>
      <c r="AE88" s="41"/>
    </row>
    <row r="89" s="2" customFormat="1" ht="12" customHeight="1">
      <c r="A89" s="41"/>
      <c r="B89" s="42"/>
      <c r="C89" s="35" t="s">
        <v>929</v>
      </c>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16.5" customHeight="1">
      <c r="A90" s="41"/>
      <c r="B90" s="42"/>
      <c r="C90" s="43"/>
      <c r="D90" s="43"/>
      <c r="E90" s="72" t="str">
        <f>E11</f>
        <v>SO 302.1 - Přípojka vodovodu</v>
      </c>
      <c r="F90" s="43"/>
      <c r="G90" s="43"/>
      <c r="H90" s="43"/>
      <c r="I90" s="43"/>
      <c r="J90" s="43"/>
      <c r="K90" s="43"/>
      <c r="L90" s="148"/>
      <c r="S90" s="41"/>
      <c r="T90" s="41"/>
      <c r="U90" s="41"/>
      <c r="V90" s="41"/>
      <c r="W90" s="41"/>
      <c r="X90" s="41"/>
      <c r="Y90" s="41"/>
      <c r="Z90" s="41"/>
      <c r="AA90" s="41"/>
      <c r="AB90" s="41"/>
      <c r="AC90" s="41"/>
      <c r="AD90" s="41"/>
      <c r="AE90" s="41"/>
    </row>
    <row r="91" s="2" customFormat="1" ht="6.96"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2" customFormat="1" ht="12" customHeight="1">
      <c r="A92" s="41"/>
      <c r="B92" s="42"/>
      <c r="C92" s="35" t="s">
        <v>21</v>
      </c>
      <c r="D92" s="43"/>
      <c r="E92" s="43"/>
      <c r="F92" s="30" t="str">
        <f>F14</f>
        <v>Brno-Husovice, park Marie Restituty</v>
      </c>
      <c r="G92" s="43"/>
      <c r="H92" s="43"/>
      <c r="I92" s="35" t="s">
        <v>23</v>
      </c>
      <c r="J92" s="75" t="str">
        <f>IF(J14="","",J14)</f>
        <v>19. 11. 2025</v>
      </c>
      <c r="K92" s="43"/>
      <c r="L92" s="148"/>
      <c r="S92" s="41"/>
      <c r="T92" s="41"/>
      <c r="U92" s="41"/>
      <c r="V92" s="41"/>
      <c r="W92" s="41"/>
      <c r="X92" s="41"/>
      <c r="Y92" s="41"/>
      <c r="Z92" s="41"/>
      <c r="AA92" s="41"/>
      <c r="AB92" s="41"/>
      <c r="AC92" s="41"/>
      <c r="AD92" s="41"/>
      <c r="AE92" s="41"/>
    </row>
    <row r="93" s="2" customFormat="1" ht="6.96" customHeight="1">
      <c r="A93" s="41"/>
      <c r="B93" s="42"/>
      <c r="C93" s="43"/>
      <c r="D93" s="43"/>
      <c r="E93" s="43"/>
      <c r="F93" s="43"/>
      <c r="G93" s="43"/>
      <c r="H93" s="43"/>
      <c r="I93" s="43"/>
      <c r="J93" s="43"/>
      <c r="K93" s="43"/>
      <c r="L93" s="148"/>
      <c r="S93" s="41"/>
      <c r="T93" s="41"/>
      <c r="U93" s="41"/>
      <c r="V93" s="41"/>
      <c r="W93" s="41"/>
      <c r="X93" s="41"/>
      <c r="Y93" s="41"/>
      <c r="Z93" s="41"/>
      <c r="AA93" s="41"/>
      <c r="AB93" s="41"/>
      <c r="AC93" s="41"/>
      <c r="AD93" s="41"/>
      <c r="AE93" s="41"/>
    </row>
    <row r="94" s="2" customFormat="1" ht="15.15" customHeight="1">
      <c r="A94" s="41"/>
      <c r="B94" s="42"/>
      <c r="C94" s="35" t="s">
        <v>25</v>
      </c>
      <c r="D94" s="43"/>
      <c r="E94" s="43"/>
      <c r="F94" s="30" t="str">
        <f>E17</f>
        <v>ÚMČ Brno - sever</v>
      </c>
      <c r="G94" s="43"/>
      <c r="H94" s="43"/>
      <c r="I94" s="35" t="s">
        <v>33</v>
      </c>
      <c r="J94" s="39" t="str">
        <f>E23</f>
        <v>Eva Wagnerová</v>
      </c>
      <c r="K94" s="43"/>
      <c r="L94" s="148"/>
      <c r="S94" s="41"/>
      <c r="T94" s="41"/>
      <c r="U94" s="41"/>
      <c r="V94" s="41"/>
      <c r="W94" s="41"/>
      <c r="X94" s="41"/>
      <c r="Y94" s="41"/>
      <c r="Z94" s="41"/>
      <c r="AA94" s="41"/>
      <c r="AB94" s="41"/>
      <c r="AC94" s="41"/>
      <c r="AD94" s="41"/>
      <c r="AE94" s="41"/>
    </row>
    <row r="95" s="2" customFormat="1" ht="25.65" customHeight="1">
      <c r="A95" s="41"/>
      <c r="B95" s="42"/>
      <c r="C95" s="35" t="s">
        <v>31</v>
      </c>
      <c r="D95" s="43"/>
      <c r="E95" s="43"/>
      <c r="F95" s="30" t="str">
        <f>IF(E20="","",E20)</f>
        <v>Vyplň údaj</v>
      </c>
      <c r="G95" s="43"/>
      <c r="H95" s="43"/>
      <c r="I95" s="35" t="s">
        <v>38</v>
      </c>
      <c r="J95" s="39" t="str">
        <f>E26</f>
        <v>Ing. Vojtěch Biolek, Ph.D.</v>
      </c>
      <c r="K95" s="43"/>
      <c r="L95" s="148"/>
      <c r="S95" s="41"/>
      <c r="T95" s="41"/>
      <c r="U95" s="41"/>
      <c r="V95" s="41"/>
      <c r="W95" s="41"/>
      <c r="X95" s="41"/>
      <c r="Y95" s="41"/>
      <c r="Z95" s="41"/>
      <c r="AA95" s="41"/>
      <c r="AB95" s="41"/>
      <c r="AC95" s="41"/>
      <c r="AD95" s="41"/>
      <c r="AE95" s="41"/>
    </row>
    <row r="96" s="2" customFormat="1" ht="10.32" customHeight="1">
      <c r="A96" s="41"/>
      <c r="B96" s="42"/>
      <c r="C96" s="43"/>
      <c r="D96" s="43"/>
      <c r="E96" s="43"/>
      <c r="F96" s="43"/>
      <c r="G96" s="43"/>
      <c r="H96" s="43"/>
      <c r="I96" s="43"/>
      <c r="J96" s="43"/>
      <c r="K96" s="43"/>
      <c r="L96" s="148"/>
      <c r="S96" s="41"/>
      <c r="T96" s="41"/>
      <c r="U96" s="41"/>
      <c r="V96" s="41"/>
      <c r="W96" s="41"/>
      <c r="X96" s="41"/>
      <c r="Y96" s="41"/>
      <c r="Z96" s="41"/>
      <c r="AA96" s="41"/>
      <c r="AB96" s="41"/>
      <c r="AC96" s="41"/>
      <c r="AD96" s="41"/>
      <c r="AE96" s="41"/>
    </row>
    <row r="97" s="11" customFormat="1" ht="29.28" customHeight="1">
      <c r="A97" s="189"/>
      <c r="B97" s="190"/>
      <c r="C97" s="191" t="s">
        <v>165</v>
      </c>
      <c r="D97" s="192" t="s">
        <v>62</v>
      </c>
      <c r="E97" s="192" t="s">
        <v>58</v>
      </c>
      <c r="F97" s="192" t="s">
        <v>59</v>
      </c>
      <c r="G97" s="192" t="s">
        <v>166</v>
      </c>
      <c r="H97" s="192" t="s">
        <v>167</v>
      </c>
      <c r="I97" s="192" t="s">
        <v>168</v>
      </c>
      <c r="J97" s="192" t="s">
        <v>154</v>
      </c>
      <c r="K97" s="193" t="s">
        <v>169</v>
      </c>
      <c r="L97" s="194"/>
      <c r="M97" s="95" t="s">
        <v>19</v>
      </c>
      <c r="N97" s="96" t="s">
        <v>47</v>
      </c>
      <c r="O97" s="96" t="s">
        <v>170</v>
      </c>
      <c r="P97" s="96" t="s">
        <v>171</v>
      </c>
      <c r="Q97" s="96" t="s">
        <v>172</v>
      </c>
      <c r="R97" s="96" t="s">
        <v>173</v>
      </c>
      <c r="S97" s="96" t="s">
        <v>174</v>
      </c>
      <c r="T97" s="97" t="s">
        <v>175</v>
      </c>
      <c r="U97" s="189"/>
      <c r="V97" s="189"/>
      <c r="W97" s="189"/>
      <c r="X97" s="189"/>
      <c r="Y97" s="189"/>
      <c r="Z97" s="189"/>
      <c r="AA97" s="189"/>
      <c r="AB97" s="189"/>
      <c r="AC97" s="189"/>
      <c r="AD97" s="189"/>
      <c r="AE97" s="189"/>
    </row>
    <row r="98" s="2" customFormat="1" ht="22.8" customHeight="1">
      <c r="A98" s="41"/>
      <c r="B98" s="42"/>
      <c r="C98" s="102" t="s">
        <v>176</v>
      </c>
      <c r="D98" s="43"/>
      <c r="E98" s="43"/>
      <c r="F98" s="43"/>
      <c r="G98" s="43"/>
      <c r="H98" s="43"/>
      <c r="I98" s="43"/>
      <c r="J98" s="195">
        <f>BK98</f>
        <v>0</v>
      </c>
      <c r="K98" s="43"/>
      <c r="L98" s="47"/>
      <c r="M98" s="98"/>
      <c r="N98" s="196"/>
      <c r="O98" s="99"/>
      <c r="P98" s="197">
        <f>P99+P136+P138+P144+P153+P176+P178+P181+P183+P185+P189+P193+P196</f>
        <v>0</v>
      </c>
      <c r="Q98" s="99"/>
      <c r="R98" s="197">
        <f>R99+R136+R138+R144+R153+R176+R178+R181+R183+R185+R189+R193+R196</f>
        <v>49.709252400000004</v>
      </c>
      <c r="S98" s="99"/>
      <c r="T98" s="198">
        <f>T99+T136+T138+T144+T153+T176+T178+T181+T183+T185+T189+T193+T196</f>
        <v>5.0000000000000009</v>
      </c>
      <c r="U98" s="41"/>
      <c r="V98" s="41"/>
      <c r="W98" s="41"/>
      <c r="X98" s="41"/>
      <c r="Y98" s="41"/>
      <c r="Z98" s="41"/>
      <c r="AA98" s="41"/>
      <c r="AB98" s="41"/>
      <c r="AC98" s="41"/>
      <c r="AD98" s="41"/>
      <c r="AE98" s="41"/>
      <c r="AT98" s="20" t="s">
        <v>76</v>
      </c>
      <c r="AU98" s="20" t="s">
        <v>155</v>
      </c>
      <c r="BK98" s="199">
        <f>BK99+BK136+BK138+BK144+BK153+BK176+BK178+BK181+BK183+BK185+BK189+BK193+BK196</f>
        <v>0</v>
      </c>
    </row>
    <row r="99" s="12" customFormat="1" ht="25.92" customHeight="1">
      <c r="A99" s="12"/>
      <c r="B99" s="200"/>
      <c r="C99" s="201"/>
      <c r="D99" s="202" t="s">
        <v>76</v>
      </c>
      <c r="E99" s="203" t="s">
        <v>85</v>
      </c>
      <c r="F99" s="203" t="s">
        <v>180</v>
      </c>
      <c r="G99" s="201"/>
      <c r="H99" s="201"/>
      <c r="I99" s="204"/>
      <c r="J99" s="205">
        <f>BK99</f>
        <v>0</v>
      </c>
      <c r="K99" s="201"/>
      <c r="L99" s="206"/>
      <c r="M99" s="207"/>
      <c r="N99" s="208"/>
      <c r="O99" s="208"/>
      <c r="P99" s="209">
        <f>SUM(P100:P135)</f>
        <v>0</v>
      </c>
      <c r="Q99" s="208"/>
      <c r="R99" s="209">
        <f>SUM(R100:R135)</f>
        <v>34.161843400000002</v>
      </c>
      <c r="S99" s="208"/>
      <c r="T99" s="210">
        <f>SUM(T100:T135)</f>
        <v>5.0000000000000009</v>
      </c>
      <c r="U99" s="12"/>
      <c r="V99" s="12"/>
      <c r="W99" s="12"/>
      <c r="X99" s="12"/>
      <c r="Y99" s="12"/>
      <c r="Z99" s="12"/>
      <c r="AA99" s="12"/>
      <c r="AB99" s="12"/>
      <c r="AC99" s="12"/>
      <c r="AD99" s="12"/>
      <c r="AE99" s="12"/>
      <c r="AR99" s="211" t="s">
        <v>85</v>
      </c>
      <c r="AT99" s="212" t="s">
        <v>76</v>
      </c>
      <c r="AU99" s="212" t="s">
        <v>77</v>
      </c>
      <c r="AY99" s="211" t="s">
        <v>179</v>
      </c>
      <c r="BK99" s="213">
        <f>SUM(BK100:BK135)</f>
        <v>0</v>
      </c>
    </row>
    <row r="100" s="2" customFormat="1" ht="16.5" customHeight="1">
      <c r="A100" s="41"/>
      <c r="B100" s="42"/>
      <c r="C100" s="216" t="s">
        <v>85</v>
      </c>
      <c r="D100" s="216" t="s">
        <v>181</v>
      </c>
      <c r="E100" s="217" t="s">
        <v>1300</v>
      </c>
      <c r="F100" s="218" t="s">
        <v>1301</v>
      </c>
      <c r="G100" s="219" t="s">
        <v>184</v>
      </c>
      <c r="H100" s="220">
        <v>4</v>
      </c>
      <c r="I100" s="221"/>
      <c r="J100" s="222">
        <f>ROUND(I100*H100,2)</f>
        <v>0</v>
      </c>
      <c r="K100" s="218" t="s">
        <v>1302</v>
      </c>
      <c r="L100" s="47"/>
      <c r="M100" s="223" t="s">
        <v>19</v>
      </c>
      <c r="N100" s="224" t="s">
        <v>48</v>
      </c>
      <c r="O100" s="87"/>
      <c r="P100" s="225">
        <f>O100*H100</f>
        <v>0</v>
      </c>
      <c r="Q100" s="225">
        <v>0</v>
      </c>
      <c r="R100" s="225">
        <f>Q100*H100</f>
        <v>0</v>
      </c>
      <c r="S100" s="225">
        <v>0.44</v>
      </c>
      <c r="T100" s="226">
        <f>S100*H100</f>
        <v>1.76</v>
      </c>
      <c r="U100" s="41"/>
      <c r="V100" s="41"/>
      <c r="W100" s="41"/>
      <c r="X100" s="41"/>
      <c r="Y100" s="41"/>
      <c r="Z100" s="41"/>
      <c r="AA100" s="41"/>
      <c r="AB100" s="41"/>
      <c r="AC100" s="41"/>
      <c r="AD100" s="41"/>
      <c r="AE100" s="41"/>
      <c r="AR100" s="227" t="s">
        <v>186</v>
      </c>
      <c r="AT100" s="227" t="s">
        <v>181</v>
      </c>
      <c r="AU100" s="227" t="s">
        <v>85</v>
      </c>
      <c r="AY100" s="20" t="s">
        <v>179</v>
      </c>
      <c r="BE100" s="228">
        <f>IF(N100="základní",J100,0)</f>
        <v>0</v>
      </c>
      <c r="BF100" s="228">
        <f>IF(N100="snížená",J100,0)</f>
        <v>0</v>
      </c>
      <c r="BG100" s="228">
        <f>IF(N100="zákl. přenesená",J100,0)</f>
        <v>0</v>
      </c>
      <c r="BH100" s="228">
        <f>IF(N100="sníž. přenesená",J100,0)</f>
        <v>0</v>
      </c>
      <c r="BI100" s="228">
        <f>IF(N100="nulová",J100,0)</f>
        <v>0</v>
      </c>
      <c r="BJ100" s="20" t="s">
        <v>85</v>
      </c>
      <c r="BK100" s="228">
        <f>ROUND(I100*H100,2)</f>
        <v>0</v>
      </c>
      <c r="BL100" s="20" t="s">
        <v>186</v>
      </c>
      <c r="BM100" s="227" t="s">
        <v>87</v>
      </c>
    </row>
    <row r="101" s="2" customFormat="1" ht="16.5" customHeight="1">
      <c r="A101" s="41"/>
      <c r="B101" s="42"/>
      <c r="C101" s="216" t="s">
        <v>87</v>
      </c>
      <c r="D101" s="216" t="s">
        <v>181</v>
      </c>
      <c r="E101" s="217" t="s">
        <v>1303</v>
      </c>
      <c r="F101" s="218" t="s">
        <v>1304</v>
      </c>
      <c r="G101" s="219" t="s">
        <v>184</v>
      </c>
      <c r="H101" s="220">
        <v>4</v>
      </c>
      <c r="I101" s="221"/>
      <c r="J101" s="222">
        <f>ROUND(I101*H101,2)</f>
        <v>0</v>
      </c>
      <c r="K101" s="218" t="s">
        <v>1302</v>
      </c>
      <c r="L101" s="47"/>
      <c r="M101" s="223" t="s">
        <v>19</v>
      </c>
      <c r="N101" s="224" t="s">
        <v>48</v>
      </c>
      <c r="O101" s="87"/>
      <c r="P101" s="225">
        <f>O101*H101</f>
        <v>0</v>
      </c>
      <c r="Q101" s="225">
        <v>0</v>
      </c>
      <c r="R101" s="225">
        <f>Q101*H101</f>
        <v>0</v>
      </c>
      <c r="S101" s="225">
        <v>0.22</v>
      </c>
      <c r="T101" s="226">
        <f>S101*H101</f>
        <v>0.88</v>
      </c>
      <c r="U101" s="41"/>
      <c r="V101" s="41"/>
      <c r="W101" s="41"/>
      <c r="X101" s="41"/>
      <c r="Y101" s="41"/>
      <c r="Z101" s="41"/>
      <c r="AA101" s="41"/>
      <c r="AB101" s="41"/>
      <c r="AC101" s="41"/>
      <c r="AD101" s="41"/>
      <c r="AE101" s="41"/>
      <c r="AR101" s="227" t="s">
        <v>186</v>
      </c>
      <c r="AT101" s="227" t="s">
        <v>181</v>
      </c>
      <c r="AU101" s="227" t="s">
        <v>85</v>
      </c>
      <c r="AY101" s="20" t="s">
        <v>179</v>
      </c>
      <c r="BE101" s="228">
        <f>IF(N101="základní",J101,0)</f>
        <v>0</v>
      </c>
      <c r="BF101" s="228">
        <f>IF(N101="snížená",J101,0)</f>
        <v>0</v>
      </c>
      <c r="BG101" s="228">
        <f>IF(N101="zákl. přenesená",J101,0)</f>
        <v>0</v>
      </c>
      <c r="BH101" s="228">
        <f>IF(N101="sníž. přenesená",J101,0)</f>
        <v>0</v>
      </c>
      <c r="BI101" s="228">
        <f>IF(N101="nulová",J101,0)</f>
        <v>0</v>
      </c>
      <c r="BJ101" s="20" t="s">
        <v>85</v>
      </c>
      <c r="BK101" s="228">
        <f>ROUND(I101*H101,2)</f>
        <v>0</v>
      </c>
      <c r="BL101" s="20" t="s">
        <v>186</v>
      </c>
      <c r="BM101" s="227" t="s">
        <v>186</v>
      </c>
    </row>
    <row r="102" s="2" customFormat="1" ht="16.5" customHeight="1">
      <c r="A102" s="41"/>
      <c r="B102" s="42"/>
      <c r="C102" s="216" t="s">
        <v>194</v>
      </c>
      <c r="D102" s="216" t="s">
        <v>181</v>
      </c>
      <c r="E102" s="217" t="s">
        <v>1305</v>
      </c>
      <c r="F102" s="218" t="s">
        <v>1306</v>
      </c>
      <c r="G102" s="219" t="s">
        <v>184</v>
      </c>
      <c r="H102" s="220">
        <v>4</v>
      </c>
      <c r="I102" s="221"/>
      <c r="J102" s="222">
        <f>ROUND(I102*H102,2)</f>
        <v>0</v>
      </c>
      <c r="K102" s="218" t="s">
        <v>1302</v>
      </c>
      <c r="L102" s="47"/>
      <c r="M102" s="223" t="s">
        <v>19</v>
      </c>
      <c r="N102" s="224" t="s">
        <v>48</v>
      </c>
      <c r="O102" s="87"/>
      <c r="P102" s="225">
        <f>O102*H102</f>
        <v>0</v>
      </c>
      <c r="Q102" s="225">
        <v>0</v>
      </c>
      <c r="R102" s="225">
        <f>Q102*H102</f>
        <v>0</v>
      </c>
      <c r="S102" s="225">
        <v>0.47999999999999998</v>
      </c>
      <c r="T102" s="226">
        <f>S102*H102</f>
        <v>1.9199999999999999</v>
      </c>
      <c r="U102" s="41"/>
      <c r="V102" s="41"/>
      <c r="W102" s="41"/>
      <c r="X102" s="41"/>
      <c r="Y102" s="41"/>
      <c r="Z102" s="41"/>
      <c r="AA102" s="41"/>
      <c r="AB102" s="41"/>
      <c r="AC102" s="41"/>
      <c r="AD102" s="41"/>
      <c r="AE102" s="41"/>
      <c r="AR102" s="227" t="s">
        <v>186</v>
      </c>
      <c r="AT102" s="227" t="s">
        <v>181</v>
      </c>
      <c r="AU102" s="227" t="s">
        <v>85</v>
      </c>
      <c r="AY102" s="20" t="s">
        <v>179</v>
      </c>
      <c r="BE102" s="228">
        <f>IF(N102="základní",J102,0)</f>
        <v>0</v>
      </c>
      <c r="BF102" s="228">
        <f>IF(N102="snížená",J102,0)</f>
        <v>0</v>
      </c>
      <c r="BG102" s="228">
        <f>IF(N102="zákl. přenesená",J102,0)</f>
        <v>0</v>
      </c>
      <c r="BH102" s="228">
        <f>IF(N102="sníž. přenesená",J102,0)</f>
        <v>0</v>
      </c>
      <c r="BI102" s="228">
        <f>IF(N102="nulová",J102,0)</f>
        <v>0</v>
      </c>
      <c r="BJ102" s="20" t="s">
        <v>85</v>
      </c>
      <c r="BK102" s="228">
        <f>ROUND(I102*H102,2)</f>
        <v>0</v>
      </c>
      <c r="BL102" s="20" t="s">
        <v>186</v>
      </c>
      <c r="BM102" s="227" t="s">
        <v>220</v>
      </c>
    </row>
    <row r="103" s="2" customFormat="1" ht="16.5" customHeight="1">
      <c r="A103" s="41"/>
      <c r="B103" s="42"/>
      <c r="C103" s="216" t="s">
        <v>186</v>
      </c>
      <c r="D103" s="216" t="s">
        <v>181</v>
      </c>
      <c r="E103" s="217" t="s">
        <v>1307</v>
      </c>
      <c r="F103" s="218" t="s">
        <v>1308</v>
      </c>
      <c r="G103" s="219" t="s">
        <v>184</v>
      </c>
      <c r="H103" s="220">
        <v>4</v>
      </c>
      <c r="I103" s="221"/>
      <c r="J103" s="222">
        <f>ROUND(I103*H103,2)</f>
        <v>0</v>
      </c>
      <c r="K103" s="218" t="s">
        <v>1302</v>
      </c>
      <c r="L103" s="47"/>
      <c r="M103" s="223" t="s">
        <v>19</v>
      </c>
      <c r="N103" s="224" t="s">
        <v>48</v>
      </c>
      <c r="O103" s="87"/>
      <c r="P103" s="225">
        <f>O103*H103</f>
        <v>0</v>
      </c>
      <c r="Q103" s="225">
        <v>0</v>
      </c>
      <c r="R103" s="225">
        <f>Q103*H103</f>
        <v>0</v>
      </c>
      <c r="S103" s="225">
        <v>0.11</v>
      </c>
      <c r="T103" s="226">
        <f>S103*H103</f>
        <v>0.44</v>
      </c>
      <c r="U103" s="41"/>
      <c r="V103" s="41"/>
      <c r="W103" s="41"/>
      <c r="X103" s="41"/>
      <c r="Y103" s="41"/>
      <c r="Z103" s="41"/>
      <c r="AA103" s="41"/>
      <c r="AB103" s="41"/>
      <c r="AC103" s="41"/>
      <c r="AD103" s="41"/>
      <c r="AE103" s="41"/>
      <c r="AR103" s="227" t="s">
        <v>186</v>
      </c>
      <c r="AT103" s="227" t="s">
        <v>181</v>
      </c>
      <c r="AU103" s="227" t="s">
        <v>85</v>
      </c>
      <c r="AY103" s="20" t="s">
        <v>179</v>
      </c>
      <c r="BE103" s="228">
        <f>IF(N103="základní",J103,0)</f>
        <v>0</v>
      </c>
      <c r="BF103" s="228">
        <f>IF(N103="snížená",J103,0)</f>
        <v>0</v>
      </c>
      <c r="BG103" s="228">
        <f>IF(N103="zákl. přenesená",J103,0)</f>
        <v>0</v>
      </c>
      <c r="BH103" s="228">
        <f>IF(N103="sníž. přenesená",J103,0)</f>
        <v>0</v>
      </c>
      <c r="BI103" s="228">
        <f>IF(N103="nulová",J103,0)</f>
        <v>0</v>
      </c>
      <c r="BJ103" s="20" t="s">
        <v>85</v>
      </c>
      <c r="BK103" s="228">
        <f>ROUND(I103*H103,2)</f>
        <v>0</v>
      </c>
      <c r="BL103" s="20" t="s">
        <v>186</v>
      </c>
      <c r="BM103" s="227" t="s">
        <v>235</v>
      </c>
    </row>
    <row r="104" s="2" customFormat="1" ht="16.5" customHeight="1">
      <c r="A104" s="41"/>
      <c r="B104" s="42"/>
      <c r="C104" s="216" t="s">
        <v>215</v>
      </c>
      <c r="D104" s="216" t="s">
        <v>181</v>
      </c>
      <c r="E104" s="217" t="s">
        <v>1309</v>
      </c>
      <c r="F104" s="218" t="s">
        <v>1310</v>
      </c>
      <c r="G104" s="219" t="s">
        <v>251</v>
      </c>
      <c r="H104" s="220">
        <v>1</v>
      </c>
      <c r="I104" s="221"/>
      <c r="J104" s="222">
        <f>ROUND(I104*H104,2)</f>
        <v>0</v>
      </c>
      <c r="K104" s="218" t="s">
        <v>1302</v>
      </c>
      <c r="L104" s="47"/>
      <c r="M104" s="223" t="s">
        <v>19</v>
      </c>
      <c r="N104" s="224" t="s">
        <v>48</v>
      </c>
      <c r="O104" s="87"/>
      <c r="P104" s="225">
        <f>O104*H104</f>
        <v>0</v>
      </c>
      <c r="Q104" s="225">
        <v>0.0086899999999999998</v>
      </c>
      <c r="R104" s="225">
        <f>Q104*H104</f>
        <v>0.0086899999999999998</v>
      </c>
      <c r="S104" s="225">
        <v>0</v>
      </c>
      <c r="T104" s="226">
        <f>S104*H104</f>
        <v>0</v>
      </c>
      <c r="U104" s="41"/>
      <c r="V104" s="41"/>
      <c r="W104" s="41"/>
      <c r="X104" s="41"/>
      <c r="Y104" s="41"/>
      <c r="Z104" s="41"/>
      <c r="AA104" s="41"/>
      <c r="AB104" s="41"/>
      <c r="AC104" s="41"/>
      <c r="AD104" s="41"/>
      <c r="AE104" s="41"/>
      <c r="AR104" s="227" t="s">
        <v>186</v>
      </c>
      <c r="AT104" s="227" t="s">
        <v>181</v>
      </c>
      <c r="AU104" s="227" t="s">
        <v>85</v>
      </c>
      <c r="AY104" s="20" t="s">
        <v>179</v>
      </c>
      <c r="BE104" s="228">
        <f>IF(N104="základní",J104,0)</f>
        <v>0</v>
      </c>
      <c r="BF104" s="228">
        <f>IF(N104="snížená",J104,0)</f>
        <v>0</v>
      </c>
      <c r="BG104" s="228">
        <f>IF(N104="zákl. přenesená",J104,0)</f>
        <v>0</v>
      </c>
      <c r="BH104" s="228">
        <f>IF(N104="sníž. přenesená",J104,0)</f>
        <v>0</v>
      </c>
      <c r="BI104" s="228">
        <f>IF(N104="nulová",J104,0)</f>
        <v>0</v>
      </c>
      <c r="BJ104" s="20" t="s">
        <v>85</v>
      </c>
      <c r="BK104" s="228">
        <f>ROUND(I104*H104,2)</f>
        <v>0</v>
      </c>
      <c r="BL104" s="20" t="s">
        <v>186</v>
      </c>
      <c r="BM104" s="227" t="s">
        <v>248</v>
      </c>
    </row>
    <row r="105" s="2" customFormat="1" ht="16.5" customHeight="1">
      <c r="A105" s="41"/>
      <c r="B105" s="42"/>
      <c r="C105" s="216" t="s">
        <v>220</v>
      </c>
      <c r="D105" s="216" t="s">
        <v>181</v>
      </c>
      <c r="E105" s="217" t="s">
        <v>1311</v>
      </c>
      <c r="F105" s="218" t="s">
        <v>1312</v>
      </c>
      <c r="G105" s="219" t="s">
        <v>251</v>
      </c>
      <c r="H105" s="220">
        <v>5</v>
      </c>
      <c r="I105" s="221"/>
      <c r="J105" s="222">
        <f>ROUND(I105*H105,2)</f>
        <v>0</v>
      </c>
      <c r="K105" s="218" t="s">
        <v>1302</v>
      </c>
      <c r="L105" s="47"/>
      <c r="M105" s="223" t="s">
        <v>19</v>
      </c>
      <c r="N105" s="224" t="s">
        <v>48</v>
      </c>
      <c r="O105" s="87"/>
      <c r="P105" s="225">
        <f>O105*H105</f>
        <v>0</v>
      </c>
      <c r="Q105" s="225">
        <v>0.02478</v>
      </c>
      <c r="R105" s="225">
        <f>Q105*H105</f>
        <v>0.1239</v>
      </c>
      <c r="S105" s="225">
        <v>0</v>
      </c>
      <c r="T105" s="226">
        <f>S105*H105</f>
        <v>0</v>
      </c>
      <c r="U105" s="41"/>
      <c r="V105" s="41"/>
      <c r="W105" s="41"/>
      <c r="X105" s="41"/>
      <c r="Y105" s="41"/>
      <c r="Z105" s="41"/>
      <c r="AA105" s="41"/>
      <c r="AB105" s="41"/>
      <c r="AC105" s="41"/>
      <c r="AD105" s="41"/>
      <c r="AE105" s="41"/>
      <c r="AR105" s="227" t="s">
        <v>186</v>
      </c>
      <c r="AT105" s="227" t="s">
        <v>181</v>
      </c>
      <c r="AU105" s="227" t="s">
        <v>85</v>
      </c>
      <c r="AY105" s="20" t="s">
        <v>179</v>
      </c>
      <c r="BE105" s="228">
        <f>IF(N105="základní",J105,0)</f>
        <v>0</v>
      </c>
      <c r="BF105" s="228">
        <f>IF(N105="snížená",J105,0)</f>
        <v>0</v>
      </c>
      <c r="BG105" s="228">
        <f>IF(N105="zákl. přenesená",J105,0)</f>
        <v>0</v>
      </c>
      <c r="BH105" s="228">
        <f>IF(N105="sníž. přenesená",J105,0)</f>
        <v>0</v>
      </c>
      <c r="BI105" s="228">
        <f>IF(N105="nulová",J105,0)</f>
        <v>0</v>
      </c>
      <c r="BJ105" s="20" t="s">
        <v>85</v>
      </c>
      <c r="BK105" s="228">
        <f>ROUND(I105*H105,2)</f>
        <v>0</v>
      </c>
      <c r="BL105" s="20" t="s">
        <v>186</v>
      </c>
      <c r="BM105" s="227" t="s">
        <v>8</v>
      </c>
    </row>
    <row r="106" s="2" customFormat="1" ht="16.5" customHeight="1">
      <c r="A106" s="41"/>
      <c r="B106" s="42"/>
      <c r="C106" s="216" t="s">
        <v>228</v>
      </c>
      <c r="D106" s="216" t="s">
        <v>181</v>
      </c>
      <c r="E106" s="217" t="s">
        <v>1313</v>
      </c>
      <c r="F106" s="218" t="s">
        <v>1314</v>
      </c>
      <c r="G106" s="219" t="s">
        <v>371</v>
      </c>
      <c r="H106" s="220">
        <v>8.0820000000000007</v>
      </c>
      <c r="I106" s="221"/>
      <c r="J106" s="222">
        <f>ROUND(I106*H106,2)</f>
        <v>0</v>
      </c>
      <c r="K106" s="218" t="s">
        <v>1302</v>
      </c>
      <c r="L106" s="47"/>
      <c r="M106" s="223" t="s">
        <v>19</v>
      </c>
      <c r="N106" s="224" t="s">
        <v>48</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186</v>
      </c>
      <c r="AT106" s="227" t="s">
        <v>181</v>
      </c>
      <c r="AU106" s="227" t="s">
        <v>85</v>
      </c>
      <c r="AY106" s="20" t="s">
        <v>179</v>
      </c>
      <c r="BE106" s="228">
        <f>IF(N106="základní",J106,0)</f>
        <v>0</v>
      </c>
      <c r="BF106" s="228">
        <f>IF(N106="snížená",J106,0)</f>
        <v>0</v>
      </c>
      <c r="BG106" s="228">
        <f>IF(N106="zákl. přenesená",J106,0)</f>
        <v>0</v>
      </c>
      <c r="BH106" s="228">
        <f>IF(N106="sníž. přenesená",J106,0)</f>
        <v>0</v>
      </c>
      <c r="BI106" s="228">
        <f>IF(N106="nulová",J106,0)</f>
        <v>0</v>
      </c>
      <c r="BJ106" s="20" t="s">
        <v>85</v>
      </c>
      <c r="BK106" s="228">
        <f>ROUND(I106*H106,2)</f>
        <v>0</v>
      </c>
      <c r="BL106" s="20" t="s">
        <v>186</v>
      </c>
      <c r="BM106" s="227" t="s">
        <v>136</v>
      </c>
    </row>
    <row r="107" s="2" customFormat="1" ht="16.5" customHeight="1">
      <c r="A107" s="41"/>
      <c r="B107" s="42"/>
      <c r="C107" s="216" t="s">
        <v>235</v>
      </c>
      <c r="D107" s="216" t="s">
        <v>181</v>
      </c>
      <c r="E107" s="217" t="s">
        <v>1315</v>
      </c>
      <c r="F107" s="218" t="s">
        <v>1316</v>
      </c>
      <c r="G107" s="219" t="s">
        <v>371</v>
      </c>
      <c r="H107" s="220">
        <v>9</v>
      </c>
      <c r="I107" s="221"/>
      <c r="J107" s="222">
        <f>ROUND(I107*H107,2)</f>
        <v>0</v>
      </c>
      <c r="K107" s="218" t="s">
        <v>1302</v>
      </c>
      <c r="L107" s="47"/>
      <c r="M107" s="223" t="s">
        <v>19</v>
      </c>
      <c r="N107" s="224" t="s">
        <v>48</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186</v>
      </c>
      <c r="AT107" s="227" t="s">
        <v>181</v>
      </c>
      <c r="AU107" s="227" t="s">
        <v>85</v>
      </c>
      <c r="AY107" s="20" t="s">
        <v>179</v>
      </c>
      <c r="BE107" s="228">
        <f>IF(N107="základní",J107,0)</f>
        <v>0</v>
      </c>
      <c r="BF107" s="228">
        <f>IF(N107="snížená",J107,0)</f>
        <v>0</v>
      </c>
      <c r="BG107" s="228">
        <f>IF(N107="zákl. přenesená",J107,0)</f>
        <v>0</v>
      </c>
      <c r="BH107" s="228">
        <f>IF(N107="sníž. přenesená",J107,0)</f>
        <v>0</v>
      </c>
      <c r="BI107" s="228">
        <f>IF(N107="nulová",J107,0)</f>
        <v>0</v>
      </c>
      <c r="BJ107" s="20" t="s">
        <v>85</v>
      </c>
      <c r="BK107" s="228">
        <f>ROUND(I107*H107,2)</f>
        <v>0</v>
      </c>
      <c r="BL107" s="20" t="s">
        <v>186</v>
      </c>
      <c r="BM107" s="227" t="s">
        <v>287</v>
      </c>
    </row>
    <row r="108" s="2" customFormat="1" ht="16.5" customHeight="1">
      <c r="A108" s="41"/>
      <c r="B108" s="42"/>
      <c r="C108" s="216" t="s">
        <v>242</v>
      </c>
      <c r="D108" s="216" t="s">
        <v>181</v>
      </c>
      <c r="E108" s="217" t="s">
        <v>1317</v>
      </c>
      <c r="F108" s="218" t="s">
        <v>1318</v>
      </c>
      <c r="G108" s="219" t="s">
        <v>371</v>
      </c>
      <c r="H108" s="220">
        <v>18.858000000000001</v>
      </c>
      <c r="I108" s="221"/>
      <c r="J108" s="222">
        <f>ROUND(I108*H108,2)</f>
        <v>0</v>
      </c>
      <c r="K108" s="218" t="s">
        <v>1302</v>
      </c>
      <c r="L108" s="47"/>
      <c r="M108" s="223" t="s">
        <v>19</v>
      </c>
      <c r="N108" s="224" t="s">
        <v>48</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186</v>
      </c>
      <c r="AT108" s="227" t="s">
        <v>181</v>
      </c>
      <c r="AU108" s="227" t="s">
        <v>85</v>
      </c>
      <c r="AY108" s="20" t="s">
        <v>179</v>
      </c>
      <c r="BE108" s="228">
        <f>IF(N108="základní",J108,0)</f>
        <v>0</v>
      </c>
      <c r="BF108" s="228">
        <f>IF(N108="snížená",J108,0)</f>
        <v>0</v>
      </c>
      <c r="BG108" s="228">
        <f>IF(N108="zákl. přenesená",J108,0)</f>
        <v>0</v>
      </c>
      <c r="BH108" s="228">
        <f>IF(N108="sníž. přenesená",J108,0)</f>
        <v>0</v>
      </c>
      <c r="BI108" s="228">
        <f>IF(N108="nulová",J108,0)</f>
        <v>0</v>
      </c>
      <c r="BJ108" s="20" t="s">
        <v>85</v>
      </c>
      <c r="BK108" s="228">
        <f>ROUND(I108*H108,2)</f>
        <v>0</v>
      </c>
      <c r="BL108" s="20" t="s">
        <v>186</v>
      </c>
      <c r="BM108" s="227" t="s">
        <v>297</v>
      </c>
    </row>
    <row r="109" s="2" customFormat="1" ht="16.5" customHeight="1">
      <c r="A109" s="41"/>
      <c r="B109" s="42"/>
      <c r="C109" s="216" t="s">
        <v>248</v>
      </c>
      <c r="D109" s="216" t="s">
        <v>181</v>
      </c>
      <c r="E109" s="217" t="s">
        <v>1319</v>
      </c>
      <c r="F109" s="218" t="s">
        <v>1320</v>
      </c>
      <c r="G109" s="219" t="s">
        <v>371</v>
      </c>
      <c r="H109" s="220">
        <v>8.0820000000000007</v>
      </c>
      <c r="I109" s="221"/>
      <c r="J109" s="222">
        <f>ROUND(I109*H109,2)</f>
        <v>0</v>
      </c>
      <c r="K109" s="218" t="s">
        <v>1302</v>
      </c>
      <c r="L109" s="47"/>
      <c r="M109" s="223" t="s">
        <v>19</v>
      </c>
      <c r="N109" s="224" t="s">
        <v>48</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186</v>
      </c>
      <c r="AT109" s="227" t="s">
        <v>181</v>
      </c>
      <c r="AU109" s="227" t="s">
        <v>85</v>
      </c>
      <c r="AY109" s="20" t="s">
        <v>179</v>
      </c>
      <c r="BE109" s="228">
        <f>IF(N109="základní",J109,0)</f>
        <v>0</v>
      </c>
      <c r="BF109" s="228">
        <f>IF(N109="snížená",J109,0)</f>
        <v>0</v>
      </c>
      <c r="BG109" s="228">
        <f>IF(N109="zákl. přenesená",J109,0)</f>
        <v>0</v>
      </c>
      <c r="BH109" s="228">
        <f>IF(N109="sníž. přenesená",J109,0)</f>
        <v>0</v>
      </c>
      <c r="BI109" s="228">
        <f>IF(N109="nulová",J109,0)</f>
        <v>0</v>
      </c>
      <c r="BJ109" s="20" t="s">
        <v>85</v>
      </c>
      <c r="BK109" s="228">
        <f>ROUND(I109*H109,2)</f>
        <v>0</v>
      </c>
      <c r="BL109" s="20" t="s">
        <v>186</v>
      </c>
      <c r="BM109" s="227" t="s">
        <v>307</v>
      </c>
    </row>
    <row r="110" s="2" customFormat="1" ht="16.5" customHeight="1">
      <c r="A110" s="41"/>
      <c r="B110" s="42"/>
      <c r="C110" s="216" t="s">
        <v>256</v>
      </c>
      <c r="D110" s="216" t="s">
        <v>181</v>
      </c>
      <c r="E110" s="217" t="s">
        <v>1321</v>
      </c>
      <c r="F110" s="218" t="s">
        <v>1322</v>
      </c>
      <c r="G110" s="219" t="s">
        <v>184</v>
      </c>
      <c r="H110" s="220">
        <v>69.400000000000006</v>
      </c>
      <c r="I110" s="221"/>
      <c r="J110" s="222">
        <f>ROUND(I110*H110,2)</f>
        <v>0</v>
      </c>
      <c r="K110" s="218" t="s">
        <v>1302</v>
      </c>
      <c r="L110" s="47"/>
      <c r="M110" s="223" t="s">
        <v>19</v>
      </c>
      <c r="N110" s="224" t="s">
        <v>48</v>
      </c>
      <c r="O110" s="87"/>
      <c r="P110" s="225">
        <f>O110*H110</f>
        <v>0</v>
      </c>
      <c r="Q110" s="225">
        <v>0.00098999999999999999</v>
      </c>
      <c r="R110" s="225">
        <f>Q110*H110</f>
        <v>0.068706000000000003</v>
      </c>
      <c r="S110" s="225">
        <v>0</v>
      </c>
      <c r="T110" s="226">
        <f>S110*H110</f>
        <v>0</v>
      </c>
      <c r="U110" s="41"/>
      <c r="V110" s="41"/>
      <c r="W110" s="41"/>
      <c r="X110" s="41"/>
      <c r="Y110" s="41"/>
      <c r="Z110" s="41"/>
      <c r="AA110" s="41"/>
      <c r="AB110" s="41"/>
      <c r="AC110" s="41"/>
      <c r="AD110" s="41"/>
      <c r="AE110" s="41"/>
      <c r="AR110" s="227" t="s">
        <v>186</v>
      </c>
      <c r="AT110" s="227" t="s">
        <v>181</v>
      </c>
      <c r="AU110" s="227" t="s">
        <v>85</v>
      </c>
      <c r="AY110" s="20" t="s">
        <v>179</v>
      </c>
      <c r="BE110" s="228">
        <f>IF(N110="základní",J110,0)</f>
        <v>0</v>
      </c>
      <c r="BF110" s="228">
        <f>IF(N110="snížená",J110,0)</f>
        <v>0</v>
      </c>
      <c r="BG110" s="228">
        <f>IF(N110="zákl. přenesená",J110,0)</f>
        <v>0</v>
      </c>
      <c r="BH110" s="228">
        <f>IF(N110="sníž. přenesená",J110,0)</f>
        <v>0</v>
      </c>
      <c r="BI110" s="228">
        <f>IF(N110="nulová",J110,0)</f>
        <v>0</v>
      </c>
      <c r="BJ110" s="20" t="s">
        <v>85</v>
      </c>
      <c r="BK110" s="228">
        <f>ROUND(I110*H110,2)</f>
        <v>0</v>
      </c>
      <c r="BL110" s="20" t="s">
        <v>186</v>
      </c>
      <c r="BM110" s="227" t="s">
        <v>316</v>
      </c>
    </row>
    <row r="111" s="2" customFormat="1" ht="16.5" customHeight="1">
      <c r="A111" s="41"/>
      <c r="B111" s="42"/>
      <c r="C111" s="216" t="s">
        <v>8</v>
      </c>
      <c r="D111" s="216" t="s">
        <v>181</v>
      </c>
      <c r="E111" s="217" t="s">
        <v>1323</v>
      </c>
      <c r="F111" s="218" t="s">
        <v>1324</v>
      </c>
      <c r="G111" s="219" t="s">
        <v>184</v>
      </c>
      <c r="H111" s="220">
        <v>14.59</v>
      </c>
      <c r="I111" s="221"/>
      <c r="J111" s="222">
        <f>ROUND(I111*H111,2)</f>
        <v>0</v>
      </c>
      <c r="K111" s="218" t="s">
        <v>1302</v>
      </c>
      <c r="L111" s="47"/>
      <c r="M111" s="223" t="s">
        <v>19</v>
      </c>
      <c r="N111" s="224" t="s">
        <v>48</v>
      </c>
      <c r="O111" s="87"/>
      <c r="P111" s="225">
        <f>O111*H111</f>
        <v>0</v>
      </c>
      <c r="Q111" s="225">
        <v>0.00085999999999999998</v>
      </c>
      <c r="R111" s="225">
        <f>Q111*H111</f>
        <v>0.0125474</v>
      </c>
      <c r="S111" s="225">
        <v>0</v>
      </c>
      <c r="T111" s="226">
        <f>S111*H111</f>
        <v>0</v>
      </c>
      <c r="U111" s="41"/>
      <c r="V111" s="41"/>
      <c r="W111" s="41"/>
      <c r="X111" s="41"/>
      <c r="Y111" s="41"/>
      <c r="Z111" s="41"/>
      <c r="AA111" s="41"/>
      <c r="AB111" s="41"/>
      <c r="AC111" s="41"/>
      <c r="AD111" s="41"/>
      <c r="AE111" s="41"/>
      <c r="AR111" s="227" t="s">
        <v>186</v>
      </c>
      <c r="AT111" s="227" t="s">
        <v>181</v>
      </c>
      <c r="AU111" s="227" t="s">
        <v>85</v>
      </c>
      <c r="AY111" s="20" t="s">
        <v>179</v>
      </c>
      <c r="BE111" s="228">
        <f>IF(N111="základní",J111,0)</f>
        <v>0</v>
      </c>
      <c r="BF111" s="228">
        <f>IF(N111="snížená",J111,0)</f>
        <v>0</v>
      </c>
      <c r="BG111" s="228">
        <f>IF(N111="zákl. přenesená",J111,0)</f>
        <v>0</v>
      </c>
      <c r="BH111" s="228">
        <f>IF(N111="sníž. přenesená",J111,0)</f>
        <v>0</v>
      </c>
      <c r="BI111" s="228">
        <f>IF(N111="nulová",J111,0)</f>
        <v>0</v>
      </c>
      <c r="BJ111" s="20" t="s">
        <v>85</v>
      </c>
      <c r="BK111" s="228">
        <f>ROUND(I111*H111,2)</f>
        <v>0</v>
      </c>
      <c r="BL111" s="20" t="s">
        <v>186</v>
      </c>
      <c r="BM111" s="227" t="s">
        <v>326</v>
      </c>
    </row>
    <row r="112" s="2" customFormat="1" ht="16.5" customHeight="1">
      <c r="A112" s="41"/>
      <c r="B112" s="42"/>
      <c r="C112" s="216" t="s">
        <v>270</v>
      </c>
      <c r="D112" s="216" t="s">
        <v>181</v>
      </c>
      <c r="E112" s="217" t="s">
        <v>1325</v>
      </c>
      <c r="F112" s="218" t="s">
        <v>1326</v>
      </c>
      <c r="G112" s="219" t="s">
        <v>184</v>
      </c>
      <c r="H112" s="220">
        <v>69.400000000000006</v>
      </c>
      <c r="I112" s="221"/>
      <c r="J112" s="222">
        <f>ROUND(I112*H112,2)</f>
        <v>0</v>
      </c>
      <c r="K112" s="218" t="s">
        <v>1302</v>
      </c>
      <c r="L112" s="47"/>
      <c r="M112" s="223" t="s">
        <v>19</v>
      </c>
      <c r="N112" s="224" t="s">
        <v>48</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186</v>
      </c>
      <c r="AT112" s="227" t="s">
        <v>181</v>
      </c>
      <c r="AU112" s="227" t="s">
        <v>85</v>
      </c>
      <c r="AY112" s="20" t="s">
        <v>179</v>
      </c>
      <c r="BE112" s="228">
        <f>IF(N112="základní",J112,0)</f>
        <v>0</v>
      </c>
      <c r="BF112" s="228">
        <f>IF(N112="snížená",J112,0)</f>
        <v>0</v>
      </c>
      <c r="BG112" s="228">
        <f>IF(N112="zákl. přenesená",J112,0)</f>
        <v>0</v>
      </c>
      <c r="BH112" s="228">
        <f>IF(N112="sníž. přenesená",J112,0)</f>
        <v>0</v>
      </c>
      <c r="BI112" s="228">
        <f>IF(N112="nulová",J112,0)</f>
        <v>0</v>
      </c>
      <c r="BJ112" s="20" t="s">
        <v>85</v>
      </c>
      <c r="BK112" s="228">
        <f>ROUND(I112*H112,2)</f>
        <v>0</v>
      </c>
      <c r="BL112" s="20" t="s">
        <v>186</v>
      </c>
      <c r="BM112" s="227" t="s">
        <v>129</v>
      </c>
    </row>
    <row r="113" s="2" customFormat="1" ht="16.5" customHeight="1">
      <c r="A113" s="41"/>
      <c r="B113" s="42"/>
      <c r="C113" s="216" t="s">
        <v>136</v>
      </c>
      <c r="D113" s="216" t="s">
        <v>181</v>
      </c>
      <c r="E113" s="217" t="s">
        <v>1327</v>
      </c>
      <c r="F113" s="218" t="s">
        <v>1328</v>
      </c>
      <c r="G113" s="219" t="s">
        <v>184</v>
      </c>
      <c r="H113" s="220">
        <v>14.59</v>
      </c>
      <c r="I113" s="221"/>
      <c r="J113" s="222">
        <f>ROUND(I113*H113,2)</f>
        <v>0</v>
      </c>
      <c r="K113" s="218" t="s">
        <v>1302</v>
      </c>
      <c r="L113" s="47"/>
      <c r="M113" s="223" t="s">
        <v>19</v>
      </c>
      <c r="N113" s="224" t="s">
        <v>48</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186</v>
      </c>
      <c r="AT113" s="227" t="s">
        <v>181</v>
      </c>
      <c r="AU113" s="227" t="s">
        <v>85</v>
      </c>
      <c r="AY113" s="20" t="s">
        <v>179</v>
      </c>
      <c r="BE113" s="228">
        <f>IF(N113="základní",J113,0)</f>
        <v>0</v>
      </c>
      <c r="BF113" s="228">
        <f>IF(N113="snížená",J113,0)</f>
        <v>0</v>
      </c>
      <c r="BG113" s="228">
        <f>IF(N113="zákl. přenesená",J113,0)</f>
        <v>0</v>
      </c>
      <c r="BH113" s="228">
        <f>IF(N113="sníž. přenesená",J113,0)</f>
        <v>0</v>
      </c>
      <c r="BI113" s="228">
        <f>IF(N113="nulová",J113,0)</f>
        <v>0</v>
      </c>
      <c r="BJ113" s="20" t="s">
        <v>85</v>
      </c>
      <c r="BK113" s="228">
        <f>ROUND(I113*H113,2)</f>
        <v>0</v>
      </c>
      <c r="BL113" s="20" t="s">
        <v>186</v>
      </c>
      <c r="BM113" s="227" t="s">
        <v>351</v>
      </c>
    </row>
    <row r="114" s="2" customFormat="1" ht="16.5" customHeight="1">
      <c r="A114" s="41"/>
      <c r="B114" s="42"/>
      <c r="C114" s="216" t="s">
        <v>282</v>
      </c>
      <c r="D114" s="216" t="s">
        <v>181</v>
      </c>
      <c r="E114" s="217" t="s">
        <v>1329</v>
      </c>
      <c r="F114" s="218" t="s">
        <v>1330</v>
      </c>
      <c r="G114" s="219" t="s">
        <v>371</v>
      </c>
      <c r="H114" s="220">
        <v>35.939999999999998</v>
      </c>
      <c r="I114" s="221"/>
      <c r="J114" s="222">
        <f>ROUND(I114*H114,2)</f>
        <v>0</v>
      </c>
      <c r="K114" s="218" t="s">
        <v>1302</v>
      </c>
      <c r="L114" s="47"/>
      <c r="M114" s="223" t="s">
        <v>19</v>
      </c>
      <c r="N114" s="224" t="s">
        <v>48</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186</v>
      </c>
      <c r="AT114" s="227" t="s">
        <v>181</v>
      </c>
      <c r="AU114" s="227" t="s">
        <v>85</v>
      </c>
      <c r="AY114" s="20" t="s">
        <v>179</v>
      </c>
      <c r="BE114" s="228">
        <f>IF(N114="základní",J114,0)</f>
        <v>0</v>
      </c>
      <c r="BF114" s="228">
        <f>IF(N114="snížená",J114,0)</f>
        <v>0</v>
      </c>
      <c r="BG114" s="228">
        <f>IF(N114="zákl. přenesená",J114,0)</f>
        <v>0</v>
      </c>
      <c r="BH114" s="228">
        <f>IF(N114="sníž. přenesená",J114,0)</f>
        <v>0</v>
      </c>
      <c r="BI114" s="228">
        <f>IF(N114="nulová",J114,0)</f>
        <v>0</v>
      </c>
      <c r="BJ114" s="20" t="s">
        <v>85</v>
      </c>
      <c r="BK114" s="228">
        <f>ROUND(I114*H114,2)</f>
        <v>0</v>
      </c>
      <c r="BL114" s="20" t="s">
        <v>186</v>
      </c>
      <c r="BM114" s="227" t="s">
        <v>146</v>
      </c>
    </row>
    <row r="115" s="14" customFormat="1">
      <c r="A115" s="14"/>
      <c r="B115" s="245"/>
      <c r="C115" s="246"/>
      <c r="D115" s="236" t="s">
        <v>190</v>
      </c>
      <c r="E115" s="247" t="s">
        <v>19</v>
      </c>
      <c r="F115" s="248" t="s">
        <v>1331</v>
      </c>
      <c r="G115" s="246"/>
      <c r="H115" s="249">
        <v>35.939999999999998</v>
      </c>
      <c r="I115" s="250"/>
      <c r="J115" s="246"/>
      <c r="K115" s="246"/>
      <c r="L115" s="251"/>
      <c r="M115" s="252"/>
      <c r="N115" s="253"/>
      <c r="O115" s="253"/>
      <c r="P115" s="253"/>
      <c r="Q115" s="253"/>
      <c r="R115" s="253"/>
      <c r="S115" s="253"/>
      <c r="T115" s="254"/>
      <c r="U115" s="14"/>
      <c r="V115" s="14"/>
      <c r="W115" s="14"/>
      <c r="X115" s="14"/>
      <c r="Y115" s="14"/>
      <c r="Z115" s="14"/>
      <c r="AA115" s="14"/>
      <c r="AB115" s="14"/>
      <c r="AC115" s="14"/>
      <c r="AD115" s="14"/>
      <c r="AE115" s="14"/>
      <c r="AT115" s="255" t="s">
        <v>190</v>
      </c>
      <c r="AU115" s="255" t="s">
        <v>85</v>
      </c>
      <c r="AV115" s="14" t="s">
        <v>87</v>
      </c>
      <c r="AW115" s="14" t="s">
        <v>37</v>
      </c>
      <c r="AX115" s="14" t="s">
        <v>77</v>
      </c>
      <c r="AY115" s="255" t="s">
        <v>179</v>
      </c>
    </row>
    <row r="116" s="16" customFormat="1">
      <c r="A116" s="16"/>
      <c r="B116" s="267"/>
      <c r="C116" s="268"/>
      <c r="D116" s="236" t="s">
        <v>190</v>
      </c>
      <c r="E116" s="269" t="s">
        <v>19</v>
      </c>
      <c r="F116" s="270" t="s">
        <v>195</v>
      </c>
      <c r="G116" s="268"/>
      <c r="H116" s="271">
        <v>35.939999999999998</v>
      </c>
      <c r="I116" s="272"/>
      <c r="J116" s="268"/>
      <c r="K116" s="268"/>
      <c r="L116" s="273"/>
      <c r="M116" s="274"/>
      <c r="N116" s="275"/>
      <c r="O116" s="275"/>
      <c r="P116" s="275"/>
      <c r="Q116" s="275"/>
      <c r="R116" s="275"/>
      <c r="S116" s="275"/>
      <c r="T116" s="276"/>
      <c r="U116" s="16"/>
      <c r="V116" s="16"/>
      <c r="W116" s="16"/>
      <c r="X116" s="16"/>
      <c r="Y116" s="16"/>
      <c r="Z116" s="16"/>
      <c r="AA116" s="16"/>
      <c r="AB116" s="16"/>
      <c r="AC116" s="16"/>
      <c r="AD116" s="16"/>
      <c r="AE116" s="16"/>
      <c r="AT116" s="277" t="s">
        <v>190</v>
      </c>
      <c r="AU116" s="277" t="s">
        <v>85</v>
      </c>
      <c r="AV116" s="16" t="s">
        <v>186</v>
      </c>
      <c r="AW116" s="16" t="s">
        <v>37</v>
      </c>
      <c r="AX116" s="16" t="s">
        <v>85</v>
      </c>
      <c r="AY116" s="277" t="s">
        <v>179</v>
      </c>
    </row>
    <row r="117" s="2" customFormat="1" ht="16.5" customHeight="1">
      <c r="A117" s="41"/>
      <c r="B117" s="42"/>
      <c r="C117" s="216" t="s">
        <v>287</v>
      </c>
      <c r="D117" s="216" t="s">
        <v>181</v>
      </c>
      <c r="E117" s="217" t="s">
        <v>1332</v>
      </c>
      <c r="F117" s="218" t="s">
        <v>1333</v>
      </c>
      <c r="G117" s="219" t="s">
        <v>371</v>
      </c>
      <c r="H117" s="220">
        <v>15.375</v>
      </c>
      <c r="I117" s="221"/>
      <c r="J117" s="222">
        <f>ROUND(I117*H117,2)</f>
        <v>0</v>
      </c>
      <c r="K117" s="218" t="s">
        <v>1302</v>
      </c>
      <c r="L117" s="47"/>
      <c r="M117" s="223" t="s">
        <v>19</v>
      </c>
      <c r="N117" s="224" t="s">
        <v>48</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186</v>
      </c>
      <c r="AT117" s="227" t="s">
        <v>181</v>
      </c>
      <c r="AU117" s="227" t="s">
        <v>85</v>
      </c>
      <c r="AY117" s="20" t="s">
        <v>179</v>
      </c>
      <c r="BE117" s="228">
        <f>IF(N117="základní",J117,0)</f>
        <v>0</v>
      </c>
      <c r="BF117" s="228">
        <f>IF(N117="snížená",J117,0)</f>
        <v>0</v>
      </c>
      <c r="BG117" s="228">
        <f>IF(N117="zákl. přenesená",J117,0)</f>
        <v>0</v>
      </c>
      <c r="BH117" s="228">
        <f>IF(N117="sníž. přenesená",J117,0)</f>
        <v>0</v>
      </c>
      <c r="BI117" s="228">
        <f>IF(N117="nulová",J117,0)</f>
        <v>0</v>
      </c>
      <c r="BJ117" s="20" t="s">
        <v>85</v>
      </c>
      <c r="BK117" s="228">
        <f>ROUND(I117*H117,2)</f>
        <v>0</v>
      </c>
      <c r="BL117" s="20" t="s">
        <v>186</v>
      </c>
      <c r="BM117" s="227" t="s">
        <v>376</v>
      </c>
    </row>
    <row r="118" s="14" customFormat="1">
      <c r="A118" s="14"/>
      <c r="B118" s="245"/>
      <c r="C118" s="246"/>
      <c r="D118" s="236" t="s">
        <v>190</v>
      </c>
      <c r="E118" s="247" t="s">
        <v>19</v>
      </c>
      <c r="F118" s="248" t="s">
        <v>1334</v>
      </c>
      <c r="G118" s="246"/>
      <c r="H118" s="249">
        <v>15.375</v>
      </c>
      <c r="I118" s="250"/>
      <c r="J118" s="246"/>
      <c r="K118" s="246"/>
      <c r="L118" s="251"/>
      <c r="M118" s="252"/>
      <c r="N118" s="253"/>
      <c r="O118" s="253"/>
      <c r="P118" s="253"/>
      <c r="Q118" s="253"/>
      <c r="R118" s="253"/>
      <c r="S118" s="253"/>
      <c r="T118" s="254"/>
      <c r="U118" s="14"/>
      <c r="V118" s="14"/>
      <c r="W118" s="14"/>
      <c r="X118" s="14"/>
      <c r="Y118" s="14"/>
      <c r="Z118" s="14"/>
      <c r="AA118" s="14"/>
      <c r="AB118" s="14"/>
      <c r="AC118" s="14"/>
      <c r="AD118" s="14"/>
      <c r="AE118" s="14"/>
      <c r="AT118" s="255" t="s">
        <v>190</v>
      </c>
      <c r="AU118" s="255" t="s">
        <v>85</v>
      </c>
      <c r="AV118" s="14" t="s">
        <v>87</v>
      </c>
      <c r="AW118" s="14" t="s">
        <v>37</v>
      </c>
      <c r="AX118" s="14" t="s">
        <v>77</v>
      </c>
      <c r="AY118" s="255" t="s">
        <v>179</v>
      </c>
    </row>
    <row r="119" s="16" customFormat="1">
      <c r="A119" s="16"/>
      <c r="B119" s="267"/>
      <c r="C119" s="268"/>
      <c r="D119" s="236" t="s">
        <v>190</v>
      </c>
      <c r="E119" s="269" t="s">
        <v>19</v>
      </c>
      <c r="F119" s="270" t="s">
        <v>195</v>
      </c>
      <c r="G119" s="268"/>
      <c r="H119" s="271">
        <v>15.375</v>
      </c>
      <c r="I119" s="272"/>
      <c r="J119" s="268"/>
      <c r="K119" s="268"/>
      <c r="L119" s="273"/>
      <c r="M119" s="274"/>
      <c r="N119" s="275"/>
      <c r="O119" s="275"/>
      <c r="P119" s="275"/>
      <c r="Q119" s="275"/>
      <c r="R119" s="275"/>
      <c r="S119" s="275"/>
      <c r="T119" s="276"/>
      <c r="U119" s="16"/>
      <c r="V119" s="16"/>
      <c r="W119" s="16"/>
      <c r="X119" s="16"/>
      <c r="Y119" s="16"/>
      <c r="Z119" s="16"/>
      <c r="AA119" s="16"/>
      <c r="AB119" s="16"/>
      <c r="AC119" s="16"/>
      <c r="AD119" s="16"/>
      <c r="AE119" s="16"/>
      <c r="AT119" s="277" t="s">
        <v>190</v>
      </c>
      <c r="AU119" s="277" t="s">
        <v>85</v>
      </c>
      <c r="AV119" s="16" t="s">
        <v>186</v>
      </c>
      <c r="AW119" s="16" t="s">
        <v>37</v>
      </c>
      <c r="AX119" s="16" t="s">
        <v>85</v>
      </c>
      <c r="AY119" s="277" t="s">
        <v>179</v>
      </c>
    </row>
    <row r="120" s="2" customFormat="1" ht="16.5" customHeight="1">
      <c r="A120" s="41"/>
      <c r="B120" s="42"/>
      <c r="C120" s="216" t="s">
        <v>292</v>
      </c>
      <c r="D120" s="216" t="s">
        <v>181</v>
      </c>
      <c r="E120" s="217" t="s">
        <v>1335</v>
      </c>
      <c r="F120" s="218" t="s">
        <v>1336</v>
      </c>
      <c r="G120" s="219" t="s">
        <v>371</v>
      </c>
      <c r="H120" s="220">
        <v>3.6899999999999999</v>
      </c>
      <c r="I120" s="221"/>
      <c r="J120" s="222">
        <f>ROUND(I120*H120,2)</f>
        <v>0</v>
      </c>
      <c r="K120" s="218" t="s">
        <v>1302</v>
      </c>
      <c r="L120" s="47"/>
      <c r="M120" s="223" t="s">
        <v>19</v>
      </c>
      <c r="N120" s="224" t="s">
        <v>48</v>
      </c>
      <c r="O120" s="87"/>
      <c r="P120" s="225">
        <f>O120*H120</f>
        <v>0</v>
      </c>
      <c r="Q120" s="225">
        <v>1.7</v>
      </c>
      <c r="R120" s="225">
        <f>Q120*H120</f>
        <v>6.2729999999999997</v>
      </c>
      <c r="S120" s="225">
        <v>0</v>
      </c>
      <c r="T120" s="226">
        <f>S120*H120</f>
        <v>0</v>
      </c>
      <c r="U120" s="41"/>
      <c r="V120" s="41"/>
      <c r="W120" s="41"/>
      <c r="X120" s="41"/>
      <c r="Y120" s="41"/>
      <c r="Z120" s="41"/>
      <c r="AA120" s="41"/>
      <c r="AB120" s="41"/>
      <c r="AC120" s="41"/>
      <c r="AD120" s="41"/>
      <c r="AE120" s="41"/>
      <c r="AR120" s="227" t="s">
        <v>186</v>
      </c>
      <c r="AT120" s="227" t="s">
        <v>181</v>
      </c>
      <c r="AU120" s="227" t="s">
        <v>85</v>
      </c>
      <c r="AY120" s="20" t="s">
        <v>179</v>
      </c>
      <c r="BE120" s="228">
        <f>IF(N120="základní",J120,0)</f>
        <v>0</v>
      </c>
      <c r="BF120" s="228">
        <f>IF(N120="snížená",J120,0)</f>
        <v>0</v>
      </c>
      <c r="BG120" s="228">
        <f>IF(N120="zákl. přenesená",J120,0)</f>
        <v>0</v>
      </c>
      <c r="BH120" s="228">
        <f>IF(N120="sníž. přenesená",J120,0)</f>
        <v>0</v>
      </c>
      <c r="BI120" s="228">
        <f>IF(N120="nulová",J120,0)</f>
        <v>0</v>
      </c>
      <c r="BJ120" s="20" t="s">
        <v>85</v>
      </c>
      <c r="BK120" s="228">
        <f>ROUND(I120*H120,2)</f>
        <v>0</v>
      </c>
      <c r="BL120" s="20" t="s">
        <v>186</v>
      </c>
      <c r="BM120" s="227" t="s">
        <v>392</v>
      </c>
    </row>
    <row r="121" s="14" customFormat="1">
      <c r="A121" s="14"/>
      <c r="B121" s="245"/>
      <c r="C121" s="246"/>
      <c r="D121" s="236" t="s">
        <v>190</v>
      </c>
      <c r="E121" s="247" t="s">
        <v>19</v>
      </c>
      <c r="F121" s="248" t="s">
        <v>1337</v>
      </c>
      <c r="G121" s="246"/>
      <c r="H121" s="249">
        <v>3.6899999999999999</v>
      </c>
      <c r="I121" s="250"/>
      <c r="J121" s="246"/>
      <c r="K121" s="246"/>
      <c r="L121" s="251"/>
      <c r="M121" s="252"/>
      <c r="N121" s="253"/>
      <c r="O121" s="253"/>
      <c r="P121" s="253"/>
      <c r="Q121" s="253"/>
      <c r="R121" s="253"/>
      <c r="S121" s="253"/>
      <c r="T121" s="254"/>
      <c r="U121" s="14"/>
      <c r="V121" s="14"/>
      <c r="W121" s="14"/>
      <c r="X121" s="14"/>
      <c r="Y121" s="14"/>
      <c r="Z121" s="14"/>
      <c r="AA121" s="14"/>
      <c r="AB121" s="14"/>
      <c r="AC121" s="14"/>
      <c r="AD121" s="14"/>
      <c r="AE121" s="14"/>
      <c r="AT121" s="255" t="s">
        <v>190</v>
      </c>
      <c r="AU121" s="255" t="s">
        <v>85</v>
      </c>
      <c r="AV121" s="14" t="s">
        <v>87</v>
      </c>
      <c r="AW121" s="14" t="s">
        <v>37</v>
      </c>
      <c r="AX121" s="14" t="s">
        <v>77</v>
      </c>
      <c r="AY121" s="255" t="s">
        <v>179</v>
      </c>
    </row>
    <row r="122" s="16" customFormat="1">
      <c r="A122" s="16"/>
      <c r="B122" s="267"/>
      <c r="C122" s="268"/>
      <c r="D122" s="236" t="s">
        <v>190</v>
      </c>
      <c r="E122" s="269" t="s">
        <v>19</v>
      </c>
      <c r="F122" s="270" t="s">
        <v>195</v>
      </c>
      <c r="G122" s="268"/>
      <c r="H122" s="271">
        <v>3.6899999999999999</v>
      </c>
      <c r="I122" s="272"/>
      <c r="J122" s="268"/>
      <c r="K122" s="268"/>
      <c r="L122" s="273"/>
      <c r="M122" s="274"/>
      <c r="N122" s="275"/>
      <c r="O122" s="275"/>
      <c r="P122" s="275"/>
      <c r="Q122" s="275"/>
      <c r="R122" s="275"/>
      <c r="S122" s="275"/>
      <c r="T122" s="276"/>
      <c r="U122" s="16"/>
      <c r="V122" s="16"/>
      <c r="W122" s="16"/>
      <c r="X122" s="16"/>
      <c r="Y122" s="16"/>
      <c r="Z122" s="16"/>
      <c r="AA122" s="16"/>
      <c r="AB122" s="16"/>
      <c r="AC122" s="16"/>
      <c r="AD122" s="16"/>
      <c r="AE122" s="16"/>
      <c r="AT122" s="277" t="s">
        <v>190</v>
      </c>
      <c r="AU122" s="277" t="s">
        <v>85</v>
      </c>
      <c r="AV122" s="16" t="s">
        <v>186</v>
      </c>
      <c r="AW122" s="16" t="s">
        <v>37</v>
      </c>
      <c r="AX122" s="16" t="s">
        <v>85</v>
      </c>
      <c r="AY122" s="277" t="s">
        <v>179</v>
      </c>
    </row>
    <row r="123" s="2" customFormat="1" ht="16.5" customHeight="1">
      <c r="A123" s="41"/>
      <c r="B123" s="42"/>
      <c r="C123" s="216" t="s">
        <v>297</v>
      </c>
      <c r="D123" s="216" t="s">
        <v>181</v>
      </c>
      <c r="E123" s="217" t="s">
        <v>1338</v>
      </c>
      <c r="F123" s="218" t="s">
        <v>1339</v>
      </c>
      <c r="G123" s="219" t="s">
        <v>184</v>
      </c>
      <c r="H123" s="220">
        <v>12.300000000000001</v>
      </c>
      <c r="I123" s="221"/>
      <c r="J123" s="222">
        <f>ROUND(I123*H123,2)</f>
        <v>0</v>
      </c>
      <c r="K123" s="218" t="s">
        <v>1302</v>
      </c>
      <c r="L123" s="47"/>
      <c r="M123" s="223" t="s">
        <v>19</v>
      </c>
      <c r="N123" s="224" t="s">
        <v>48</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186</v>
      </c>
      <c r="AT123" s="227" t="s">
        <v>181</v>
      </c>
      <c r="AU123" s="227" t="s">
        <v>85</v>
      </c>
      <c r="AY123" s="20" t="s">
        <v>179</v>
      </c>
      <c r="BE123" s="228">
        <f>IF(N123="základní",J123,0)</f>
        <v>0</v>
      </c>
      <c r="BF123" s="228">
        <f>IF(N123="snížená",J123,0)</f>
        <v>0</v>
      </c>
      <c r="BG123" s="228">
        <f>IF(N123="zákl. přenesená",J123,0)</f>
        <v>0</v>
      </c>
      <c r="BH123" s="228">
        <f>IF(N123="sníž. přenesená",J123,0)</f>
        <v>0</v>
      </c>
      <c r="BI123" s="228">
        <f>IF(N123="nulová",J123,0)</f>
        <v>0</v>
      </c>
      <c r="BJ123" s="20" t="s">
        <v>85</v>
      </c>
      <c r="BK123" s="228">
        <f>ROUND(I123*H123,2)</f>
        <v>0</v>
      </c>
      <c r="BL123" s="20" t="s">
        <v>186</v>
      </c>
      <c r="BM123" s="227" t="s">
        <v>406</v>
      </c>
    </row>
    <row r="124" s="14" customFormat="1">
      <c r="A124" s="14"/>
      <c r="B124" s="245"/>
      <c r="C124" s="246"/>
      <c r="D124" s="236" t="s">
        <v>190</v>
      </c>
      <c r="E124" s="247" t="s">
        <v>19</v>
      </c>
      <c r="F124" s="248" t="s">
        <v>1340</v>
      </c>
      <c r="G124" s="246"/>
      <c r="H124" s="249">
        <v>12.300000000000001</v>
      </c>
      <c r="I124" s="250"/>
      <c r="J124" s="246"/>
      <c r="K124" s="246"/>
      <c r="L124" s="251"/>
      <c r="M124" s="252"/>
      <c r="N124" s="253"/>
      <c r="O124" s="253"/>
      <c r="P124" s="253"/>
      <c r="Q124" s="253"/>
      <c r="R124" s="253"/>
      <c r="S124" s="253"/>
      <c r="T124" s="254"/>
      <c r="U124" s="14"/>
      <c r="V124" s="14"/>
      <c r="W124" s="14"/>
      <c r="X124" s="14"/>
      <c r="Y124" s="14"/>
      <c r="Z124" s="14"/>
      <c r="AA124" s="14"/>
      <c r="AB124" s="14"/>
      <c r="AC124" s="14"/>
      <c r="AD124" s="14"/>
      <c r="AE124" s="14"/>
      <c r="AT124" s="255" t="s">
        <v>190</v>
      </c>
      <c r="AU124" s="255" t="s">
        <v>85</v>
      </c>
      <c r="AV124" s="14" t="s">
        <v>87</v>
      </c>
      <c r="AW124" s="14" t="s">
        <v>37</v>
      </c>
      <c r="AX124" s="14" t="s">
        <v>77</v>
      </c>
      <c r="AY124" s="255" t="s">
        <v>179</v>
      </c>
    </row>
    <row r="125" s="16" customFormat="1">
      <c r="A125" s="16"/>
      <c r="B125" s="267"/>
      <c r="C125" s="268"/>
      <c r="D125" s="236" t="s">
        <v>190</v>
      </c>
      <c r="E125" s="269" t="s">
        <v>19</v>
      </c>
      <c r="F125" s="270" t="s">
        <v>195</v>
      </c>
      <c r="G125" s="268"/>
      <c r="H125" s="271">
        <v>12.300000000000001</v>
      </c>
      <c r="I125" s="272"/>
      <c r="J125" s="268"/>
      <c r="K125" s="268"/>
      <c r="L125" s="273"/>
      <c r="M125" s="274"/>
      <c r="N125" s="275"/>
      <c r="O125" s="275"/>
      <c r="P125" s="275"/>
      <c r="Q125" s="275"/>
      <c r="R125" s="275"/>
      <c r="S125" s="275"/>
      <c r="T125" s="276"/>
      <c r="U125" s="16"/>
      <c r="V125" s="16"/>
      <c r="W125" s="16"/>
      <c r="X125" s="16"/>
      <c r="Y125" s="16"/>
      <c r="Z125" s="16"/>
      <c r="AA125" s="16"/>
      <c r="AB125" s="16"/>
      <c r="AC125" s="16"/>
      <c r="AD125" s="16"/>
      <c r="AE125" s="16"/>
      <c r="AT125" s="277" t="s">
        <v>190</v>
      </c>
      <c r="AU125" s="277" t="s">
        <v>85</v>
      </c>
      <c r="AV125" s="16" t="s">
        <v>186</v>
      </c>
      <c r="AW125" s="16" t="s">
        <v>37</v>
      </c>
      <c r="AX125" s="16" t="s">
        <v>85</v>
      </c>
      <c r="AY125" s="277" t="s">
        <v>179</v>
      </c>
    </row>
    <row r="126" s="2" customFormat="1" ht="16.5" customHeight="1">
      <c r="A126" s="41"/>
      <c r="B126" s="42"/>
      <c r="C126" s="216" t="s">
        <v>302</v>
      </c>
      <c r="D126" s="216" t="s">
        <v>181</v>
      </c>
      <c r="E126" s="217" t="s">
        <v>1341</v>
      </c>
      <c r="F126" s="218" t="s">
        <v>1342</v>
      </c>
      <c r="G126" s="219" t="s">
        <v>184</v>
      </c>
      <c r="H126" s="220">
        <v>20.5</v>
      </c>
      <c r="I126" s="221"/>
      <c r="J126" s="222">
        <f>ROUND(I126*H126,2)</f>
        <v>0</v>
      </c>
      <c r="K126" s="218" t="s">
        <v>1302</v>
      </c>
      <c r="L126" s="47"/>
      <c r="M126" s="223" t="s">
        <v>19</v>
      </c>
      <c r="N126" s="224" t="s">
        <v>48</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186</v>
      </c>
      <c r="AT126" s="227" t="s">
        <v>181</v>
      </c>
      <c r="AU126" s="227" t="s">
        <v>85</v>
      </c>
      <c r="AY126" s="20" t="s">
        <v>179</v>
      </c>
      <c r="BE126" s="228">
        <f>IF(N126="základní",J126,0)</f>
        <v>0</v>
      </c>
      <c r="BF126" s="228">
        <f>IF(N126="snížená",J126,0)</f>
        <v>0</v>
      </c>
      <c r="BG126" s="228">
        <f>IF(N126="zákl. přenesená",J126,0)</f>
        <v>0</v>
      </c>
      <c r="BH126" s="228">
        <f>IF(N126="sníž. přenesená",J126,0)</f>
        <v>0</v>
      </c>
      <c r="BI126" s="228">
        <f>IF(N126="nulová",J126,0)</f>
        <v>0</v>
      </c>
      <c r="BJ126" s="20" t="s">
        <v>85</v>
      </c>
      <c r="BK126" s="228">
        <f>ROUND(I126*H126,2)</f>
        <v>0</v>
      </c>
      <c r="BL126" s="20" t="s">
        <v>186</v>
      </c>
      <c r="BM126" s="227" t="s">
        <v>420</v>
      </c>
    </row>
    <row r="127" s="14" customFormat="1">
      <c r="A127" s="14"/>
      <c r="B127" s="245"/>
      <c r="C127" s="246"/>
      <c r="D127" s="236" t="s">
        <v>190</v>
      </c>
      <c r="E127" s="247" t="s">
        <v>19</v>
      </c>
      <c r="F127" s="248" t="s">
        <v>1343</v>
      </c>
      <c r="G127" s="246"/>
      <c r="H127" s="249">
        <v>20.5</v>
      </c>
      <c r="I127" s="250"/>
      <c r="J127" s="246"/>
      <c r="K127" s="246"/>
      <c r="L127" s="251"/>
      <c r="M127" s="252"/>
      <c r="N127" s="253"/>
      <c r="O127" s="253"/>
      <c r="P127" s="253"/>
      <c r="Q127" s="253"/>
      <c r="R127" s="253"/>
      <c r="S127" s="253"/>
      <c r="T127" s="254"/>
      <c r="U127" s="14"/>
      <c r="V127" s="14"/>
      <c r="W127" s="14"/>
      <c r="X127" s="14"/>
      <c r="Y127" s="14"/>
      <c r="Z127" s="14"/>
      <c r="AA127" s="14"/>
      <c r="AB127" s="14"/>
      <c r="AC127" s="14"/>
      <c r="AD127" s="14"/>
      <c r="AE127" s="14"/>
      <c r="AT127" s="255" t="s">
        <v>190</v>
      </c>
      <c r="AU127" s="255" t="s">
        <v>85</v>
      </c>
      <c r="AV127" s="14" t="s">
        <v>87</v>
      </c>
      <c r="AW127" s="14" t="s">
        <v>37</v>
      </c>
      <c r="AX127" s="14" t="s">
        <v>77</v>
      </c>
      <c r="AY127" s="255" t="s">
        <v>179</v>
      </c>
    </row>
    <row r="128" s="16" customFormat="1">
      <c r="A128" s="16"/>
      <c r="B128" s="267"/>
      <c r="C128" s="268"/>
      <c r="D128" s="236" t="s">
        <v>190</v>
      </c>
      <c r="E128" s="269" t="s">
        <v>19</v>
      </c>
      <c r="F128" s="270" t="s">
        <v>195</v>
      </c>
      <c r="G128" s="268"/>
      <c r="H128" s="271">
        <v>20.5</v>
      </c>
      <c r="I128" s="272"/>
      <c r="J128" s="268"/>
      <c r="K128" s="268"/>
      <c r="L128" s="273"/>
      <c r="M128" s="274"/>
      <c r="N128" s="275"/>
      <c r="O128" s="275"/>
      <c r="P128" s="275"/>
      <c r="Q128" s="275"/>
      <c r="R128" s="275"/>
      <c r="S128" s="275"/>
      <c r="T128" s="276"/>
      <c r="U128" s="16"/>
      <c r="V128" s="16"/>
      <c r="W128" s="16"/>
      <c r="X128" s="16"/>
      <c r="Y128" s="16"/>
      <c r="Z128" s="16"/>
      <c r="AA128" s="16"/>
      <c r="AB128" s="16"/>
      <c r="AC128" s="16"/>
      <c r="AD128" s="16"/>
      <c r="AE128" s="16"/>
      <c r="AT128" s="277" t="s">
        <v>190</v>
      </c>
      <c r="AU128" s="277" t="s">
        <v>85</v>
      </c>
      <c r="AV128" s="16" t="s">
        <v>186</v>
      </c>
      <c r="AW128" s="16" t="s">
        <v>37</v>
      </c>
      <c r="AX128" s="16" t="s">
        <v>85</v>
      </c>
      <c r="AY128" s="277" t="s">
        <v>179</v>
      </c>
    </row>
    <row r="129" s="2" customFormat="1" ht="16.5" customHeight="1">
      <c r="A129" s="41"/>
      <c r="B129" s="42"/>
      <c r="C129" s="216" t="s">
        <v>307</v>
      </c>
      <c r="D129" s="216" t="s">
        <v>181</v>
      </c>
      <c r="E129" s="217" t="s">
        <v>1344</v>
      </c>
      <c r="F129" s="218" t="s">
        <v>1345</v>
      </c>
      <c r="G129" s="219" t="s">
        <v>184</v>
      </c>
      <c r="H129" s="220">
        <v>33</v>
      </c>
      <c r="I129" s="221"/>
      <c r="J129" s="222">
        <f>ROUND(I129*H129,2)</f>
        <v>0</v>
      </c>
      <c r="K129" s="218" t="s">
        <v>1302</v>
      </c>
      <c r="L129" s="47"/>
      <c r="M129" s="223" t="s">
        <v>19</v>
      </c>
      <c r="N129" s="224" t="s">
        <v>48</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186</v>
      </c>
      <c r="AT129" s="227" t="s">
        <v>181</v>
      </c>
      <c r="AU129" s="227" t="s">
        <v>85</v>
      </c>
      <c r="AY129" s="20" t="s">
        <v>179</v>
      </c>
      <c r="BE129" s="228">
        <f>IF(N129="základní",J129,0)</f>
        <v>0</v>
      </c>
      <c r="BF129" s="228">
        <f>IF(N129="snížená",J129,0)</f>
        <v>0</v>
      </c>
      <c r="BG129" s="228">
        <f>IF(N129="zákl. přenesená",J129,0)</f>
        <v>0</v>
      </c>
      <c r="BH129" s="228">
        <f>IF(N129="sníž. přenesená",J129,0)</f>
        <v>0</v>
      </c>
      <c r="BI129" s="228">
        <f>IF(N129="nulová",J129,0)</f>
        <v>0</v>
      </c>
      <c r="BJ129" s="20" t="s">
        <v>85</v>
      </c>
      <c r="BK129" s="228">
        <f>ROUND(I129*H129,2)</f>
        <v>0</v>
      </c>
      <c r="BL129" s="20" t="s">
        <v>186</v>
      </c>
      <c r="BM129" s="227" t="s">
        <v>140</v>
      </c>
    </row>
    <row r="130" s="14" customFormat="1">
      <c r="A130" s="14"/>
      <c r="B130" s="245"/>
      <c r="C130" s="246"/>
      <c r="D130" s="236" t="s">
        <v>190</v>
      </c>
      <c r="E130" s="247" t="s">
        <v>19</v>
      </c>
      <c r="F130" s="248" t="s">
        <v>1346</v>
      </c>
      <c r="G130" s="246"/>
      <c r="H130" s="249">
        <v>33</v>
      </c>
      <c r="I130" s="250"/>
      <c r="J130" s="246"/>
      <c r="K130" s="246"/>
      <c r="L130" s="251"/>
      <c r="M130" s="252"/>
      <c r="N130" s="253"/>
      <c r="O130" s="253"/>
      <c r="P130" s="253"/>
      <c r="Q130" s="253"/>
      <c r="R130" s="253"/>
      <c r="S130" s="253"/>
      <c r="T130" s="254"/>
      <c r="U130" s="14"/>
      <c r="V130" s="14"/>
      <c r="W130" s="14"/>
      <c r="X130" s="14"/>
      <c r="Y130" s="14"/>
      <c r="Z130" s="14"/>
      <c r="AA130" s="14"/>
      <c r="AB130" s="14"/>
      <c r="AC130" s="14"/>
      <c r="AD130" s="14"/>
      <c r="AE130" s="14"/>
      <c r="AT130" s="255" t="s">
        <v>190</v>
      </c>
      <c r="AU130" s="255" t="s">
        <v>85</v>
      </c>
      <c r="AV130" s="14" t="s">
        <v>87</v>
      </c>
      <c r="AW130" s="14" t="s">
        <v>37</v>
      </c>
      <c r="AX130" s="14" t="s">
        <v>77</v>
      </c>
      <c r="AY130" s="255" t="s">
        <v>179</v>
      </c>
    </row>
    <row r="131" s="16" customFormat="1">
      <c r="A131" s="16"/>
      <c r="B131" s="267"/>
      <c r="C131" s="268"/>
      <c r="D131" s="236" t="s">
        <v>190</v>
      </c>
      <c r="E131" s="269" t="s">
        <v>19</v>
      </c>
      <c r="F131" s="270" t="s">
        <v>195</v>
      </c>
      <c r="G131" s="268"/>
      <c r="H131" s="271">
        <v>33</v>
      </c>
      <c r="I131" s="272"/>
      <c r="J131" s="268"/>
      <c r="K131" s="268"/>
      <c r="L131" s="273"/>
      <c r="M131" s="274"/>
      <c r="N131" s="275"/>
      <c r="O131" s="275"/>
      <c r="P131" s="275"/>
      <c r="Q131" s="275"/>
      <c r="R131" s="275"/>
      <c r="S131" s="275"/>
      <c r="T131" s="276"/>
      <c r="U131" s="16"/>
      <c r="V131" s="16"/>
      <c r="W131" s="16"/>
      <c r="X131" s="16"/>
      <c r="Y131" s="16"/>
      <c r="Z131" s="16"/>
      <c r="AA131" s="16"/>
      <c r="AB131" s="16"/>
      <c r="AC131" s="16"/>
      <c r="AD131" s="16"/>
      <c r="AE131" s="16"/>
      <c r="AT131" s="277" t="s">
        <v>190</v>
      </c>
      <c r="AU131" s="277" t="s">
        <v>85</v>
      </c>
      <c r="AV131" s="16" t="s">
        <v>186</v>
      </c>
      <c r="AW131" s="16" t="s">
        <v>37</v>
      </c>
      <c r="AX131" s="16" t="s">
        <v>85</v>
      </c>
      <c r="AY131" s="277" t="s">
        <v>179</v>
      </c>
    </row>
    <row r="132" s="2" customFormat="1" ht="16.5" customHeight="1">
      <c r="A132" s="41"/>
      <c r="B132" s="42"/>
      <c r="C132" s="216" t="s">
        <v>7</v>
      </c>
      <c r="D132" s="216" t="s">
        <v>181</v>
      </c>
      <c r="E132" s="217" t="s">
        <v>1347</v>
      </c>
      <c r="F132" s="218" t="s">
        <v>1348</v>
      </c>
      <c r="G132" s="219" t="s">
        <v>371</v>
      </c>
      <c r="H132" s="220">
        <v>35.939999999999998</v>
      </c>
      <c r="I132" s="221"/>
      <c r="J132" s="222">
        <f>ROUND(I132*H132,2)</f>
        <v>0</v>
      </c>
      <c r="K132" s="218" t="s">
        <v>1302</v>
      </c>
      <c r="L132" s="47"/>
      <c r="M132" s="223" t="s">
        <v>19</v>
      </c>
      <c r="N132" s="224" t="s">
        <v>48</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186</v>
      </c>
      <c r="AT132" s="227" t="s">
        <v>181</v>
      </c>
      <c r="AU132" s="227" t="s">
        <v>85</v>
      </c>
      <c r="AY132" s="20" t="s">
        <v>179</v>
      </c>
      <c r="BE132" s="228">
        <f>IF(N132="základní",J132,0)</f>
        <v>0</v>
      </c>
      <c r="BF132" s="228">
        <f>IF(N132="snížená",J132,0)</f>
        <v>0</v>
      </c>
      <c r="BG132" s="228">
        <f>IF(N132="zákl. přenesená",J132,0)</f>
        <v>0</v>
      </c>
      <c r="BH132" s="228">
        <f>IF(N132="sníž. přenesená",J132,0)</f>
        <v>0</v>
      </c>
      <c r="BI132" s="228">
        <f>IF(N132="nulová",J132,0)</f>
        <v>0</v>
      </c>
      <c r="BJ132" s="20" t="s">
        <v>85</v>
      </c>
      <c r="BK132" s="228">
        <f>ROUND(I132*H132,2)</f>
        <v>0</v>
      </c>
      <c r="BL132" s="20" t="s">
        <v>186</v>
      </c>
      <c r="BM132" s="227" t="s">
        <v>446</v>
      </c>
    </row>
    <row r="133" s="2" customFormat="1" ht="16.5" customHeight="1">
      <c r="A133" s="41"/>
      <c r="B133" s="42"/>
      <c r="C133" s="279" t="s">
        <v>316</v>
      </c>
      <c r="D133" s="279" t="s">
        <v>553</v>
      </c>
      <c r="E133" s="280" t="s">
        <v>1349</v>
      </c>
      <c r="F133" s="281" t="s">
        <v>1350</v>
      </c>
      <c r="G133" s="282" t="s">
        <v>1351</v>
      </c>
      <c r="H133" s="283">
        <v>27.675000000000001</v>
      </c>
      <c r="I133" s="284"/>
      <c r="J133" s="285">
        <f>ROUND(I133*H133,2)</f>
        <v>0</v>
      </c>
      <c r="K133" s="281" t="s">
        <v>1302</v>
      </c>
      <c r="L133" s="286"/>
      <c r="M133" s="287" t="s">
        <v>19</v>
      </c>
      <c r="N133" s="288" t="s">
        <v>48</v>
      </c>
      <c r="O133" s="87"/>
      <c r="P133" s="225">
        <f>O133*H133</f>
        <v>0</v>
      </c>
      <c r="Q133" s="225">
        <v>1</v>
      </c>
      <c r="R133" s="225">
        <f>Q133*H133</f>
        <v>27.675000000000001</v>
      </c>
      <c r="S133" s="225">
        <v>0</v>
      </c>
      <c r="T133" s="226">
        <f>S133*H133</f>
        <v>0</v>
      </c>
      <c r="U133" s="41"/>
      <c r="V133" s="41"/>
      <c r="W133" s="41"/>
      <c r="X133" s="41"/>
      <c r="Y133" s="41"/>
      <c r="Z133" s="41"/>
      <c r="AA133" s="41"/>
      <c r="AB133" s="41"/>
      <c r="AC133" s="41"/>
      <c r="AD133" s="41"/>
      <c r="AE133" s="41"/>
      <c r="AR133" s="227" t="s">
        <v>235</v>
      </c>
      <c r="AT133" s="227" t="s">
        <v>553</v>
      </c>
      <c r="AU133" s="227" t="s">
        <v>85</v>
      </c>
      <c r="AY133" s="20" t="s">
        <v>179</v>
      </c>
      <c r="BE133" s="228">
        <f>IF(N133="základní",J133,0)</f>
        <v>0</v>
      </c>
      <c r="BF133" s="228">
        <f>IF(N133="snížená",J133,0)</f>
        <v>0</v>
      </c>
      <c r="BG133" s="228">
        <f>IF(N133="zákl. přenesená",J133,0)</f>
        <v>0</v>
      </c>
      <c r="BH133" s="228">
        <f>IF(N133="sníž. přenesená",J133,0)</f>
        <v>0</v>
      </c>
      <c r="BI133" s="228">
        <f>IF(N133="nulová",J133,0)</f>
        <v>0</v>
      </c>
      <c r="BJ133" s="20" t="s">
        <v>85</v>
      </c>
      <c r="BK133" s="228">
        <f>ROUND(I133*H133,2)</f>
        <v>0</v>
      </c>
      <c r="BL133" s="20" t="s">
        <v>186</v>
      </c>
      <c r="BM133" s="227" t="s">
        <v>461</v>
      </c>
    </row>
    <row r="134" s="14" customFormat="1">
      <c r="A134" s="14"/>
      <c r="B134" s="245"/>
      <c r="C134" s="246"/>
      <c r="D134" s="236" t="s">
        <v>190</v>
      </c>
      <c r="E134" s="247" t="s">
        <v>19</v>
      </c>
      <c r="F134" s="248" t="s">
        <v>1352</v>
      </c>
      <c r="G134" s="246"/>
      <c r="H134" s="249">
        <v>27.675000000000001</v>
      </c>
      <c r="I134" s="250"/>
      <c r="J134" s="246"/>
      <c r="K134" s="246"/>
      <c r="L134" s="251"/>
      <c r="M134" s="252"/>
      <c r="N134" s="253"/>
      <c r="O134" s="253"/>
      <c r="P134" s="253"/>
      <c r="Q134" s="253"/>
      <c r="R134" s="253"/>
      <c r="S134" s="253"/>
      <c r="T134" s="254"/>
      <c r="U134" s="14"/>
      <c r="V134" s="14"/>
      <c r="W134" s="14"/>
      <c r="X134" s="14"/>
      <c r="Y134" s="14"/>
      <c r="Z134" s="14"/>
      <c r="AA134" s="14"/>
      <c r="AB134" s="14"/>
      <c r="AC134" s="14"/>
      <c r="AD134" s="14"/>
      <c r="AE134" s="14"/>
      <c r="AT134" s="255" t="s">
        <v>190</v>
      </c>
      <c r="AU134" s="255" t="s">
        <v>85</v>
      </c>
      <c r="AV134" s="14" t="s">
        <v>87</v>
      </c>
      <c r="AW134" s="14" t="s">
        <v>37</v>
      </c>
      <c r="AX134" s="14" t="s">
        <v>77</v>
      </c>
      <c r="AY134" s="255" t="s">
        <v>179</v>
      </c>
    </row>
    <row r="135" s="16" customFormat="1">
      <c r="A135" s="16"/>
      <c r="B135" s="267"/>
      <c r="C135" s="268"/>
      <c r="D135" s="236" t="s">
        <v>190</v>
      </c>
      <c r="E135" s="269" t="s">
        <v>19</v>
      </c>
      <c r="F135" s="270" t="s">
        <v>195</v>
      </c>
      <c r="G135" s="268"/>
      <c r="H135" s="271">
        <v>27.675000000000001</v>
      </c>
      <c r="I135" s="272"/>
      <c r="J135" s="268"/>
      <c r="K135" s="268"/>
      <c r="L135" s="273"/>
      <c r="M135" s="274"/>
      <c r="N135" s="275"/>
      <c r="O135" s="275"/>
      <c r="P135" s="275"/>
      <c r="Q135" s="275"/>
      <c r="R135" s="275"/>
      <c r="S135" s="275"/>
      <c r="T135" s="276"/>
      <c r="U135" s="16"/>
      <c r="V135" s="16"/>
      <c r="W135" s="16"/>
      <c r="X135" s="16"/>
      <c r="Y135" s="16"/>
      <c r="Z135" s="16"/>
      <c r="AA135" s="16"/>
      <c r="AB135" s="16"/>
      <c r="AC135" s="16"/>
      <c r="AD135" s="16"/>
      <c r="AE135" s="16"/>
      <c r="AT135" s="277" t="s">
        <v>190</v>
      </c>
      <c r="AU135" s="277" t="s">
        <v>85</v>
      </c>
      <c r="AV135" s="16" t="s">
        <v>186</v>
      </c>
      <c r="AW135" s="16" t="s">
        <v>37</v>
      </c>
      <c r="AX135" s="16" t="s">
        <v>85</v>
      </c>
      <c r="AY135" s="277" t="s">
        <v>179</v>
      </c>
    </row>
    <row r="136" s="12" customFormat="1" ht="25.92" customHeight="1">
      <c r="A136" s="12"/>
      <c r="B136" s="200"/>
      <c r="C136" s="201"/>
      <c r="D136" s="202" t="s">
        <v>76</v>
      </c>
      <c r="E136" s="203" t="s">
        <v>87</v>
      </c>
      <c r="F136" s="203" t="s">
        <v>1353</v>
      </c>
      <c r="G136" s="201"/>
      <c r="H136" s="201"/>
      <c r="I136" s="204"/>
      <c r="J136" s="205">
        <f>BK136</f>
        <v>0</v>
      </c>
      <c r="K136" s="201"/>
      <c r="L136" s="206"/>
      <c r="M136" s="207"/>
      <c r="N136" s="208"/>
      <c r="O136" s="208"/>
      <c r="P136" s="209">
        <f>P137</f>
        <v>0</v>
      </c>
      <c r="Q136" s="208"/>
      <c r="R136" s="209">
        <f>R137</f>
        <v>4.79331</v>
      </c>
      <c r="S136" s="208"/>
      <c r="T136" s="210">
        <f>T137</f>
        <v>0</v>
      </c>
      <c r="U136" s="12"/>
      <c r="V136" s="12"/>
      <c r="W136" s="12"/>
      <c r="X136" s="12"/>
      <c r="Y136" s="12"/>
      <c r="Z136" s="12"/>
      <c r="AA136" s="12"/>
      <c r="AB136" s="12"/>
      <c r="AC136" s="12"/>
      <c r="AD136" s="12"/>
      <c r="AE136" s="12"/>
      <c r="AR136" s="211" t="s">
        <v>85</v>
      </c>
      <c r="AT136" s="212" t="s">
        <v>76</v>
      </c>
      <c r="AU136" s="212" t="s">
        <v>77</v>
      </c>
      <c r="AY136" s="211" t="s">
        <v>179</v>
      </c>
      <c r="BK136" s="213">
        <f>BK137</f>
        <v>0</v>
      </c>
    </row>
    <row r="137" s="2" customFormat="1" ht="16.5" customHeight="1">
      <c r="A137" s="41"/>
      <c r="B137" s="42"/>
      <c r="C137" s="216" t="s">
        <v>321</v>
      </c>
      <c r="D137" s="216" t="s">
        <v>181</v>
      </c>
      <c r="E137" s="217" t="s">
        <v>1354</v>
      </c>
      <c r="F137" s="218" t="s">
        <v>1355</v>
      </c>
      <c r="G137" s="219" t="s">
        <v>251</v>
      </c>
      <c r="H137" s="220">
        <v>20.5</v>
      </c>
      <c r="I137" s="221"/>
      <c r="J137" s="222">
        <f>ROUND(I137*H137,2)</f>
        <v>0</v>
      </c>
      <c r="K137" s="218" t="s">
        <v>1356</v>
      </c>
      <c r="L137" s="47"/>
      <c r="M137" s="223" t="s">
        <v>19</v>
      </c>
      <c r="N137" s="224" t="s">
        <v>48</v>
      </c>
      <c r="O137" s="87"/>
      <c r="P137" s="225">
        <f>O137*H137</f>
        <v>0</v>
      </c>
      <c r="Q137" s="225">
        <v>0.23382</v>
      </c>
      <c r="R137" s="225">
        <f>Q137*H137</f>
        <v>4.79331</v>
      </c>
      <c r="S137" s="225">
        <v>0</v>
      </c>
      <c r="T137" s="226">
        <f>S137*H137</f>
        <v>0</v>
      </c>
      <c r="U137" s="41"/>
      <c r="V137" s="41"/>
      <c r="W137" s="41"/>
      <c r="X137" s="41"/>
      <c r="Y137" s="41"/>
      <c r="Z137" s="41"/>
      <c r="AA137" s="41"/>
      <c r="AB137" s="41"/>
      <c r="AC137" s="41"/>
      <c r="AD137" s="41"/>
      <c r="AE137" s="41"/>
      <c r="AR137" s="227" t="s">
        <v>186</v>
      </c>
      <c r="AT137" s="227" t="s">
        <v>181</v>
      </c>
      <c r="AU137" s="227" t="s">
        <v>85</v>
      </c>
      <c r="AY137" s="20" t="s">
        <v>179</v>
      </c>
      <c r="BE137" s="228">
        <f>IF(N137="základní",J137,0)</f>
        <v>0</v>
      </c>
      <c r="BF137" s="228">
        <f>IF(N137="snížená",J137,0)</f>
        <v>0</v>
      </c>
      <c r="BG137" s="228">
        <f>IF(N137="zákl. přenesená",J137,0)</f>
        <v>0</v>
      </c>
      <c r="BH137" s="228">
        <f>IF(N137="sníž. přenesená",J137,0)</f>
        <v>0</v>
      </c>
      <c r="BI137" s="228">
        <f>IF(N137="nulová",J137,0)</f>
        <v>0</v>
      </c>
      <c r="BJ137" s="20" t="s">
        <v>85</v>
      </c>
      <c r="BK137" s="228">
        <f>ROUND(I137*H137,2)</f>
        <v>0</v>
      </c>
      <c r="BL137" s="20" t="s">
        <v>186</v>
      </c>
      <c r="BM137" s="227" t="s">
        <v>473</v>
      </c>
    </row>
    <row r="138" s="12" customFormat="1" ht="25.92" customHeight="1">
      <c r="A138" s="12"/>
      <c r="B138" s="200"/>
      <c r="C138" s="201"/>
      <c r="D138" s="202" t="s">
        <v>76</v>
      </c>
      <c r="E138" s="203" t="s">
        <v>186</v>
      </c>
      <c r="F138" s="203" t="s">
        <v>1024</v>
      </c>
      <c r="G138" s="201"/>
      <c r="H138" s="201"/>
      <c r="I138" s="204"/>
      <c r="J138" s="205">
        <f>BK138</f>
        <v>0</v>
      </c>
      <c r="K138" s="201"/>
      <c r="L138" s="206"/>
      <c r="M138" s="207"/>
      <c r="N138" s="208"/>
      <c r="O138" s="208"/>
      <c r="P138" s="209">
        <f>SUM(P139:P143)</f>
        <v>0</v>
      </c>
      <c r="Q138" s="208"/>
      <c r="R138" s="209">
        <f>SUM(R139:R143)</f>
        <v>2.6326339999999999</v>
      </c>
      <c r="S138" s="208"/>
      <c r="T138" s="210">
        <f>SUM(T139:T143)</f>
        <v>0</v>
      </c>
      <c r="U138" s="12"/>
      <c r="V138" s="12"/>
      <c r="W138" s="12"/>
      <c r="X138" s="12"/>
      <c r="Y138" s="12"/>
      <c r="Z138" s="12"/>
      <c r="AA138" s="12"/>
      <c r="AB138" s="12"/>
      <c r="AC138" s="12"/>
      <c r="AD138" s="12"/>
      <c r="AE138" s="12"/>
      <c r="AR138" s="211" t="s">
        <v>85</v>
      </c>
      <c r="AT138" s="212" t="s">
        <v>76</v>
      </c>
      <c r="AU138" s="212" t="s">
        <v>77</v>
      </c>
      <c r="AY138" s="211" t="s">
        <v>179</v>
      </c>
      <c r="BK138" s="213">
        <f>SUM(BK139:BK143)</f>
        <v>0</v>
      </c>
    </row>
    <row r="139" s="2" customFormat="1" ht="16.5" customHeight="1">
      <c r="A139" s="41"/>
      <c r="B139" s="42"/>
      <c r="C139" s="216" t="s">
        <v>326</v>
      </c>
      <c r="D139" s="216" t="s">
        <v>181</v>
      </c>
      <c r="E139" s="217" t="s">
        <v>1357</v>
      </c>
      <c r="F139" s="218" t="s">
        <v>1358</v>
      </c>
      <c r="G139" s="219" t="s">
        <v>371</v>
      </c>
      <c r="H139" s="220">
        <v>2.2949999999999999</v>
      </c>
      <c r="I139" s="221"/>
      <c r="J139" s="222">
        <f>ROUND(I139*H139,2)</f>
        <v>0</v>
      </c>
      <c r="K139" s="218" t="s">
        <v>1302</v>
      </c>
      <c r="L139" s="47"/>
      <c r="M139" s="223" t="s">
        <v>19</v>
      </c>
      <c r="N139" s="224" t="s">
        <v>48</v>
      </c>
      <c r="O139" s="87"/>
      <c r="P139" s="225">
        <f>O139*H139</f>
        <v>0</v>
      </c>
      <c r="Q139" s="225">
        <v>1.1322000000000001</v>
      </c>
      <c r="R139" s="225">
        <f>Q139*H139</f>
        <v>2.5983990000000001</v>
      </c>
      <c r="S139" s="225">
        <v>0</v>
      </c>
      <c r="T139" s="226">
        <f>S139*H139</f>
        <v>0</v>
      </c>
      <c r="U139" s="41"/>
      <c r="V139" s="41"/>
      <c r="W139" s="41"/>
      <c r="X139" s="41"/>
      <c r="Y139" s="41"/>
      <c r="Z139" s="41"/>
      <c r="AA139" s="41"/>
      <c r="AB139" s="41"/>
      <c r="AC139" s="41"/>
      <c r="AD139" s="41"/>
      <c r="AE139" s="41"/>
      <c r="AR139" s="227" t="s">
        <v>186</v>
      </c>
      <c r="AT139" s="227" t="s">
        <v>181</v>
      </c>
      <c r="AU139" s="227" t="s">
        <v>85</v>
      </c>
      <c r="AY139" s="20" t="s">
        <v>179</v>
      </c>
      <c r="BE139" s="228">
        <f>IF(N139="základní",J139,0)</f>
        <v>0</v>
      </c>
      <c r="BF139" s="228">
        <f>IF(N139="snížená",J139,0)</f>
        <v>0</v>
      </c>
      <c r="BG139" s="228">
        <f>IF(N139="zákl. přenesená",J139,0)</f>
        <v>0</v>
      </c>
      <c r="BH139" s="228">
        <f>IF(N139="sníž. přenesená",J139,0)</f>
        <v>0</v>
      </c>
      <c r="BI139" s="228">
        <f>IF(N139="nulová",J139,0)</f>
        <v>0</v>
      </c>
      <c r="BJ139" s="20" t="s">
        <v>85</v>
      </c>
      <c r="BK139" s="228">
        <f>ROUND(I139*H139,2)</f>
        <v>0</v>
      </c>
      <c r="BL139" s="20" t="s">
        <v>186</v>
      </c>
      <c r="BM139" s="227" t="s">
        <v>484</v>
      </c>
    </row>
    <row r="140" s="2" customFormat="1" ht="16.5" customHeight="1">
      <c r="A140" s="41"/>
      <c r="B140" s="42"/>
      <c r="C140" s="216" t="s">
        <v>330</v>
      </c>
      <c r="D140" s="216" t="s">
        <v>181</v>
      </c>
      <c r="E140" s="217" t="s">
        <v>1359</v>
      </c>
      <c r="F140" s="218" t="s">
        <v>1360</v>
      </c>
      <c r="G140" s="219" t="s">
        <v>184</v>
      </c>
      <c r="H140" s="220">
        <v>12.300000000000001</v>
      </c>
      <c r="I140" s="221"/>
      <c r="J140" s="222">
        <f>ROUND(I140*H140,2)</f>
        <v>0</v>
      </c>
      <c r="K140" s="218" t="s">
        <v>1302</v>
      </c>
      <c r="L140" s="47"/>
      <c r="M140" s="223" t="s">
        <v>19</v>
      </c>
      <c r="N140" s="224" t="s">
        <v>48</v>
      </c>
      <c r="O140" s="87"/>
      <c r="P140" s="225">
        <f>O140*H140</f>
        <v>0</v>
      </c>
      <c r="Q140" s="225">
        <v>0.0022499999999999998</v>
      </c>
      <c r="R140" s="225">
        <f>Q140*H140</f>
        <v>0.027674999999999998</v>
      </c>
      <c r="S140" s="225">
        <v>0</v>
      </c>
      <c r="T140" s="226">
        <f>S140*H140</f>
        <v>0</v>
      </c>
      <c r="U140" s="41"/>
      <c r="V140" s="41"/>
      <c r="W140" s="41"/>
      <c r="X140" s="41"/>
      <c r="Y140" s="41"/>
      <c r="Z140" s="41"/>
      <c r="AA140" s="41"/>
      <c r="AB140" s="41"/>
      <c r="AC140" s="41"/>
      <c r="AD140" s="41"/>
      <c r="AE140" s="41"/>
      <c r="AR140" s="227" t="s">
        <v>186</v>
      </c>
      <c r="AT140" s="227" t="s">
        <v>181</v>
      </c>
      <c r="AU140" s="227" t="s">
        <v>85</v>
      </c>
      <c r="AY140" s="20" t="s">
        <v>179</v>
      </c>
      <c r="BE140" s="228">
        <f>IF(N140="základní",J140,0)</f>
        <v>0</v>
      </c>
      <c r="BF140" s="228">
        <f>IF(N140="snížená",J140,0)</f>
        <v>0</v>
      </c>
      <c r="BG140" s="228">
        <f>IF(N140="zákl. přenesená",J140,0)</f>
        <v>0</v>
      </c>
      <c r="BH140" s="228">
        <f>IF(N140="sníž. přenesená",J140,0)</f>
        <v>0</v>
      </c>
      <c r="BI140" s="228">
        <f>IF(N140="nulová",J140,0)</f>
        <v>0</v>
      </c>
      <c r="BJ140" s="20" t="s">
        <v>85</v>
      </c>
      <c r="BK140" s="228">
        <f>ROUND(I140*H140,2)</f>
        <v>0</v>
      </c>
      <c r="BL140" s="20" t="s">
        <v>186</v>
      </c>
      <c r="BM140" s="227" t="s">
        <v>150</v>
      </c>
    </row>
    <row r="141" s="14" customFormat="1">
      <c r="A141" s="14"/>
      <c r="B141" s="245"/>
      <c r="C141" s="246"/>
      <c r="D141" s="236" t="s">
        <v>190</v>
      </c>
      <c r="E141" s="247" t="s">
        <v>19</v>
      </c>
      <c r="F141" s="248" t="s">
        <v>1340</v>
      </c>
      <c r="G141" s="246"/>
      <c r="H141" s="249">
        <v>12.300000000000001</v>
      </c>
      <c r="I141" s="250"/>
      <c r="J141" s="246"/>
      <c r="K141" s="246"/>
      <c r="L141" s="251"/>
      <c r="M141" s="252"/>
      <c r="N141" s="253"/>
      <c r="O141" s="253"/>
      <c r="P141" s="253"/>
      <c r="Q141" s="253"/>
      <c r="R141" s="253"/>
      <c r="S141" s="253"/>
      <c r="T141" s="254"/>
      <c r="U141" s="14"/>
      <c r="V141" s="14"/>
      <c r="W141" s="14"/>
      <c r="X141" s="14"/>
      <c r="Y141" s="14"/>
      <c r="Z141" s="14"/>
      <c r="AA141" s="14"/>
      <c r="AB141" s="14"/>
      <c r="AC141" s="14"/>
      <c r="AD141" s="14"/>
      <c r="AE141" s="14"/>
      <c r="AT141" s="255" t="s">
        <v>190</v>
      </c>
      <c r="AU141" s="255" t="s">
        <v>85</v>
      </c>
      <c r="AV141" s="14" t="s">
        <v>87</v>
      </c>
      <c r="AW141" s="14" t="s">
        <v>37</v>
      </c>
      <c r="AX141" s="14" t="s">
        <v>77</v>
      </c>
      <c r="AY141" s="255" t="s">
        <v>179</v>
      </c>
    </row>
    <row r="142" s="16" customFormat="1">
      <c r="A142" s="16"/>
      <c r="B142" s="267"/>
      <c r="C142" s="268"/>
      <c r="D142" s="236" t="s">
        <v>190</v>
      </c>
      <c r="E142" s="269" t="s">
        <v>19</v>
      </c>
      <c r="F142" s="270" t="s">
        <v>195</v>
      </c>
      <c r="G142" s="268"/>
      <c r="H142" s="271">
        <v>12.300000000000001</v>
      </c>
      <c r="I142" s="272"/>
      <c r="J142" s="268"/>
      <c r="K142" s="268"/>
      <c r="L142" s="273"/>
      <c r="M142" s="274"/>
      <c r="N142" s="275"/>
      <c r="O142" s="275"/>
      <c r="P142" s="275"/>
      <c r="Q142" s="275"/>
      <c r="R142" s="275"/>
      <c r="S142" s="275"/>
      <c r="T142" s="276"/>
      <c r="U142" s="16"/>
      <c r="V142" s="16"/>
      <c r="W142" s="16"/>
      <c r="X142" s="16"/>
      <c r="Y142" s="16"/>
      <c r="Z142" s="16"/>
      <c r="AA142" s="16"/>
      <c r="AB142" s="16"/>
      <c r="AC142" s="16"/>
      <c r="AD142" s="16"/>
      <c r="AE142" s="16"/>
      <c r="AT142" s="277" t="s">
        <v>190</v>
      </c>
      <c r="AU142" s="277" t="s">
        <v>85</v>
      </c>
      <c r="AV142" s="16" t="s">
        <v>186</v>
      </c>
      <c r="AW142" s="16" t="s">
        <v>37</v>
      </c>
      <c r="AX142" s="16" t="s">
        <v>85</v>
      </c>
      <c r="AY142" s="277" t="s">
        <v>179</v>
      </c>
    </row>
    <row r="143" s="2" customFormat="1" ht="16.5" customHeight="1">
      <c r="A143" s="41"/>
      <c r="B143" s="42"/>
      <c r="C143" s="279" t="s">
        <v>129</v>
      </c>
      <c r="D143" s="279" t="s">
        <v>553</v>
      </c>
      <c r="E143" s="280" t="s">
        <v>1361</v>
      </c>
      <c r="F143" s="281" t="s">
        <v>1362</v>
      </c>
      <c r="G143" s="282" t="s">
        <v>251</v>
      </c>
      <c r="H143" s="283">
        <v>20.5</v>
      </c>
      <c r="I143" s="284"/>
      <c r="J143" s="285">
        <f>ROUND(I143*H143,2)</f>
        <v>0</v>
      </c>
      <c r="K143" s="281" t="s">
        <v>1302</v>
      </c>
      <c r="L143" s="286"/>
      <c r="M143" s="287" t="s">
        <v>19</v>
      </c>
      <c r="N143" s="288" t="s">
        <v>48</v>
      </c>
      <c r="O143" s="87"/>
      <c r="P143" s="225">
        <f>O143*H143</f>
        <v>0</v>
      </c>
      <c r="Q143" s="225">
        <v>0.00032000000000000003</v>
      </c>
      <c r="R143" s="225">
        <f>Q143*H143</f>
        <v>0.0065600000000000007</v>
      </c>
      <c r="S143" s="225">
        <v>0</v>
      </c>
      <c r="T143" s="226">
        <f>S143*H143</f>
        <v>0</v>
      </c>
      <c r="U143" s="41"/>
      <c r="V143" s="41"/>
      <c r="W143" s="41"/>
      <c r="X143" s="41"/>
      <c r="Y143" s="41"/>
      <c r="Z143" s="41"/>
      <c r="AA143" s="41"/>
      <c r="AB143" s="41"/>
      <c r="AC143" s="41"/>
      <c r="AD143" s="41"/>
      <c r="AE143" s="41"/>
      <c r="AR143" s="227" t="s">
        <v>235</v>
      </c>
      <c r="AT143" s="227" t="s">
        <v>553</v>
      </c>
      <c r="AU143" s="227" t="s">
        <v>85</v>
      </c>
      <c r="AY143" s="20" t="s">
        <v>179</v>
      </c>
      <c r="BE143" s="228">
        <f>IF(N143="základní",J143,0)</f>
        <v>0</v>
      </c>
      <c r="BF143" s="228">
        <f>IF(N143="snížená",J143,0)</f>
        <v>0</v>
      </c>
      <c r="BG143" s="228">
        <f>IF(N143="zákl. přenesená",J143,0)</f>
        <v>0</v>
      </c>
      <c r="BH143" s="228">
        <f>IF(N143="sníž. přenesená",J143,0)</f>
        <v>0</v>
      </c>
      <c r="BI143" s="228">
        <f>IF(N143="nulová",J143,0)</f>
        <v>0</v>
      </c>
      <c r="BJ143" s="20" t="s">
        <v>85</v>
      </c>
      <c r="BK143" s="228">
        <f>ROUND(I143*H143,2)</f>
        <v>0</v>
      </c>
      <c r="BL143" s="20" t="s">
        <v>186</v>
      </c>
      <c r="BM143" s="227" t="s">
        <v>508</v>
      </c>
    </row>
    <row r="144" s="12" customFormat="1" ht="25.92" customHeight="1">
      <c r="A144" s="12"/>
      <c r="B144" s="200"/>
      <c r="C144" s="201"/>
      <c r="D144" s="202" t="s">
        <v>76</v>
      </c>
      <c r="E144" s="203" t="s">
        <v>215</v>
      </c>
      <c r="F144" s="203" t="s">
        <v>1363</v>
      </c>
      <c r="G144" s="201"/>
      <c r="H144" s="201"/>
      <c r="I144" s="204"/>
      <c r="J144" s="205">
        <f>BK144</f>
        <v>0</v>
      </c>
      <c r="K144" s="201"/>
      <c r="L144" s="206"/>
      <c r="M144" s="207"/>
      <c r="N144" s="208"/>
      <c r="O144" s="208"/>
      <c r="P144" s="209">
        <f>SUM(P145:P152)</f>
        <v>0</v>
      </c>
      <c r="Q144" s="208"/>
      <c r="R144" s="209">
        <f>SUM(R145:R152)</f>
        <v>5.1649200000000004</v>
      </c>
      <c r="S144" s="208"/>
      <c r="T144" s="210">
        <f>SUM(T145:T152)</f>
        <v>0</v>
      </c>
      <c r="U144" s="12"/>
      <c r="V144" s="12"/>
      <c r="W144" s="12"/>
      <c r="X144" s="12"/>
      <c r="Y144" s="12"/>
      <c r="Z144" s="12"/>
      <c r="AA144" s="12"/>
      <c r="AB144" s="12"/>
      <c r="AC144" s="12"/>
      <c r="AD144" s="12"/>
      <c r="AE144" s="12"/>
      <c r="AR144" s="211" t="s">
        <v>85</v>
      </c>
      <c r="AT144" s="212" t="s">
        <v>76</v>
      </c>
      <c r="AU144" s="212" t="s">
        <v>77</v>
      </c>
      <c r="AY144" s="211" t="s">
        <v>179</v>
      </c>
      <c r="BK144" s="213">
        <f>SUM(BK145:BK152)</f>
        <v>0</v>
      </c>
    </row>
    <row r="145" s="2" customFormat="1" ht="16.5" customHeight="1">
      <c r="A145" s="41"/>
      <c r="B145" s="42"/>
      <c r="C145" s="216" t="s">
        <v>342</v>
      </c>
      <c r="D145" s="216" t="s">
        <v>181</v>
      </c>
      <c r="E145" s="217" t="s">
        <v>1364</v>
      </c>
      <c r="F145" s="218" t="s">
        <v>1365</v>
      </c>
      <c r="G145" s="219" t="s">
        <v>184</v>
      </c>
      <c r="H145" s="220">
        <v>4</v>
      </c>
      <c r="I145" s="221"/>
      <c r="J145" s="222">
        <f>ROUND(I145*H145,2)</f>
        <v>0</v>
      </c>
      <c r="K145" s="218" t="s">
        <v>1302</v>
      </c>
      <c r="L145" s="47"/>
      <c r="M145" s="223" t="s">
        <v>19</v>
      </c>
      <c r="N145" s="224" t="s">
        <v>48</v>
      </c>
      <c r="O145" s="87"/>
      <c r="P145" s="225">
        <f>O145*H145</f>
        <v>0</v>
      </c>
      <c r="Q145" s="225">
        <v>0.38624999999999998</v>
      </c>
      <c r="R145" s="225">
        <f>Q145*H145</f>
        <v>1.5449999999999999</v>
      </c>
      <c r="S145" s="225">
        <v>0</v>
      </c>
      <c r="T145" s="226">
        <f>S145*H145</f>
        <v>0</v>
      </c>
      <c r="U145" s="41"/>
      <c r="V145" s="41"/>
      <c r="W145" s="41"/>
      <c r="X145" s="41"/>
      <c r="Y145" s="41"/>
      <c r="Z145" s="41"/>
      <c r="AA145" s="41"/>
      <c r="AB145" s="41"/>
      <c r="AC145" s="41"/>
      <c r="AD145" s="41"/>
      <c r="AE145" s="41"/>
      <c r="AR145" s="227" t="s">
        <v>186</v>
      </c>
      <c r="AT145" s="227" t="s">
        <v>181</v>
      </c>
      <c r="AU145" s="227" t="s">
        <v>85</v>
      </c>
      <c r="AY145" s="20" t="s">
        <v>179</v>
      </c>
      <c r="BE145" s="228">
        <f>IF(N145="základní",J145,0)</f>
        <v>0</v>
      </c>
      <c r="BF145" s="228">
        <f>IF(N145="snížená",J145,0)</f>
        <v>0</v>
      </c>
      <c r="BG145" s="228">
        <f>IF(N145="zákl. přenesená",J145,0)</f>
        <v>0</v>
      </c>
      <c r="BH145" s="228">
        <f>IF(N145="sníž. přenesená",J145,0)</f>
        <v>0</v>
      </c>
      <c r="BI145" s="228">
        <f>IF(N145="nulová",J145,0)</f>
        <v>0</v>
      </c>
      <c r="BJ145" s="20" t="s">
        <v>85</v>
      </c>
      <c r="BK145" s="228">
        <f>ROUND(I145*H145,2)</f>
        <v>0</v>
      </c>
      <c r="BL145" s="20" t="s">
        <v>186</v>
      </c>
      <c r="BM145" s="227" t="s">
        <v>516</v>
      </c>
    </row>
    <row r="146" s="2" customFormat="1" ht="16.5" customHeight="1">
      <c r="A146" s="41"/>
      <c r="B146" s="42"/>
      <c r="C146" s="216" t="s">
        <v>351</v>
      </c>
      <c r="D146" s="216" t="s">
        <v>181</v>
      </c>
      <c r="E146" s="217" t="s">
        <v>1366</v>
      </c>
      <c r="F146" s="218" t="s">
        <v>1367</v>
      </c>
      <c r="G146" s="219" t="s">
        <v>184</v>
      </c>
      <c r="H146" s="220">
        <v>4</v>
      </c>
      <c r="I146" s="221"/>
      <c r="J146" s="222">
        <f>ROUND(I146*H146,2)</f>
        <v>0</v>
      </c>
      <c r="K146" s="218" t="s">
        <v>274</v>
      </c>
      <c r="L146" s="47"/>
      <c r="M146" s="223" t="s">
        <v>19</v>
      </c>
      <c r="N146" s="224" t="s">
        <v>48</v>
      </c>
      <c r="O146" s="87"/>
      <c r="P146" s="225">
        <f>O146*H146</f>
        <v>0</v>
      </c>
      <c r="Q146" s="225">
        <v>0.26375999999999999</v>
      </c>
      <c r="R146" s="225">
        <f>Q146*H146</f>
        <v>1.05504</v>
      </c>
      <c r="S146" s="225">
        <v>0</v>
      </c>
      <c r="T146" s="226">
        <f>S146*H146</f>
        <v>0</v>
      </c>
      <c r="U146" s="41"/>
      <c r="V146" s="41"/>
      <c r="W146" s="41"/>
      <c r="X146" s="41"/>
      <c r="Y146" s="41"/>
      <c r="Z146" s="41"/>
      <c r="AA146" s="41"/>
      <c r="AB146" s="41"/>
      <c r="AC146" s="41"/>
      <c r="AD146" s="41"/>
      <c r="AE146" s="41"/>
      <c r="AR146" s="227" t="s">
        <v>186</v>
      </c>
      <c r="AT146" s="227" t="s">
        <v>181</v>
      </c>
      <c r="AU146" s="227" t="s">
        <v>85</v>
      </c>
      <c r="AY146" s="20" t="s">
        <v>179</v>
      </c>
      <c r="BE146" s="228">
        <f>IF(N146="základní",J146,0)</f>
        <v>0</v>
      </c>
      <c r="BF146" s="228">
        <f>IF(N146="snížená",J146,0)</f>
        <v>0</v>
      </c>
      <c r="BG146" s="228">
        <f>IF(N146="zákl. přenesená",J146,0)</f>
        <v>0</v>
      </c>
      <c r="BH146" s="228">
        <f>IF(N146="sníž. přenesená",J146,0)</f>
        <v>0</v>
      </c>
      <c r="BI146" s="228">
        <f>IF(N146="nulová",J146,0)</f>
        <v>0</v>
      </c>
      <c r="BJ146" s="20" t="s">
        <v>85</v>
      </c>
      <c r="BK146" s="228">
        <f>ROUND(I146*H146,2)</f>
        <v>0</v>
      </c>
      <c r="BL146" s="20" t="s">
        <v>186</v>
      </c>
      <c r="BM146" s="227" t="s">
        <v>529</v>
      </c>
    </row>
    <row r="147" s="2" customFormat="1" ht="16.5" customHeight="1">
      <c r="A147" s="41"/>
      <c r="B147" s="42"/>
      <c r="C147" s="216" t="s">
        <v>359</v>
      </c>
      <c r="D147" s="216" t="s">
        <v>181</v>
      </c>
      <c r="E147" s="217" t="s">
        <v>1368</v>
      </c>
      <c r="F147" s="218" t="s">
        <v>1369</v>
      </c>
      <c r="G147" s="219" t="s">
        <v>184</v>
      </c>
      <c r="H147" s="220">
        <v>4</v>
      </c>
      <c r="I147" s="221"/>
      <c r="J147" s="222">
        <f>ROUND(I147*H147,2)</f>
        <v>0</v>
      </c>
      <c r="K147" s="218" t="s">
        <v>1302</v>
      </c>
      <c r="L147" s="47"/>
      <c r="M147" s="223" t="s">
        <v>19</v>
      </c>
      <c r="N147" s="224" t="s">
        <v>48</v>
      </c>
      <c r="O147" s="87"/>
      <c r="P147" s="225">
        <f>O147*H147</f>
        <v>0</v>
      </c>
      <c r="Q147" s="225">
        <v>0.51085999999999998</v>
      </c>
      <c r="R147" s="225">
        <f>Q147*H147</f>
        <v>2.0434399999999999</v>
      </c>
      <c r="S147" s="225">
        <v>0</v>
      </c>
      <c r="T147" s="226">
        <f>S147*H147</f>
        <v>0</v>
      </c>
      <c r="U147" s="41"/>
      <c r="V147" s="41"/>
      <c r="W147" s="41"/>
      <c r="X147" s="41"/>
      <c r="Y147" s="41"/>
      <c r="Z147" s="41"/>
      <c r="AA147" s="41"/>
      <c r="AB147" s="41"/>
      <c r="AC147" s="41"/>
      <c r="AD147" s="41"/>
      <c r="AE147" s="41"/>
      <c r="AR147" s="227" t="s">
        <v>186</v>
      </c>
      <c r="AT147" s="227" t="s">
        <v>181</v>
      </c>
      <c r="AU147" s="227" t="s">
        <v>85</v>
      </c>
      <c r="AY147" s="20" t="s">
        <v>179</v>
      </c>
      <c r="BE147" s="228">
        <f>IF(N147="základní",J147,0)</f>
        <v>0</v>
      </c>
      <c r="BF147" s="228">
        <f>IF(N147="snížená",J147,0)</f>
        <v>0</v>
      </c>
      <c r="BG147" s="228">
        <f>IF(N147="zákl. přenesená",J147,0)</f>
        <v>0</v>
      </c>
      <c r="BH147" s="228">
        <f>IF(N147="sníž. přenesená",J147,0)</f>
        <v>0</v>
      </c>
      <c r="BI147" s="228">
        <f>IF(N147="nulová",J147,0)</f>
        <v>0</v>
      </c>
      <c r="BJ147" s="20" t="s">
        <v>85</v>
      </c>
      <c r="BK147" s="228">
        <f>ROUND(I147*H147,2)</f>
        <v>0</v>
      </c>
      <c r="BL147" s="20" t="s">
        <v>186</v>
      </c>
      <c r="BM147" s="227" t="s">
        <v>540</v>
      </c>
    </row>
    <row r="148" s="2" customFormat="1" ht="16.5" customHeight="1">
      <c r="A148" s="41"/>
      <c r="B148" s="42"/>
      <c r="C148" s="216" t="s">
        <v>146</v>
      </c>
      <c r="D148" s="216" t="s">
        <v>181</v>
      </c>
      <c r="E148" s="217" t="s">
        <v>1370</v>
      </c>
      <c r="F148" s="218" t="s">
        <v>1371</v>
      </c>
      <c r="G148" s="219" t="s">
        <v>184</v>
      </c>
      <c r="H148" s="220">
        <v>4</v>
      </c>
      <c r="I148" s="221"/>
      <c r="J148" s="222">
        <f>ROUND(I148*H148,2)</f>
        <v>0</v>
      </c>
      <c r="K148" s="218" t="s">
        <v>1302</v>
      </c>
      <c r="L148" s="47"/>
      <c r="M148" s="223" t="s">
        <v>19</v>
      </c>
      <c r="N148" s="224" t="s">
        <v>48</v>
      </c>
      <c r="O148" s="87"/>
      <c r="P148" s="225">
        <f>O148*H148</f>
        <v>0</v>
      </c>
      <c r="Q148" s="225">
        <v>0.00069999999999999999</v>
      </c>
      <c r="R148" s="225">
        <f>Q148*H148</f>
        <v>0.0028</v>
      </c>
      <c r="S148" s="225">
        <v>0</v>
      </c>
      <c r="T148" s="226">
        <f>S148*H148</f>
        <v>0</v>
      </c>
      <c r="U148" s="41"/>
      <c r="V148" s="41"/>
      <c r="W148" s="41"/>
      <c r="X148" s="41"/>
      <c r="Y148" s="41"/>
      <c r="Z148" s="41"/>
      <c r="AA148" s="41"/>
      <c r="AB148" s="41"/>
      <c r="AC148" s="41"/>
      <c r="AD148" s="41"/>
      <c r="AE148" s="41"/>
      <c r="AR148" s="227" t="s">
        <v>186</v>
      </c>
      <c r="AT148" s="227" t="s">
        <v>181</v>
      </c>
      <c r="AU148" s="227" t="s">
        <v>85</v>
      </c>
      <c r="AY148" s="20" t="s">
        <v>179</v>
      </c>
      <c r="BE148" s="228">
        <f>IF(N148="základní",J148,0)</f>
        <v>0</v>
      </c>
      <c r="BF148" s="228">
        <f>IF(N148="snížená",J148,0)</f>
        <v>0</v>
      </c>
      <c r="BG148" s="228">
        <f>IF(N148="zákl. přenesená",J148,0)</f>
        <v>0</v>
      </c>
      <c r="BH148" s="228">
        <f>IF(N148="sníž. přenesená",J148,0)</f>
        <v>0</v>
      </c>
      <c r="BI148" s="228">
        <f>IF(N148="nulová",J148,0)</f>
        <v>0</v>
      </c>
      <c r="BJ148" s="20" t="s">
        <v>85</v>
      </c>
      <c r="BK148" s="228">
        <f>ROUND(I148*H148,2)</f>
        <v>0</v>
      </c>
      <c r="BL148" s="20" t="s">
        <v>186</v>
      </c>
      <c r="BM148" s="227" t="s">
        <v>557</v>
      </c>
    </row>
    <row r="149" s="2" customFormat="1" ht="16.5" customHeight="1">
      <c r="A149" s="41"/>
      <c r="B149" s="42"/>
      <c r="C149" s="216" t="s">
        <v>368</v>
      </c>
      <c r="D149" s="216" t="s">
        <v>181</v>
      </c>
      <c r="E149" s="217" t="s">
        <v>1372</v>
      </c>
      <c r="F149" s="218" t="s">
        <v>1373</v>
      </c>
      <c r="G149" s="219" t="s">
        <v>184</v>
      </c>
      <c r="H149" s="220">
        <v>4</v>
      </c>
      <c r="I149" s="221"/>
      <c r="J149" s="222">
        <f>ROUND(I149*H149,2)</f>
        <v>0</v>
      </c>
      <c r="K149" s="218" t="s">
        <v>274</v>
      </c>
      <c r="L149" s="47"/>
      <c r="M149" s="223" t="s">
        <v>19</v>
      </c>
      <c r="N149" s="224" t="s">
        <v>48</v>
      </c>
      <c r="O149" s="87"/>
      <c r="P149" s="225">
        <f>O149*H149</f>
        <v>0</v>
      </c>
      <c r="Q149" s="225">
        <v>0.12966</v>
      </c>
      <c r="R149" s="225">
        <f>Q149*H149</f>
        <v>0.51863999999999999</v>
      </c>
      <c r="S149" s="225">
        <v>0</v>
      </c>
      <c r="T149" s="226">
        <f>S149*H149</f>
        <v>0</v>
      </c>
      <c r="U149" s="41"/>
      <c r="V149" s="41"/>
      <c r="W149" s="41"/>
      <c r="X149" s="41"/>
      <c r="Y149" s="41"/>
      <c r="Z149" s="41"/>
      <c r="AA149" s="41"/>
      <c r="AB149" s="41"/>
      <c r="AC149" s="41"/>
      <c r="AD149" s="41"/>
      <c r="AE149" s="41"/>
      <c r="AR149" s="227" t="s">
        <v>186</v>
      </c>
      <c r="AT149" s="227" t="s">
        <v>181</v>
      </c>
      <c r="AU149" s="227" t="s">
        <v>85</v>
      </c>
      <c r="AY149" s="20" t="s">
        <v>179</v>
      </c>
      <c r="BE149" s="228">
        <f>IF(N149="základní",J149,0)</f>
        <v>0</v>
      </c>
      <c r="BF149" s="228">
        <f>IF(N149="snížená",J149,0)</f>
        <v>0</v>
      </c>
      <c r="BG149" s="228">
        <f>IF(N149="zákl. přenesená",J149,0)</f>
        <v>0</v>
      </c>
      <c r="BH149" s="228">
        <f>IF(N149="sníž. přenesená",J149,0)</f>
        <v>0</v>
      </c>
      <c r="BI149" s="228">
        <f>IF(N149="nulová",J149,0)</f>
        <v>0</v>
      </c>
      <c r="BJ149" s="20" t="s">
        <v>85</v>
      </c>
      <c r="BK149" s="228">
        <f>ROUND(I149*H149,2)</f>
        <v>0</v>
      </c>
      <c r="BL149" s="20" t="s">
        <v>186</v>
      </c>
      <c r="BM149" s="227" t="s">
        <v>571</v>
      </c>
    </row>
    <row r="150" s="2" customFormat="1" ht="16.5" customHeight="1">
      <c r="A150" s="41"/>
      <c r="B150" s="42"/>
      <c r="C150" s="216" t="s">
        <v>376</v>
      </c>
      <c r="D150" s="216" t="s">
        <v>181</v>
      </c>
      <c r="E150" s="217" t="s">
        <v>1374</v>
      </c>
      <c r="F150" s="218" t="s">
        <v>1375</v>
      </c>
      <c r="G150" s="219" t="s">
        <v>464</v>
      </c>
      <c r="H150" s="220">
        <v>0</v>
      </c>
      <c r="I150" s="221"/>
      <c r="J150" s="222">
        <f>ROUND(I150*H150,2)</f>
        <v>0</v>
      </c>
      <c r="K150" s="218" t="s">
        <v>274</v>
      </c>
      <c r="L150" s="47"/>
      <c r="M150" s="223" t="s">
        <v>19</v>
      </c>
      <c r="N150" s="224" t="s">
        <v>48</v>
      </c>
      <c r="O150" s="87"/>
      <c r="P150" s="225">
        <f>O150*H150</f>
        <v>0</v>
      </c>
      <c r="Q150" s="225">
        <v>0</v>
      </c>
      <c r="R150" s="225">
        <f>Q150*H150</f>
        <v>0</v>
      </c>
      <c r="S150" s="225">
        <v>0</v>
      </c>
      <c r="T150" s="226">
        <f>S150*H150</f>
        <v>0</v>
      </c>
      <c r="U150" s="41"/>
      <c r="V150" s="41"/>
      <c r="W150" s="41"/>
      <c r="X150" s="41"/>
      <c r="Y150" s="41"/>
      <c r="Z150" s="41"/>
      <c r="AA150" s="41"/>
      <c r="AB150" s="41"/>
      <c r="AC150" s="41"/>
      <c r="AD150" s="41"/>
      <c r="AE150" s="41"/>
      <c r="AR150" s="227" t="s">
        <v>186</v>
      </c>
      <c r="AT150" s="227" t="s">
        <v>181</v>
      </c>
      <c r="AU150" s="227" t="s">
        <v>85</v>
      </c>
      <c r="AY150" s="20" t="s">
        <v>179</v>
      </c>
      <c r="BE150" s="228">
        <f>IF(N150="základní",J150,0)</f>
        <v>0</v>
      </c>
      <c r="BF150" s="228">
        <f>IF(N150="snížená",J150,0)</f>
        <v>0</v>
      </c>
      <c r="BG150" s="228">
        <f>IF(N150="zákl. přenesená",J150,0)</f>
        <v>0</v>
      </c>
      <c r="BH150" s="228">
        <f>IF(N150="sníž. přenesená",J150,0)</f>
        <v>0</v>
      </c>
      <c r="BI150" s="228">
        <f>IF(N150="nulová",J150,0)</f>
        <v>0</v>
      </c>
      <c r="BJ150" s="20" t="s">
        <v>85</v>
      </c>
      <c r="BK150" s="228">
        <f>ROUND(I150*H150,2)</f>
        <v>0</v>
      </c>
      <c r="BL150" s="20" t="s">
        <v>186</v>
      </c>
      <c r="BM150" s="227" t="s">
        <v>560</v>
      </c>
    </row>
    <row r="151" s="2" customFormat="1">
      <c r="A151" s="41"/>
      <c r="B151" s="42"/>
      <c r="C151" s="43"/>
      <c r="D151" s="236" t="s">
        <v>276</v>
      </c>
      <c r="E151" s="43"/>
      <c r="F151" s="278" t="s">
        <v>1121</v>
      </c>
      <c r="G151" s="43"/>
      <c r="H151" s="43"/>
      <c r="I151" s="231"/>
      <c r="J151" s="43"/>
      <c r="K151" s="43"/>
      <c r="L151" s="47"/>
      <c r="M151" s="232"/>
      <c r="N151" s="233"/>
      <c r="O151" s="87"/>
      <c r="P151" s="87"/>
      <c r="Q151" s="87"/>
      <c r="R151" s="87"/>
      <c r="S151" s="87"/>
      <c r="T151" s="88"/>
      <c r="U151" s="41"/>
      <c r="V151" s="41"/>
      <c r="W151" s="41"/>
      <c r="X151" s="41"/>
      <c r="Y151" s="41"/>
      <c r="Z151" s="41"/>
      <c r="AA151" s="41"/>
      <c r="AB151" s="41"/>
      <c r="AC151" s="41"/>
      <c r="AD151" s="41"/>
      <c r="AE151" s="41"/>
      <c r="AT151" s="20" t="s">
        <v>276</v>
      </c>
      <c r="AU151" s="20" t="s">
        <v>85</v>
      </c>
    </row>
    <row r="152" s="14" customFormat="1">
      <c r="A152" s="14"/>
      <c r="B152" s="245"/>
      <c r="C152" s="246"/>
      <c r="D152" s="236" t="s">
        <v>190</v>
      </c>
      <c r="E152" s="246"/>
      <c r="F152" s="248" t="s">
        <v>1122</v>
      </c>
      <c r="G152" s="246"/>
      <c r="H152" s="249">
        <v>0</v>
      </c>
      <c r="I152" s="250"/>
      <c r="J152" s="246"/>
      <c r="K152" s="246"/>
      <c r="L152" s="251"/>
      <c r="M152" s="252"/>
      <c r="N152" s="253"/>
      <c r="O152" s="253"/>
      <c r="P152" s="253"/>
      <c r="Q152" s="253"/>
      <c r="R152" s="253"/>
      <c r="S152" s="253"/>
      <c r="T152" s="254"/>
      <c r="U152" s="14"/>
      <c r="V152" s="14"/>
      <c r="W152" s="14"/>
      <c r="X152" s="14"/>
      <c r="Y152" s="14"/>
      <c r="Z152" s="14"/>
      <c r="AA152" s="14"/>
      <c r="AB152" s="14"/>
      <c r="AC152" s="14"/>
      <c r="AD152" s="14"/>
      <c r="AE152" s="14"/>
      <c r="AT152" s="255" t="s">
        <v>190</v>
      </c>
      <c r="AU152" s="255" t="s">
        <v>85</v>
      </c>
      <c r="AV152" s="14" t="s">
        <v>87</v>
      </c>
      <c r="AW152" s="14" t="s">
        <v>4</v>
      </c>
      <c r="AX152" s="14" t="s">
        <v>85</v>
      </c>
      <c r="AY152" s="255" t="s">
        <v>179</v>
      </c>
    </row>
    <row r="153" s="12" customFormat="1" ht="25.92" customHeight="1">
      <c r="A153" s="12"/>
      <c r="B153" s="200"/>
      <c r="C153" s="201"/>
      <c r="D153" s="202" t="s">
        <v>76</v>
      </c>
      <c r="E153" s="203" t="s">
        <v>235</v>
      </c>
      <c r="F153" s="203" t="s">
        <v>1376</v>
      </c>
      <c r="G153" s="201"/>
      <c r="H153" s="201"/>
      <c r="I153" s="204"/>
      <c r="J153" s="205">
        <f>BK153</f>
        <v>0</v>
      </c>
      <c r="K153" s="201"/>
      <c r="L153" s="206"/>
      <c r="M153" s="207"/>
      <c r="N153" s="208"/>
      <c r="O153" s="208"/>
      <c r="P153" s="209">
        <f>SUM(P154:P175)</f>
        <v>0</v>
      </c>
      <c r="Q153" s="208"/>
      <c r="R153" s="209">
        <f>SUM(R154:R175)</f>
        <v>2.9565449999999998</v>
      </c>
      <c r="S153" s="208"/>
      <c r="T153" s="210">
        <f>SUM(T154:T175)</f>
        <v>0</v>
      </c>
      <c r="U153" s="12"/>
      <c r="V153" s="12"/>
      <c r="W153" s="12"/>
      <c r="X153" s="12"/>
      <c r="Y153" s="12"/>
      <c r="Z153" s="12"/>
      <c r="AA153" s="12"/>
      <c r="AB153" s="12"/>
      <c r="AC153" s="12"/>
      <c r="AD153" s="12"/>
      <c r="AE153" s="12"/>
      <c r="AR153" s="211" t="s">
        <v>85</v>
      </c>
      <c r="AT153" s="212" t="s">
        <v>76</v>
      </c>
      <c r="AU153" s="212" t="s">
        <v>77</v>
      </c>
      <c r="AY153" s="211" t="s">
        <v>179</v>
      </c>
      <c r="BK153" s="213">
        <f>SUM(BK154:BK175)</f>
        <v>0</v>
      </c>
    </row>
    <row r="154" s="2" customFormat="1" ht="16.5" customHeight="1">
      <c r="A154" s="41"/>
      <c r="B154" s="42"/>
      <c r="C154" s="216" t="s">
        <v>383</v>
      </c>
      <c r="D154" s="216" t="s">
        <v>181</v>
      </c>
      <c r="E154" s="217" t="s">
        <v>1377</v>
      </c>
      <c r="F154" s="218" t="s">
        <v>1378</v>
      </c>
      <c r="G154" s="219" t="s">
        <v>251</v>
      </c>
      <c r="H154" s="220">
        <v>20.5</v>
      </c>
      <c r="I154" s="221"/>
      <c r="J154" s="222">
        <f>ROUND(I154*H154,2)</f>
        <v>0</v>
      </c>
      <c r="K154" s="218" t="s">
        <v>1302</v>
      </c>
      <c r="L154" s="47"/>
      <c r="M154" s="223" t="s">
        <v>19</v>
      </c>
      <c r="N154" s="224" t="s">
        <v>48</v>
      </c>
      <c r="O154" s="87"/>
      <c r="P154" s="225">
        <f>O154*H154</f>
        <v>0</v>
      </c>
      <c r="Q154" s="225">
        <v>0</v>
      </c>
      <c r="R154" s="225">
        <f>Q154*H154</f>
        <v>0</v>
      </c>
      <c r="S154" s="225">
        <v>0</v>
      </c>
      <c r="T154" s="226">
        <f>S154*H154</f>
        <v>0</v>
      </c>
      <c r="U154" s="41"/>
      <c r="V154" s="41"/>
      <c r="W154" s="41"/>
      <c r="X154" s="41"/>
      <c r="Y154" s="41"/>
      <c r="Z154" s="41"/>
      <c r="AA154" s="41"/>
      <c r="AB154" s="41"/>
      <c r="AC154" s="41"/>
      <c r="AD154" s="41"/>
      <c r="AE154" s="41"/>
      <c r="AR154" s="227" t="s">
        <v>186</v>
      </c>
      <c r="AT154" s="227" t="s">
        <v>181</v>
      </c>
      <c r="AU154" s="227" t="s">
        <v>85</v>
      </c>
      <c r="AY154" s="20" t="s">
        <v>179</v>
      </c>
      <c r="BE154" s="228">
        <f>IF(N154="základní",J154,0)</f>
        <v>0</v>
      </c>
      <c r="BF154" s="228">
        <f>IF(N154="snížená",J154,0)</f>
        <v>0</v>
      </c>
      <c r="BG154" s="228">
        <f>IF(N154="zákl. přenesená",J154,0)</f>
        <v>0</v>
      </c>
      <c r="BH154" s="228">
        <f>IF(N154="sníž. přenesená",J154,0)</f>
        <v>0</v>
      </c>
      <c r="BI154" s="228">
        <f>IF(N154="nulová",J154,0)</f>
        <v>0</v>
      </c>
      <c r="BJ154" s="20" t="s">
        <v>85</v>
      </c>
      <c r="BK154" s="228">
        <f>ROUND(I154*H154,2)</f>
        <v>0</v>
      </c>
      <c r="BL154" s="20" t="s">
        <v>186</v>
      </c>
      <c r="BM154" s="227" t="s">
        <v>591</v>
      </c>
    </row>
    <row r="155" s="2" customFormat="1" ht="16.5" customHeight="1">
      <c r="A155" s="41"/>
      <c r="B155" s="42"/>
      <c r="C155" s="216" t="s">
        <v>392</v>
      </c>
      <c r="D155" s="216" t="s">
        <v>181</v>
      </c>
      <c r="E155" s="217" t="s">
        <v>1379</v>
      </c>
      <c r="F155" s="218" t="s">
        <v>1380</v>
      </c>
      <c r="G155" s="219" t="s">
        <v>273</v>
      </c>
      <c r="H155" s="220">
        <v>8</v>
      </c>
      <c r="I155" s="221"/>
      <c r="J155" s="222">
        <f>ROUND(I155*H155,2)</f>
        <v>0</v>
      </c>
      <c r="K155" s="218" t="s">
        <v>274</v>
      </c>
      <c r="L155" s="47"/>
      <c r="M155" s="223" t="s">
        <v>19</v>
      </c>
      <c r="N155" s="224" t="s">
        <v>48</v>
      </c>
      <c r="O155" s="87"/>
      <c r="P155" s="225">
        <f>O155*H155</f>
        <v>0</v>
      </c>
      <c r="Q155" s="225">
        <v>0</v>
      </c>
      <c r="R155" s="225">
        <f>Q155*H155</f>
        <v>0</v>
      </c>
      <c r="S155" s="225">
        <v>0</v>
      </c>
      <c r="T155" s="226">
        <f>S155*H155</f>
        <v>0</v>
      </c>
      <c r="U155" s="41"/>
      <c r="V155" s="41"/>
      <c r="W155" s="41"/>
      <c r="X155" s="41"/>
      <c r="Y155" s="41"/>
      <c r="Z155" s="41"/>
      <c r="AA155" s="41"/>
      <c r="AB155" s="41"/>
      <c r="AC155" s="41"/>
      <c r="AD155" s="41"/>
      <c r="AE155" s="41"/>
      <c r="AR155" s="227" t="s">
        <v>186</v>
      </c>
      <c r="AT155" s="227" t="s">
        <v>181</v>
      </c>
      <c r="AU155" s="227" t="s">
        <v>85</v>
      </c>
      <c r="AY155" s="20" t="s">
        <v>179</v>
      </c>
      <c r="BE155" s="228">
        <f>IF(N155="základní",J155,0)</f>
        <v>0</v>
      </c>
      <c r="BF155" s="228">
        <f>IF(N155="snížená",J155,0)</f>
        <v>0</v>
      </c>
      <c r="BG155" s="228">
        <f>IF(N155="zákl. přenesená",J155,0)</f>
        <v>0</v>
      </c>
      <c r="BH155" s="228">
        <f>IF(N155="sníž. přenesená",J155,0)</f>
        <v>0</v>
      </c>
      <c r="BI155" s="228">
        <f>IF(N155="nulová",J155,0)</f>
        <v>0</v>
      </c>
      <c r="BJ155" s="20" t="s">
        <v>85</v>
      </c>
      <c r="BK155" s="228">
        <f>ROUND(I155*H155,2)</f>
        <v>0</v>
      </c>
      <c r="BL155" s="20" t="s">
        <v>186</v>
      </c>
      <c r="BM155" s="227" t="s">
        <v>601</v>
      </c>
    </row>
    <row r="156" s="2" customFormat="1" ht="16.5" customHeight="1">
      <c r="A156" s="41"/>
      <c r="B156" s="42"/>
      <c r="C156" s="216" t="s">
        <v>400</v>
      </c>
      <c r="D156" s="216" t="s">
        <v>181</v>
      </c>
      <c r="E156" s="217" t="s">
        <v>1381</v>
      </c>
      <c r="F156" s="218" t="s">
        <v>1382</v>
      </c>
      <c r="G156" s="219" t="s">
        <v>273</v>
      </c>
      <c r="H156" s="220">
        <v>8</v>
      </c>
      <c r="I156" s="221"/>
      <c r="J156" s="222">
        <f>ROUND(I156*H156,2)</f>
        <v>0</v>
      </c>
      <c r="K156" s="218" t="s">
        <v>1302</v>
      </c>
      <c r="L156" s="47"/>
      <c r="M156" s="223" t="s">
        <v>19</v>
      </c>
      <c r="N156" s="224" t="s">
        <v>48</v>
      </c>
      <c r="O156" s="87"/>
      <c r="P156" s="225">
        <f>O156*H156</f>
        <v>0</v>
      </c>
      <c r="Q156" s="225">
        <v>0</v>
      </c>
      <c r="R156" s="225">
        <f>Q156*H156</f>
        <v>0</v>
      </c>
      <c r="S156" s="225">
        <v>0</v>
      </c>
      <c r="T156" s="226">
        <f>S156*H156</f>
        <v>0</v>
      </c>
      <c r="U156" s="41"/>
      <c r="V156" s="41"/>
      <c r="W156" s="41"/>
      <c r="X156" s="41"/>
      <c r="Y156" s="41"/>
      <c r="Z156" s="41"/>
      <c r="AA156" s="41"/>
      <c r="AB156" s="41"/>
      <c r="AC156" s="41"/>
      <c r="AD156" s="41"/>
      <c r="AE156" s="41"/>
      <c r="AR156" s="227" t="s">
        <v>186</v>
      </c>
      <c r="AT156" s="227" t="s">
        <v>181</v>
      </c>
      <c r="AU156" s="227" t="s">
        <v>85</v>
      </c>
      <c r="AY156" s="20" t="s">
        <v>179</v>
      </c>
      <c r="BE156" s="228">
        <f>IF(N156="základní",J156,0)</f>
        <v>0</v>
      </c>
      <c r="BF156" s="228">
        <f>IF(N156="snížená",J156,0)</f>
        <v>0</v>
      </c>
      <c r="BG156" s="228">
        <f>IF(N156="zákl. přenesená",J156,0)</f>
        <v>0</v>
      </c>
      <c r="BH156" s="228">
        <f>IF(N156="sníž. přenesená",J156,0)</f>
        <v>0</v>
      </c>
      <c r="BI156" s="228">
        <f>IF(N156="nulová",J156,0)</f>
        <v>0</v>
      </c>
      <c r="BJ156" s="20" t="s">
        <v>85</v>
      </c>
      <c r="BK156" s="228">
        <f>ROUND(I156*H156,2)</f>
        <v>0</v>
      </c>
      <c r="BL156" s="20" t="s">
        <v>186</v>
      </c>
      <c r="BM156" s="227" t="s">
        <v>610</v>
      </c>
    </row>
    <row r="157" s="2" customFormat="1" ht="16.5" customHeight="1">
      <c r="A157" s="41"/>
      <c r="B157" s="42"/>
      <c r="C157" s="216" t="s">
        <v>406</v>
      </c>
      <c r="D157" s="216" t="s">
        <v>181</v>
      </c>
      <c r="E157" s="217" t="s">
        <v>1383</v>
      </c>
      <c r="F157" s="218" t="s">
        <v>1384</v>
      </c>
      <c r="G157" s="219" t="s">
        <v>273</v>
      </c>
      <c r="H157" s="220">
        <v>2</v>
      </c>
      <c r="I157" s="221"/>
      <c r="J157" s="222">
        <f>ROUND(I157*H157,2)</f>
        <v>0</v>
      </c>
      <c r="K157" s="218" t="s">
        <v>274</v>
      </c>
      <c r="L157" s="47"/>
      <c r="M157" s="223" t="s">
        <v>19</v>
      </c>
      <c r="N157" s="224" t="s">
        <v>48</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186</v>
      </c>
      <c r="AT157" s="227" t="s">
        <v>181</v>
      </c>
      <c r="AU157" s="227" t="s">
        <v>85</v>
      </c>
      <c r="AY157" s="20" t="s">
        <v>179</v>
      </c>
      <c r="BE157" s="228">
        <f>IF(N157="základní",J157,0)</f>
        <v>0</v>
      </c>
      <c r="BF157" s="228">
        <f>IF(N157="snížená",J157,0)</f>
        <v>0</v>
      </c>
      <c r="BG157" s="228">
        <f>IF(N157="zákl. přenesená",J157,0)</f>
        <v>0</v>
      </c>
      <c r="BH157" s="228">
        <f>IF(N157="sníž. přenesená",J157,0)</f>
        <v>0</v>
      </c>
      <c r="BI157" s="228">
        <f>IF(N157="nulová",J157,0)</f>
        <v>0</v>
      </c>
      <c r="BJ157" s="20" t="s">
        <v>85</v>
      </c>
      <c r="BK157" s="228">
        <f>ROUND(I157*H157,2)</f>
        <v>0</v>
      </c>
      <c r="BL157" s="20" t="s">
        <v>186</v>
      </c>
      <c r="BM157" s="227" t="s">
        <v>620</v>
      </c>
    </row>
    <row r="158" s="2" customFormat="1" ht="16.5" customHeight="1">
      <c r="A158" s="41"/>
      <c r="B158" s="42"/>
      <c r="C158" s="216" t="s">
        <v>412</v>
      </c>
      <c r="D158" s="216" t="s">
        <v>181</v>
      </c>
      <c r="E158" s="217" t="s">
        <v>1385</v>
      </c>
      <c r="F158" s="218" t="s">
        <v>1386</v>
      </c>
      <c r="G158" s="219" t="s">
        <v>273</v>
      </c>
      <c r="H158" s="220">
        <v>1</v>
      </c>
      <c r="I158" s="221"/>
      <c r="J158" s="222">
        <f>ROUND(I158*H158,2)</f>
        <v>0</v>
      </c>
      <c r="K158" s="218" t="s">
        <v>1302</v>
      </c>
      <c r="L158" s="47"/>
      <c r="M158" s="223" t="s">
        <v>19</v>
      </c>
      <c r="N158" s="224" t="s">
        <v>48</v>
      </c>
      <c r="O158" s="87"/>
      <c r="P158" s="225">
        <f>O158*H158</f>
        <v>0</v>
      </c>
      <c r="Q158" s="225">
        <v>0.00023000000000000001</v>
      </c>
      <c r="R158" s="225">
        <f>Q158*H158</f>
        <v>0.00023000000000000001</v>
      </c>
      <c r="S158" s="225">
        <v>0</v>
      </c>
      <c r="T158" s="226">
        <f>S158*H158</f>
        <v>0</v>
      </c>
      <c r="U158" s="41"/>
      <c r="V158" s="41"/>
      <c r="W158" s="41"/>
      <c r="X158" s="41"/>
      <c r="Y158" s="41"/>
      <c r="Z158" s="41"/>
      <c r="AA158" s="41"/>
      <c r="AB158" s="41"/>
      <c r="AC158" s="41"/>
      <c r="AD158" s="41"/>
      <c r="AE158" s="41"/>
      <c r="AR158" s="227" t="s">
        <v>186</v>
      </c>
      <c r="AT158" s="227" t="s">
        <v>181</v>
      </c>
      <c r="AU158" s="227" t="s">
        <v>85</v>
      </c>
      <c r="AY158" s="20" t="s">
        <v>179</v>
      </c>
      <c r="BE158" s="228">
        <f>IF(N158="základní",J158,0)</f>
        <v>0</v>
      </c>
      <c r="BF158" s="228">
        <f>IF(N158="snížená",J158,0)</f>
        <v>0</v>
      </c>
      <c r="BG158" s="228">
        <f>IF(N158="zákl. přenesená",J158,0)</f>
        <v>0</v>
      </c>
      <c r="BH158" s="228">
        <f>IF(N158="sníž. přenesená",J158,0)</f>
        <v>0</v>
      </c>
      <c r="BI158" s="228">
        <f>IF(N158="nulová",J158,0)</f>
        <v>0</v>
      </c>
      <c r="BJ158" s="20" t="s">
        <v>85</v>
      </c>
      <c r="BK158" s="228">
        <f>ROUND(I158*H158,2)</f>
        <v>0</v>
      </c>
      <c r="BL158" s="20" t="s">
        <v>186</v>
      </c>
      <c r="BM158" s="227" t="s">
        <v>1151</v>
      </c>
    </row>
    <row r="159" s="2" customFormat="1" ht="16.5" customHeight="1">
      <c r="A159" s="41"/>
      <c r="B159" s="42"/>
      <c r="C159" s="216" t="s">
        <v>420</v>
      </c>
      <c r="D159" s="216" t="s">
        <v>181</v>
      </c>
      <c r="E159" s="217" t="s">
        <v>1387</v>
      </c>
      <c r="F159" s="218" t="s">
        <v>1388</v>
      </c>
      <c r="G159" s="219" t="s">
        <v>273</v>
      </c>
      <c r="H159" s="220">
        <v>1</v>
      </c>
      <c r="I159" s="221"/>
      <c r="J159" s="222">
        <f>ROUND(I159*H159,2)</f>
        <v>0</v>
      </c>
      <c r="K159" s="218" t="s">
        <v>1302</v>
      </c>
      <c r="L159" s="47"/>
      <c r="M159" s="223" t="s">
        <v>19</v>
      </c>
      <c r="N159" s="224" t="s">
        <v>48</v>
      </c>
      <c r="O159" s="87"/>
      <c r="P159" s="225">
        <f>O159*H159</f>
        <v>0</v>
      </c>
      <c r="Q159" s="225">
        <v>0</v>
      </c>
      <c r="R159" s="225">
        <f>Q159*H159</f>
        <v>0</v>
      </c>
      <c r="S159" s="225">
        <v>0</v>
      </c>
      <c r="T159" s="226">
        <f>S159*H159</f>
        <v>0</v>
      </c>
      <c r="U159" s="41"/>
      <c r="V159" s="41"/>
      <c r="W159" s="41"/>
      <c r="X159" s="41"/>
      <c r="Y159" s="41"/>
      <c r="Z159" s="41"/>
      <c r="AA159" s="41"/>
      <c r="AB159" s="41"/>
      <c r="AC159" s="41"/>
      <c r="AD159" s="41"/>
      <c r="AE159" s="41"/>
      <c r="AR159" s="227" t="s">
        <v>186</v>
      </c>
      <c r="AT159" s="227" t="s">
        <v>181</v>
      </c>
      <c r="AU159" s="227" t="s">
        <v>85</v>
      </c>
      <c r="AY159" s="20" t="s">
        <v>179</v>
      </c>
      <c r="BE159" s="228">
        <f>IF(N159="základní",J159,0)</f>
        <v>0</v>
      </c>
      <c r="BF159" s="228">
        <f>IF(N159="snížená",J159,0)</f>
        <v>0</v>
      </c>
      <c r="BG159" s="228">
        <f>IF(N159="zákl. přenesená",J159,0)</f>
        <v>0</v>
      </c>
      <c r="BH159" s="228">
        <f>IF(N159="sníž. přenesená",J159,0)</f>
        <v>0</v>
      </c>
      <c r="BI159" s="228">
        <f>IF(N159="nulová",J159,0)</f>
        <v>0</v>
      </c>
      <c r="BJ159" s="20" t="s">
        <v>85</v>
      </c>
      <c r="BK159" s="228">
        <f>ROUND(I159*H159,2)</f>
        <v>0</v>
      </c>
      <c r="BL159" s="20" t="s">
        <v>186</v>
      </c>
      <c r="BM159" s="227" t="s">
        <v>1155</v>
      </c>
    </row>
    <row r="160" s="2" customFormat="1" ht="16.5" customHeight="1">
      <c r="A160" s="41"/>
      <c r="B160" s="42"/>
      <c r="C160" s="216" t="s">
        <v>427</v>
      </c>
      <c r="D160" s="216" t="s">
        <v>181</v>
      </c>
      <c r="E160" s="217" t="s">
        <v>1389</v>
      </c>
      <c r="F160" s="218" t="s">
        <v>1390</v>
      </c>
      <c r="G160" s="219" t="s">
        <v>251</v>
      </c>
      <c r="H160" s="220">
        <v>20.5</v>
      </c>
      <c r="I160" s="221"/>
      <c r="J160" s="222">
        <f>ROUND(I160*H160,2)</f>
        <v>0</v>
      </c>
      <c r="K160" s="218" t="s">
        <v>1302</v>
      </c>
      <c r="L160" s="47"/>
      <c r="M160" s="223" t="s">
        <v>19</v>
      </c>
      <c r="N160" s="224" t="s">
        <v>48</v>
      </c>
      <c r="O160" s="87"/>
      <c r="P160" s="225">
        <f>O160*H160</f>
        <v>0</v>
      </c>
      <c r="Q160" s="225">
        <v>0</v>
      </c>
      <c r="R160" s="225">
        <f>Q160*H160</f>
        <v>0</v>
      </c>
      <c r="S160" s="225">
        <v>0</v>
      </c>
      <c r="T160" s="226">
        <f>S160*H160</f>
        <v>0</v>
      </c>
      <c r="U160" s="41"/>
      <c r="V160" s="41"/>
      <c r="W160" s="41"/>
      <c r="X160" s="41"/>
      <c r="Y160" s="41"/>
      <c r="Z160" s="41"/>
      <c r="AA160" s="41"/>
      <c r="AB160" s="41"/>
      <c r="AC160" s="41"/>
      <c r="AD160" s="41"/>
      <c r="AE160" s="41"/>
      <c r="AR160" s="227" t="s">
        <v>186</v>
      </c>
      <c r="AT160" s="227" t="s">
        <v>181</v>
      </c>
      <c r="AU160" s="227" t="s">
        <v>85</v>
      </c>
      <c r="AY160" s="20" t="s">
        <v>179</v>
      </c>
      <c r="BE160" s="228">
        <f>IF(N160="základní",J160,0)</f>
        <v>0</v>
      </c>
      <c r="BF160" s="228">
        <f>IF(N160="snížená",J160,0)</f>
        <v>0</v>
      </c>
      <c r="BG160" s="228">
        <f>IF(N160="zákl. přenesená",J160,0)</f>
        <v>0</v>
      </c>
      <c r="BH160" s="228">
        <f>IF(N160="sníž. přenesená",J160,0)</f>
        <v>0</v>
      </c>
      <c r="BI160" s="228">
        <f>IF(N160="nulová",J160,0)</f>
        <v>0</v>
      </c>
      <c r="BJ160" s="20" t="s">
        <v>85</v>
      </c>
      <c r="BK160" s="228">
        <f>ROUND(I160*H160,2)</f>
        <v>0</v>
      </c>
      <c r="BL160" s="20" t="s">
        <v>186</v>
      </c>
      <c r="BM160" s="227" t="s">
        <v>1158</v>
      </c>
    </row>
    <row r="161" s="2" customFormat="1" ht="16.5" customHeight="1">
      <c r="A161" s="41"/>
      <c r="B161" s="42"/>
      <c r="C161" s="216" t="s">
        <v>140</v>
      </c>
      <c r="D161" s="216" t="s">
        <v>181</v>
      </c>
      <c r="E161" s="217" t="s">
        <v>1391</v>
      </c>
      <c r="F161" s="218" t="s">
        <v>1392</v>
      </c>
      <c r="G161" s="219" t="s">
        <v>251</v>
      </c>
      <c r="H161" s="220">
        <v>20.5</v>
      </c>
      <c r="I161" s="221"/>
      <c r="J161" s="222">
        <f>ROUND(I161*H161,2)</f>
        <v>0</v>
      </c>
      <c r="K161" s="218" t="s">
        <v>1302</v>
      </c>
      <c r="L161" s="47"/>
      <c r="M161" s="223" t="s">
        <v>19</v>
      </c>
      <c r="N161" s="224" t="s">
        <v>48</v>
      </c>
      <c r="O161" s="87"/>
      <c r="P161" s="225">
        <f>O161*H161</f>
        <v>0</v>
      </c>
      <c r="Q161" s="225">
        <v>0</v>
      </c>
      <c r="R161" s="225">
        <f>Q161*H161</f>
        <v>0</v>
      </c>
      <c r="S161" s="225">
        <v>0</v>
      </c>
      <c r="T161" s="226">
        <f>S161*H161</f>
        <v>0</v>
      </c>
      <c r="U161" s="41"/>
      <c r="V161" s="41"/>
      <c r="W161" s="41"/>
      <c r="X161" s="41"/>
      <c r="Y161" s="41"/>
      <c r="Z161" s="41"/>
      <c r="AA161" s="41"/>
      <c r="AB161" s="41"/>
      <c r="AC161" s="41"/>
      <c r="AD161" s="41"/>
      <c r="AE161" s="41"/>
      <c r="AR161" s="227" t="s">
        <v>186</v>
      </c>
      <c r="AT161" s="227" t="s">
        <v>181</v>
      </c>
      <c r="AU161" s="227" t="s">
        <v>85</v>
      </c>
      <c r="AY161" s="20" t="s">
        <v>179</v>
      </c>
      <c r="BE161" s="228">
        <f>IF(N161="základní",J161,0)</f>
        <v>0</v>
      </c>
      <c r="BF161" s="228">
        <f>IF(N161="snížená",J161,0)</f>
        <v>0</v>
      </c>
      <c r="BG161" s="228">
        <f>IF(N161="zákl. přenesená",J161,0)</f>
        <v>0</v>
      </c>
      <c r="BH161" s="228">
        <f>IF(N161="sníž. přenesená",J161,0)</f>
        <v>0</v>
      </c>
      <c r="BI161" s="228">
        <f>IF(N161="nulová",J161,0)</f>
        <v>0</v>
      </c>
      <c r="BJ161" s="20" t="s">
        <v>85</v>
      </c>
      <c r="BK161" s="228">
        <f>ROUND(I161*H161,2)</f>
        <v>0</v>
      </c>
      <c r="BL161" s="20" t="s">
        <v>186</v>
      </c>
      <c r="BM161" s="227" t="s">
        <v>1161</v>
      </c>
    </row>
    <row r="162" s="2" customFormat="1" ht="16.5" customHeight="1">
      <c r="A162" s="41"/>
      <c r="B162" s="42"/>
      <c r="C162" s="216" t="s">
        <v>440</v>
      </c>
      <c r="D162" s="216" t="s">
        <v>181</v>
      </c>
      <c r="E162" s="217" t="s">
        <v>1393</v>
      </c>
      <c r="F162" s="218" t="s">
        <v>1394</v>
      </c>
      <c r="G162" s="219" t="s">
        <v>1395</v>
      </c>
      <c r="H162" s="220">
        <v>2</v>
      </c>
      <c r="I162" s="221"/>
      <c r="J162" s="222">
        <f>ROUND(I162*H162,2)</f>
        <v>0</v>
      </c>
      <c r="K162" s="218" t="s">
        <v>1302</v>
      </c>
      <c r="L162" s="47"/>
      <c r="M162" s="223" t="s">
        <v>19</v>
      </c>
      <c r="N162" s="224" t="s">
        <v>48</v>
      </c>
      <c r="O162" s="87"/>
      <c r="P162" s="225">
        <f>O162*H162</f>
        <v>0</v>
      </c>
      <c r="Q162" s="225">
        <v>0.035029999999999999</v>
      </c>
      <c r="R162" s="225">
        <f>Q162*H162</f>
        <v>0.070059999999999997</v>
      </c>
      <c r="S162" s="225">
        <v>0</v>
      </c>
      <c r="T162" s="226">
        <f>S162*H162</f>
        <v>0</v>
      </c>
      <c r="U162" s="41"/>
      <c r="V162" s="41"/>
      <c r="W162" s="41"/>
      <c r="X162" s="41"/>
      <c r="Y162" s="41"/>
      <c r="Z162" s="41"/>
      <c r="AA162" s="41"/>
      <c r="AB162" s="41"/>
      <c r="AC162" s="41"/>
      <c r="AD162" s="41"/>
      <c r="AE162" s="41"/>
      <c r="AR162" s="227" t="s">
        <v>186</v>
      </c>
      <c r="AT162" s="227" t="s">
        <v>181</v>
      </c>
      <c r="AU162" s="227" t="s">
        <v>85</v>
      </c>
      <c r="AY162" s="20" t="s">
        <v>179</v>
      </c>
      <c r="BE162" s="228">
        <f>IF(N162="základní",J162,0)</f>
        <v>0</v>
      </c>
      <c r="BF162" s="228">
        <f>IF(N162="snížená",J162,0)</f>
        <v>0</v>
      </c>
      <c r="BG162" s="228">
        <f>IF(N162="zákl. přenesená",J162,0)</f>
        <v>0</v>
      </c>
      <c r="BH162" s="228">
        <f>IF(N162="sníž. přenesená",J162,0)</f>
        <v>0</v>
      </c>
      <c r="BI162" s="228">
        <f>IF(N162="nulová",J162,0)</f>
        <v>0</v>
      </c>
      <c r="BJ162" s="20" t="s">
        <v>85</v>
      </c>
      <c r="BK162" s="228">
        <f>ROUND(I162*H162,2)</f>
        <v>0</v>
      </c>
      <c r="BL162" s="20" t="s">
        <v>186</v>
      </c>
      <c r="BM162" s="227" t="s">
        <v>1164</v>
      </c>
    </row>
    <row r="163" s="2" customFormat="1" ht="16.5" customHeight="1">
      <c r="A163" s="41"/>
      <c r="B163" s="42"/>
      <c r="C163" s="216" t="s">
        <v>446</v>
      </c>
      <c r="D163" s="216" t="s">
        <v>181</v>
      </c>
      <c r="E163" s="217" t="s">
        <v>1396</v>
      </c>
      <c r="F163" s="218" t="s">
        <v>1397</v>
      </c>
      <c r="G163" s="219" t="s">
        <v>273</v>
      </c>
      <c r="H163" s="220">
        <v>1</v>
      </c>
      <c r="I163" s="221"/>
      <c r="J163" s="222">
        <f>ROUND(I163*H163,2)</f>
        <v>0</v>
      </c>
      <c r="K163" s="218" t="s">
        <v>1302</v>
      </c>
      <c r="L163" s="47"/>
      <c r="M163" s="223" t="s">
        <v>19</v>
      </c>
      <c r="N163" s="224" t="s">
        <v>48</v>
      </c>
      <c r="O163" s="87"/>
      <c r="P163" s="225">
        <f>O163*H163</f>
        <v>0</v>
      </c>
      <c r="Q163" s="225">
        <v>2.5704199999999999</v>
      </c>
      <c r="R163" s="225">
        <f>Q163*H163</f>
        <v>2.5704199999999999</v>
      </c>
      <c r="S163" s="225">
        <v>0</v>
      </c>
      <c r="T163" s="226">
        <f>S163*H163</f>
        <v>0</v>
      </c>
      <c r="U163" s="41"/>
      <c r="V163" s="41"/>
      <c r="W163" s="41"/>
      <c r="X163" s="41"/>
      <c r="Y163" s="41"/>
      <c r="Z163" s="41"/>
      <c r="AA163" s="41"/>
      <c r="AB163" s="41"/>
      <c r="AC163" s="41"/>
      <c r="AD163" s="41"/>
      <c r="AE163" s="41"/>
      <c r="AR163" s="227" t="s">
        <v>186</v>
      </c>
      <c r="AT163" s="227" t="s">
        <v>181</v>
      </c>
      <c r="AU163" s="227" t="s">
        <v>85</v>
      </c>
      <c r="AY163" s="20" t="s">
        <v>179</v>
      </c>
      <c r="BE163" s="228">
        <f>IF(N163="základní",J163,0)</f>
        <v>0</v>
      </c>
      <c r="BF163" s="228">
        <f>IF(N163="snížená",J163,0)</f>
        <v>0</v>
      </c>
      <c r="BG163" s="228">
        <f>IF(N163="zákl. přenesená",J163,0)</f>
        <v>0</v>
      </c>
      <c r="BH163" s="228">
        <f>IF(N163="sníž. přenesená",J163,0)</f>
        <v>0</v>
      </c>
      <c r="BI163" s="228">
        <f>IF(N163="nulová",J163,0)</f>
        <v>0</v>
      </c>
      <c r="BJ163" s="20" t="s">
        <v>85</v>
      </c>
      <c r="BK163" s="228">
        <f>ROUND(I163*H163,2)</f>
        <v>0</v>
      </c>
      <c r="BL163" s="20" t="s">
        <v>186</v>
      </c>
      <c r="BM163" s="227" t="s">
        <v>1167</v>
      </c>
    </row>
    <row r="164" s="2" customFormat="1" ht="16.5" customHeight="1">
      <c r="A164" s="41"/>
      <c r="B164" s="42"/>
      <c r="C164" s="216" t="s">
        <v>453</v>
      </c>
      <c r="D164" s="216" t="s">
        <v>181</v>
      </c>
      <c r="E164" s="217" t="s">
        <v>1398</v>
      </c>
      <c r="F164" s="218" t="s">
        <v>1399</v>
      </c>
      <c r="G164" s="219" t="s">
        <v>273</v>
      </c>
      <c r="H164" s="220">
        <v>1</v>
      </c>
      <c r="I164" s="221"/>
      <c r="J164" s="222">
        <f>ROUND(I164*H164,2)</f>
        <v>0</v>
      </c>
      <c r="K164" s="218" t="s">
        <v>1302</v>
      </c>
      <c r="L164" s="47"/>
      <c r="M164" s="223" t="s">
        <v>19</v>
      </c>
      <c r="N164" s="224" t="s">
        <v>48</v>
      </c>
      <c r="O164" s="87"/>
      <c r="P164" s="225">
        <f>O164*H164</f>
        <v>0</v>
      </c>
      <c r="Q164" s="225">
        <v>0.16502</v>
      </c>
      <c r="R164" s="225">
        <f>Q164*H164</f>
        <v>0.16502</v>
      </c>
      <c r="S164" s="225">
        <v>0</v>
      </c>
      <c r="T164" s="226">
        <f>S164*H164</f>
        <v>0</v>
      </c>
      <c r="U164" s="41"/>
      <c r="V164" s="41"/>
      <c r="W164" s="41"/>
      <c r="X164" s="41"/>
      <c r="Y164" s="41"/>
      <c r="Z164" s="41"/>
      <c r="AA164" s="41"/>
      <c r="AB164" s="41"/>
      <c r="AC164" s="41"/>
      <c r="AD164" s="41"/>
      <c r="AE164" s="41"/>
      <c r="AR164" s="227" t="s">
        <v>186</v>
      </c>
      <c r="AT164" s="227" t="s">
        <v>181</v>
      </c>
      <c r="AU164" s="227" t="s">
        <v>85</v>
      </c>
      <c r="AY164" s="20" t="s">
        <v>179</v>
      </c>
      <c r="BE164" s="228">
        <f>IF(N164="základní",J164,0)</f>
        <v>0</v>
      </c>
      <c r="BF164" s="228">
        <f>IF(N164="snížená",J164,0)</f>
        <v>0</v>
      </c>
      <c r="BG164" s="228">
        <f>IF(N164="zákl. přenesená",J164,0)</f>
        <v>0</v>
      </c>
      <c r="BH164" s="228">
        <f>IF(N164="sníž. přenesená",J164,0)</f>
        <v>0</v>
      </c>
      <c r="BI164" s="228">
        <f>IF(N164="nulová",J164,0)</f>
        <v>0</v>
      </c>
      <c r="BJ164" s="20" t="s">
        <v>85</v>
      </c>
      <c r="BK164" s="228">
        <f>ROUND(I164*H164,2)</f>
        <v>0</v>
      </c>
      <c r="BL164" s="20" t="s">
        <v>186</v>
      </c>
      <c r="BM164" s="227" t="s">
        <v>1170</v>
      </c>
    </row>
    <row r="165" s="2" customFormat="1" ht="16.5" customHeight="1">
      <c r="A165" s="41"/>
      <c r="B165" s="42"/>
      <c r="C165" s="216" t="s">
        <v>461</v>
      </c>
      <c r="D165" s="216" t="s">
        <v>181</v>
      </c>
      <c r="E165" s="217" t="s">
        <v>1400</v>
      </c>
      <c r="F165" s="218" t="s">
        <v>1401</v>
      </c>
      <c r="G165" s="219" t="s">
        <v>273</v>
      </c>
      <c r="H165" s="220">
        <v>1</v>
      </c>
      <c r="I165" s="221"/>
      <c r="J165" s="222">
        <f>ROUND(I165*H165,2)</f>
        <v>0</v>
      </c>
      <c r="K165" s="218" t="s">
        <v>1302</v>
      </c>
      <c r="L165" s="47"/>
      <c r="M165" s="223" t="s">
        <v>19</v>
      </c>
      <c r="N165" s="224" t="s">
        <v>48</v>
      </c>
      <c r="O165" s="87"/>
      <c r="P165" s="225">
        <f>O165*H165</f>
        <v>0</v>
      </c>
      <c r="Q165" s="225">
        <v>0.11178</v>
      </c>
      <c r="R165" s="225">
        <f>Q165*H165</f>
        <v>0.11178</v>
      </c>
      <c r="S165" s="225">
        <v>0</v>
      </c>
      <c r="T165" s="226">
        <f>S165*H165</f>
        <v>0</v>
      </c>
      <c r="U165" s="41"/>
      <c r="V165" s="41"/>
      <c r="W165" s="41"/>
      <c r="X165" s="41"/>
      <c r="Y165" s="41"/>
      <c r="Z165" s="41"/>
      <c r="AA165" s="41"/>
      <c r="AB165" s="41"/>
      <c r="AC165" s="41"/>
      <c r="AD165" s="41"/>
      <c r="AE165" s="41"/>
      <c r="AR165" s="227" t="s">
        <v>186</v>
      </c>
      <c r="AT165" s="227" t="s">
        <v>181</v>
      </c>
      <c r="AU165" s="227" t="s">
        <v>85</v>
      </c>
      <c r="AY165" s="20" t="s">
        <v>179</v>
      </c>
      <c r="BE165" s="228">
        <f>IF(N165="základní",J165,0)</f>
        <v>0</v>
      </c>
      <c r="BF165" s="228">
        <f>IF(N165="snížená",J165,0)</f>
        <v>0</v>
      </c>
      <c r="BG165" s="228">
        <f>IF(N165="zákl. přenesená",J165,0)</f>
        <v>0</v>
      </c>
      <c r="BH165" s="228">
        <f>IF(N165="sníž. přenesená",J165,0)</f>
        <v>0</v>
      </c>
      <c r="BI165" s="228">
        <f>IF(N165="nulová",J165,0)</f>
        <v>0</v>
      </c>
      <c r="BJ165" s="20" t="s">
        <v>85</v>
      </c>
      <c r="BK165" s="228">
        <f>ROUND(I165*H165,2)</f>
        <v>0</v>
      </c>
      <c r="BL165" s="20" t="s">
        <v>186</v>
      </c>
      <c r="BM165" s="227" t="s">
        <v>1173</v>
      </c>
    </row>
    <row r="166" s="2" customFormat="1" ht="16.5" customHeight="1">
      <c r="A166" s="41"/>
      <c r="B166" s="42"/>
      <c r="C166" s="216" t="s">
        <v>467</v>
      </c>
      <c r="D166" s="216" t="s">
        <v>181</v>
      </c>
      <c r="E166" s="217" t="s">
        <v>1402</v>
      </c>
      <c r="F166" s="218" t="s">
        <v>1403</v>
      </c>
      <c r="G166" s="219" t="s">
        <v>251</v>
      </c>
      <c r="H166" s="220">
        <v>20.5</v>
      </c>
      <c r="I166" s="221"/>
      <c r="J166" s="222">
        <f>ROUND(I166*H166,2)</f>
        <v>0</v>
      </c>
      <c r="K166" s="218" t="s">
        <v>1302</v>
      </c>
      <c r="L166" s="47"/>
      <c r="M166" s="223" t="s">
        <v>19</v>
      </c>
      <c r="N166" s="224" t="s">
        <v>48</v>
      </c>
      <c r="O166" s="87"/>
      <c r="P166" s="225">
        <f>O166*H166</f>
        <v>0</v>
      </c>
      <c r="Q166" s="225">
        <v>0</v>
      </c>
      <c r="R166" s="225">
        <f>Q166*H166</f>
        <v>0</v>
      </c>
      <c r="S166" s="225">
        <v>0</v>
      </c>
      <c r="T166" s="226">
        <f>S166*H166</f>
        <v>0</v>
      </c>
      <c r="U166" s="41"/>
      <c r="V166" s="41"/>
      <c r="W166" s="41"/>
      <c r="X166" s="41"/>
      <c r="Y166" s="41"/>
      <c r="Z166" s="41"/>
      <c r="AA166" s="41"/>
      <c r="AB166" s="41"/>
      <c r="AC166" s="41"/>
      <c r="AD166" s="41"/>
      <c r="AE166" s="41"/>
      <c r="AR166" s="227" t="s">
        <v>186</v>
      </c>
      <c r="AT166" s="227" t="s">
        <v>181</v>
      </c>
      <c r="AU166" s="227" t="s">
        <v>85</v>
      </c>
      <c r="AY166" s="20" t="s">
        <v>179</v>
      </c>
      <c r="BE166" s="228">
        <f>IF(N166="základní",J166,0)</f>
        <v>0</v>
      </c>
      <c r="BF166" s="228">
        <f>IF(N166="snížená",J166,0)</f>
        <v>0</v>
      </c>
      <c r="BG166" s="228">
        <f>IF(N166="zákl. přenesená",J166,0)</f>
        <v>0</v>
      </c>
      <c r="BH166" s="228">
        <f>IF(N166="sníž. přenesená",J166,0)</f>
        <v>0</v>
      </c>
      <c r="BI166" s="228">
        <f>IF(N166="nulová",J166,0)</f>
        <v>0</v>
      </c>
      <c r="BJ166" s="20" t="s">
        <v>85</v>
      </c>
      <c r="BK166" s="228">
        <f>ROUND(I166*H166,2)</f>
        <v>0</v>
      </c>
      <c r="BL166" s="20" t="s">
        <v>186</v>
      </c>
      <c r="BM166" s="227" t="s">
        <v>1176</v>
      </c>
    </row>
    <row r="167" s="2" customFormat="1" ht="16.5" customHeight="1">
      <c r="A167" s="41"/>
      <c r="B167" s="42"/>
      <c r="C167" s="216" t="s">
        <v>473</v>
      </c>
      <c r="D167" s="216" t="s">
        <v>181</v>
      </c>
      <c r="E167" s="217" t="s">
        <v>1404</v>
      </c>
      <c r="F167" s="218" t="s">
        <v>1405</v>
      </c>
      <c r="G167" s="219" t="s">
        <v>251</v>
      </c>
      <c r="H167" s="220">
        <v>20.5</v>
      </c>
      <c r="I167" s="221"/>
      <c r="J167" s="222">
        <f>ROUND(I167*H167,2)</f>
        <v>0</v>
      </c>
      <c r="K167" s="218" t="s">
        <v>1302</v>
      </c>
      <c r="L167" s="47"/>
      <c r="M167" s="223" t="s">
        <v>19</v>
      </c>
      <c r="N167" s="224" t="s">
        <v>48</v>
      </c>
      <c r="O167" s="87"/>
      <c r="P167" s="225">
        <f>O167*H167</f>
        <v>0</v>
      </c>
      <c r="Q167" s="225">
        <v>0</v>
      </c>
      <c r="R167" s="225">
        <f>Q167*H167</f>
        <v>0</v>
      </c>
      <c r="S167" s="225">
        <v>0</v>
      </c>
      <c r="T167" s="226">
        <f>S167*H167</f>
        <v>0</v>
      </c>
      <c r="U167" s="41"/>
      <c r="V167" s="41"/>
      <c r="W167" s="41"/>
      <c r="X167" s="41"/>
      <c r="Y167" s="41"/>
      <c r="Z167" s="41"/>
      <c r="AA167" s="41"/>
      <c r="AB167" s="41"/>
      <c r="AC167" s="41"/>
      <c r="AD167" s="41"/>
      <c r="AE167" s="41"/>
      <c r="AR167" s="227" t="s">
        <v>186</v>
      </c>
      <c r="AT167" s="227" t="s">
        <v>181</v>
      </c>
      <c r="AU167" s="227" t="s">
        <v>85</v>
      </c>
      <c r="AY167" s="20" t="s">
        <v>179</v>
      </c>
      <c r="BE167" s="228">
        <f>IF(N167="základní",J167,0)</f>
        <v>0</v>
      </c>
      <c r="BF167" s="228">
        <f>IF(N167="snížená",J167,0)</f>
        <v>0</v>
      </c>
      <c r="BG167" s="228">
        <f>IF(N167="zákl. přenesená",J167,0)</f>
        <v>0</v>
      </c>
      <c r="BH167" s="228">
        <f>IF(N167="sníž. přenesená",J167,0)</f>
        <v>0</v>
      </c>
      <c r="BI167" s="228">
        <f>IF(N167="nulová",J167,0)</f>
        <v>0</v>
      </c>
      <c r="BJ167" s="20" t="s">
        <v>85</v>
      </c>
      <c r="BK167" s="228">
        <f>ROUND(I167*H167,2)</f>
        <v>0</v>
      </c>
      <c r="BL167" s="20" t="s">
        <v>186</v>
      </c>
      <c r="BM167" s="227" t="s">
        <v>1179</v>
      </c>
    </row>
    <row r="168" s="2" customFormat="1" ht="16.5" customHeight="1">
      <c r="A168" s="41"/>
      <c r="B168" s="42"/>
      <c r="C168" s="279" t="s">
        <v>479</v>
      </c>
      <c r="D168" s="279" t="s">
        <v>553</v>
      </c>
      <c r="E168" s="280" t="s">
        <v>1406</v>
      </c>
      <c r="F168" s="281" t="s">
        <v>1407</v>
      </c>
      <c r="G168" s="282" t="s">
        <v>273</v>
      </c>
      <c r="H168" s="283">
        <v>2</v>
      </c>
      <c r="I168" s="284"/>
      <c r="J168" s="285">
        <f>ROUND(I168*H168,2)</f>
        <v>0</v>
      </c>
      <c r="K168" s="281" t="s">
        <v>274</v>
      </c>
      <c r="L168" s="286"/>
      <c r="M168" s="287" t="s">
        <v>19</v>
      </c>
      <c r="N168" s="288" t="s">
        <v>48</v>
      </c>
      <c r="O168" s="87"/>
      <c r="P168" s="225">
        <f>O168*H168</f>
        <v>0</v>
      </c>
      <c r="Q168" s="225">
        <v>0</v>
      </c>
      <c r="R168" s="225">
        <f>Q168*H168</f>
        <v>0</v>
      </c>
      <c r="S168" s="225">
        <v>0</v>
      </c>
      <c r="T168" s="226">
        <f>S168*H168</f>
        <v>0</v>
      </c>
      <c r="U168" s="41"/>
      <c r="V168" s="41"/>
      <c r="W168" s="41"/>
      <c r="X168" s="41"/>
      <c r="Y168" s="41"/>
      <c r="Z168" s="41"/>
      <c r="AA168" s="41"/>
      <c r="AB168" s="41"/>
      <c r="AC168" s="41"/>
      <c r="AD168" s="41"/>
      <c r="AE168" s="41"/>
      <c r="AR168" s="227" t="s">
        <v>235</v>
      </c>
      <c r="AT168" s="227" t="s">
        <v>553</v>
      </c>
      <c r="AU168" s="227" t="s">
        <v>85</v>
      </c>
      <c r="AY168" s="20" t="s">
        <v>179</v>
      </c>
      <c r="BE168" s="228">
        <f>IF(N168="základní",J168,0)</f>
        <v>0</v>
      </c>
      <c r="BF168" s="228">
        <f>IF(N168="snížená",J168,0)</f>
        <v>0</v>
      </c>
      <c r="BG168" s="228">
        <f>IF(N168="zákl. přenesená",J168,0)</f>
        <v>0</v>
      </c>
      <c r="BH168" s="228">
        <f>IF(N168="sníž. přenesená",J168,0)</f>
        <v>0</v>
      </c>
      <c r="BI168" s="228">
        <f>IF(N168="nulová",J168,0)</f>
        <v>0</v>
      </c>
      <c r="BJ168" s="20" t="s">
        <v>85</v>
      </c>
      <c r="BK168" s="228">
        <f>ROUND(I168*H168,2)</f>
        <v>0</v>
      </c>
      <c r="BL168" s="20" t="s">
        <v>186</v>
      </c>
      <c r="BM168" s="227" t="s">
        <v>1182</v>
      </c>
    </row>
    <row r="169" s="2" customFormat="1" ht="16.5" customHeight="1">
      <c r="A169" s="41"/>
      <c r="B169" s="42"/>
      <c r="C169" s="279" t="s">
        <v>484</v>
      </c>
      <c r="D169" s="279" t="s">
        <v>553</v>
      </c>
      <c r="E169" s="280" t="s">
        <v>1408</v>
      </c>
      <c r="F169" s="281" t="s">
        <v>1409</v>
      </c>
      <c r="G169" s="282" t="s">
        <v>273</v>
      </c>
      <c r="H169" s="283">
        <v>8</v>
      </c>
      <c r="I169" s="284"/>
      <c r="J169" s="285">
        <f>ROUND(I169*H169,2)</f>
        <v>0</v>
      </c>
      <c r="K169" s="281" t="s">
        <v>1302</v>
      </c>
      <c r="L169" s="286"/>
      <c r="M169" s="287" t="s">
        <v>19</v>
      </c>
      <c r="N169" s="288" t="s">
        <v>48</v>
      </c>
      <c r="O169" s="87"/>
      <c r="P169" s="225">
        <f>O169*H169</f>
        <v>0</v>
      </c>
      <c r="Q169" s="225">
        <v>0</v>
      </c>
      <c r="R169" s="225">
        <f>Q169*H169</f>
        <v>0</v>
      </c>
      <c r="S169" s="225">
        <v>0</v>
      </c>
      <c r="T169" s="226">
        <f>S169*H169</f>
        <v>0</v>
      </c>
      <c r="U169" s="41"/>
      <c r="V169" s="41"/>
      <c r="W169" s="41"/>
      <c r="X169" s="41"/>
      <c r="Y169" s="41"/>
      <c r="Z169" s="41"/>
      <c r="AA169" s="41"/>
      <c r="AB169" s="41"/>
      <c r="AC169" s="41"/>
      <c r="AD169" s="41"/>
      <c r="AE169" s="41"/>
      <c r="AR169" s="227" t="s">
        <v>235</v>
      </c>
      <c r="AT169" s="227" t="s">
        <v>553</v>
      </c>
      <c r="AU169" s="227" t="s">
        <v>85</v>
      </c>
      <c r="AY169" s="20" t="s">
        <v>179</v>
      </c>
      <c r="BE169" s="228">
        <f>IF(N169="základní",J169,0)</f>
        <v>0</v>
      </c>
      <c r="BF169" s="228">
        <f>IF(N169="snížená",J169,0)</f>
        <v>0</v>
      </c>
      <c r="BG169" s="228">
        <f>IF(N169="zákl. přenesená",J169,0)</f>
        <v>0</v>
      </c>
      <c r="BH169" s="228">
        <f>IF(N169="sníž. přenesená",J169,0)</f>
        <v>0</v>
      </c>
      <c r="BI169" s="228">
        <f>IF(N169="nulová",J169,0)</f>
        <v>0</v>
      </c>
      <c r="BJ169" s="20" t="s">
        <v>85</v>
      </c>
      <c r="BK169" s="228">
        <f>ROUND(I169*H169,2)</f>
        <v>0</v>
      </c>
      <c r="BL169" s="20" t="s">
        <v>186</v>
      </c>
      <c r="BM169" s="227" t="s">
        <v>1185</v>
      </c>
    </row>
    <row r="170" s="2" customFormat="1" ht="16.5" customHeight="1">
      <c r="A170" s="41"/>
      <c r="B170" s="42"/>
      <c r="C170" s="279" t="s">
        <v>491</v>
      </c>
      <c r="D170" s="279" t="s">
        <v>553</v>
      </c>
      <c r="E170" s="280" t="s">
        <v>1410</v>
      </c>
      <c r="F170" s="281" t="s">
        <v>1411</v>
      </c>
      <c r="G170" s="282" t="s">
        <v>251</v>
      </c>
      <c r="H170" s="283">
        <v>20.5</v>
      </c>
      <c r="I170" s="284"/>
      <c r="J170" s="285">
        <f>ROUND(I170*H170,2)</f>
        <v>0</v>
      </c>
      <c r="K170" s="281" t="s">
        <v>1302</v>
      </c>
      <c r="L170" s="286"/>
      <c r="M170" s="287" t="s">
        <v>19</v>
      </c>
      <c r="N170" s="288" t="s">
        <v>48</v>
      </c>
      <c r="O170" s="87"/>
      <c r="P170" s="225">
        <f>O170*H170</f>
        <v>0</v>
      </c>
      <c r="Q170" s="225">
        <v>0.00027</v>
      </c>
      <c r="R170" s="225">
        <f>Q170*H170</f>
        <v>0.005535</v>
      </c>
      <c r="S170" s="225">
        <v>0</v>
      </c>
      <c r="T170" s="226">
        <f>S170*H170</f>
        <v>0</v>
      </c>
      <c r="U170" s="41"/>
      <c r="V170" s="41"/>
      <c r="W170" s="41"/>
      <c r="X170" s="41"/>
      <c r="Y170" s="41"/>
      <c r="Z170" s="41"/>
      <c r="AA170" s="41"/>
      <c r="AB170" s="41"/>
      <c r="AC170" s="41"/>
      <c r="AD170" s="41"/>
      <c r="AE170" s="41"/>
      <c r="AR170" s="227" t="s">
        <v>235</v>
      </c>
      <c r="AT170" s="227" t="s">
        <v>553</v>
      </c>
      <c r="AU170" s="227" t="s">
        <v>85</v>
      </c>
      <c r="AY170" s="20" t="s">
        <v>179</v>
      </c>
      <c r="BE170" s="228">
        <f>IF(N170="základní",J170,0)</f>
        <v>0</v>
      </c>
      <c r="BF170" s="228">
        <f>IF(N170="snížená",J170,0)</f>
        <v>0</v>
      </c>
      <c r="BG170" s="228">
        <f>IF(N170="zákl. přenesená",J170,0)</f>
        <v>0</v>
      </c>
      <c r="BH170" s="228">
        <f>IF(N170="sníž. přenesená",J170,0)</f>
        <v>0</v>
      </c>
      <c r="BI170" s="228">
        <f>IF(N170="nulová",J170,0)</f>
        <v>0</v>
      </c>
      <c r="BJ170" s="20" t="s">
        <v>85</v>
      </c>
      <c r="BK170" s="228">
        <f>ROUND(I170*H170,2)</f>
        <v>0</v>
      </c>
      <c r="BL170" s="20" t="s">
        <v>186</v>
      </c>
      <c r="BM170" s="227" t="s">
        <v>1188</v>
      </c>
    </row>
    <row r="171" s="2" customFormat="1" ht="16.5" customHeight="1">
      <c r="A171" s="41"/>
      <c r="B171" s="42"/>
      <c r="C171" s="279" t="s">
        <v>150</v>
      </c>
      <c r="D171" s="279" t="s">
        <v>553</v>
      </c>
      <c r="E171" s="280" t="s">
        <v>1412</v>
      </c>
      <c r="F171" s="281" t="s">
        <v>1413</v>
      </c>
      <c r="G171" s="282" t="s">
        <v>273</v>
      </c>
      <c r="H171" s="283">
        <v>1</v>
      </c>
      <c r="I171" s="284"/>
      <c r="J171" s="285">
        <f>ROUND(I171*H171,2)</f>
        <v>0</v>
      </c>
      <c r="K171" s="281" t="s">
        <v>1302</v>
      </c>
      <c r="L171" s="286"/>
      <c r="M171" s="287" t="s">
        <v>19</v>
      </c>
      <c r="N171" s="288" t="s">
        <v>48</v>
      </c>
      <c r="O171" s="87"/>
      <c r="P171" s="225">
        <f>O171*H171</f>
        <v>0</v>
      </c>
      <c r="Q171" s="225">
        <v>0.0094999999999999998</v>
      </c>
      <c r="R171" s="225">
        <f>Q171*H171</f>
        <v>0.0094999999999999998</v>
      </c>
      <c r="S171" s="225">
        <v>0</v>
      </c>
      <c r="T171" s="226">
        <f>S171*H171</f>
        <v>0</v>
      </c>
      <c r="U171" s="41"/>
      <c r="V171" s="41"/>
      <c r="W171" s="41"/>
      <c r="X171" s="41"/>
      <c r="Y171" s="41"/>
      <c r="Z171" s="41"/>
      <c r="AA171" s="41"/>
      <c r="AB171" s="41"/>
      <c r="AC171" s="41"/>
      <c r="AD171" s="41"/>
      <c r="AE171" s="41"/>
      <c r="AR171" s="227" t="s">
        <v>235</v>
      </c>
      <c r="AT171" s="227" t="s">
        <v>553</v>
      </c>
      <c r="AU171" s="227" t="s">
        <v>85</v>
      </c>
      <c r="AY171" s="20" t="s">
        <v>179</v>
      </c>
      <c r="BE171" s="228">
        <f>IF(N171="základní",J171,0)</f>
        <v>0</v>
      </c>
      <c r="BF171" s="228">
        <f>IF(N171="snížená",J171,0)</f>
        <v>0</v>
      </c>
      <c r="BG171" s="228">
        <f>IF(N171="zákl. přenesená",J171,0)</f>
        <v>0</v>
      </c>
      <c r="BH171" s="228">
        <f>IF(N171="sníž. přenesená",J171,0)</f>
        <v>0</v>
      </c>
      <c r="BI171" s="228">
        <f>IF(N171="nulová",J171,0)</f>
        <v>0</v>
      </c>
      <c r="BJ171" s="20" t="s">
        <v>85</v>
      </c>
      <c r="BK171" s="228">
        <f>ROUND(I171*H171,2)</f>
        <v>0</v>
      </c>
      <c r="BL171" s="20" t="s">
        <v>186</v>
      </c>
      <c r="BM171" s="227" t="s">
        <v>1191</v>
      </c>
    </row>
    <row r="172" s="2" customFormat="1" ht="16.5" customHeight="1">
      <c r="A172" s="41"/>
      <c r="B172" s="42"/>
      <c r="C172" s="279" t="s">
        <v>502</v>
      </c>
      <c r="D172" s="279" t="s">
        <v>553</v>
      </c>
      <c r="E172" s="280" t="s">
        <v>1414</v>
      </c>
      <c r="F172" s="281" t="s">
        <v>1415</v>
      </c>
      <c r="G172" s="282" t="s">
        <v>273</v>
      </c>
      <c r="H172" s="283">
        <v>1</v>
      </c>
      <c r="I172" s="284"/>
      <c r="J172" s="285">
        <f>ROUND(I172*H172,2)</f>
        <v>0</v>
      </c>
      <c r="K172" s="281" t="s">
        <v>274</v>
      </c>
      <c r="L172" s="286"/>
      <c r="M172" s="287" t="s">
        <v>19</v>
      </c>
      <c r="N172" s="288" t="s">
        <v>48</v>
      </c>
      <c r="O172" s="87"/>
      <c r="P172" s="225">
        <f>O172*H172</f>
        <v>0</v>
      </c>
      <c r="Q172" s="225">
        <v>0.0074999999999999997</v>
      </c>
      <c r="R172" s="225">
        <f>Q172*H172</f>
        <v>0.0074999999999999997</v>
      </c>
      <c r="S172" s="225">
        <v>0</v>
      </c>
      <c r="T172" s="226">
        <f>S172*H172</f>
        <v>0</v>
      </c>
      <c r="U172" s="41"/>
      <c r="V172" s="41"/>
      <c r="W172" s="41"/>
      <c r="X172" s="41"/>
      <c r="Y172" s="41"/>
      <c r="Z172" s="41"/>
      <c r="AA172" s="41"/>
      <c r="AB172" s="41"/>
      <c r="AC172" s="41"/>
      <c r="AD172" s="41"/>
      <c r="AE172" s="41"/>
      <c r="AR172" s="227" t="s">
        <v>235</v>
      </c>
      <c r="AT172" s="227" t="s">
        <v>553</v>
      </c>
      <c r="AU172" s="227" t="s">
        <v>85</v>
      </c>
      <c r="AY172" s="20" t="s">
        <v>179</v>
      </c>
      <c r="BE172" s="228">
        <f>IF(N172="základní",J172,0)</f>
        <v>0</v>
      </c>
      <c r="BF172" s="228">
        <f>IF(N172="snížená",J172,0)</f>
        <v>0</v>
      </c>
      <c r="BG172" s="228">
        <f>IF(N172="zákl. přenesená",J172,0)</f>
        <v>0</v>
      </c>
      <c r="BH172" s="228">
        <f>IF(N172="sníž. přenesená",J172,0)</f>
        <v>0</v>
      </c>
      <c r="BI172" s="228">
        <f>IF(N172="nulová",J172,0)</f>
        <v>0</v>
      </c>
      <c r="BJ172" s="20" t="s">
        <v>85</v>
      </c>
      <c r="BK172" s="228">
        <f>ROUND(I172*H172,2)</f>
        <v>0</v>
      </c>
      <c r="BL172" s="20" t="s">
        <v>186</v>
      </c>
      <c r="BM172" s="227" t="s">
        <v>1194</v>
      </c>
    </row>
    <row r="173" s="2" customFormat="1" ht="16.5" customHeight="1">
      <c r="A173" s="41"/>
      <c r="B173" s="42"/>
      <c r="C173" s="279" t="s">
        <v>508</v>
      </c>
      <c r="D173" s="279" t="s">
        <v>553</v>
      </c>
      <c r="E173" s="280" t="s">
        <v>1416</v>
      </c>
      <c r="F173" s="281" t="s">
        <v>1417</v>
      </c>
      <c r="G173" s="282" t="s">
        <v>273</v>
      </c>
      <c r="H173" s="283">
        <v>1</v>
      </c>
      <c r="I173" s="284"/>
      <c r="J173" s="285">
        <f>ROUND(I173*H173,2)</f>
        <v>0</v>
      </c>
      <c r="K173" s="281" t="s">
        <v>1302</v>
      </c>
      <c r="L173" s="286"/>
      <c r="M173" s="287" t="s">
        <v>19</v>
      </c>
      <c r="N173" s="288" t="s">
        <v>48</v>
      </c>
      <c r="O173" s="87"/>
      <c r="P173" s="225">
        <f>O173*H173</f>
        <v>0</v>
      </c>
      <c r="Q173" s="225">
        <v>0.014</v>
      </c>
      <c r="R173" s="225">
        <f>Q173*H173</f>
        <v>0.014</v>
      </c>
      <c r="S173" s="225">
        <v>0</v>
      </c>
      <c r="T173" s="226">
        <f>S173*H173</f>
        <v>0</v>
      </c>
      <c r="U173" s="41"/>
      <c r="V173" s="41"/>
      <c r="W173" s="41"/>
      <c r="X173" s="41"/>
      <c r="Y173" s="41"/>
      <c r="Z173" s="41"/>
      <c r="AA173" s="41"/>
      <c r="AB173" s="41"/>
      <c r="AC173" s="41"/>
      <c r="AD173" s="41"/>
      <c r="AE173" s="41"/>
      <c r="AR173" s="227" t="s">
        <v>235</v>
      </c>
      <c r="AT173" s="227" t="s">
        <v>553</v>
      </c>
      <c r="AU173" s="227" t="s">
        <v>85</v>
      </c>
      <c r="AY173" s="20" t="s">
        <v>179</v>
      </c>
      <c r="BE173" s="228">
        <f>IF(N173="základní",J173,0)</f>
        <v>0</v>
      </c>
      <c r="BF173" s="228">
        <f>IF(N173="snížená",J173,0)</f>
        <v>0</v>
      </c>
      <c r="BG173" s="228">
        <f>IF(N173="zákl. přenesená",J173,0)</f>
        <v>0</v>
      </c>
      <c r="BH173" s="228">
        <f>IF(N173="sníž. přenesená",J173,0)</f>
        <v>0</v>
      </c>
      <c r="BI173" s="228">
        <f>IF(N173="nulová",J173,0)</f>
        <v>0</v>
      </c>
      <c r="BJ173" s="20" t="s">
        <v>85</v>
      </c>
      <c r="BK173" s="228">
        <f>ROUND(I173*H173,2)</f>
        <v>0</v>
      </c>
      <c r="BL173" s="20" t="s">
        <v>186</v>
      </c>
      <c r="BM173" s="227" t="s">
        <v>1197</v>
      </c>
    </row>
    <row r="174" s="2" customFormat="1" ht="16.5" customHeight="1">
      <c r="A174" s="41"/>
      <c r="B174" s="42"/>
      <c r="C174" s="279" t="s">
        <v>510</v>
      </c>
      <c r="D174" s="279" t="s">
        <v>553</v>
      </c>
      <c r="E174" s="280" t="s">
        <v>1418</v>
      </c>
      <c r="F174" s="281" t="s">
        <v>1419</v>
      </c>
      <c r="G174" s="282" t="s">
        <v>273</v>
      </c>
      <c r="H174" s="283">
        <v>1</v>
      </c>
      <c r="I174" s="284"/>
      <c r="J174" s="285">
        <f>ROUND(I174*H174,2)</f>
        <v>0</v>
      </c>
      <c r="K174" s="281" t="s">
        <v>274</v>
      </c>
      <c r="L174" s="286"/>
      <c r="M174" s="287" t="s">
        <v>19</v>
      </c>
      <c r="N174" s="288" t="s">
        <v>48</v>
      </c>
      <c r="O174" s="87"/>
      <c r="P174" s="225">
        <f>O174*H174</f>
        <v>0</v>
      </c>
      <c r="Q174" s="225">
        <v>0.00089999999999999998</v>
      </c>
      <c r="R174" s="225">
        <f>Q174*H174</f>
        <v>0.00089999999999999998</v>
      </c>
      <c r="S174" s="225">
        <v>0</v>
      </c>
      <c r="T174" s="226">
        <f>S174*H174</f>
        <v>0</v>
      </c>
      <c r="U174" s="41"/>
      <c r="V174" s="41"/>
      <c r="W174" s="41"/>
      <c r="X174" s="41"/>
      <c r="Y174" s="41"/>
      <c r="Z174" s="41"/>
      <c r="AA174" s="41"/>
      <c r="AB174" s="41"/>
      <c r="AC174" s="41"/>
      <c r="AD174" s="41"/>
      <c r="AE174" s="41"/>
      <c r="AR174" s="227" t="s">
        <v>235</v>
      </c>
      <c r="AT174" s="227" t="s">
        <v>553</v>
      </c>
      <c r="AU174" s="227" t="s">
        <v>85</v>
      </c>
      <c r="AY174" s="20" t="s">
        <v>179</v>
      </c>
      <c r="BE174" s="228">
        <f>IF(N174="základní",J174,0)</f>
        <v>0</v>
      </c>
      <c r="BF174" s="228">
        <f>IF(N174="snížená",J174,0)</f>
        <v>0</v>
      </c>
      <c r="BG174" s="228">
        <f>IF(N174="zákl. přenesená",J174,0)</f>
        <v>0</v>
      </c>
      <c r="BH174" s="228">
        <f>IF(N174="sníž. přenesená",J174,0)</f>
        <v>0</v>
      </c>
      <c r="BI174" s="228">
        <f>IF(N174="nulová",J174,0)</f>
        <v>0</v>
      </c>
      <c r="BJ174" s="20" t="s">
        <v>85</v>
      </c>
      <c r="BK174" s="228">
        <f>ROUND(I174*H174,2)</f>
        <v>0</v>
      </c>
      <c r="BL174" s="20" t="s">
        <v>186</v>
      </c>
      <c r="BM174" s="227" t="s">
        <v>1200</v>
      </c>
    </row>
    <row r="175" s="2" customFormat="1" ht="16.5" customHeight="1">
      <c r="A175" s="41"/>
      <c r="B175" s="42"/>
      <c r="C175" s="279" t="s">
        <v>516</v>
      </c>
      <c r="D175" s="279" t="s">
        <v>553</v>
      </c>
      <c r="E175" s="280" t="s">
        <v>1420</v>
      </c>
      <c r="F175" s="281" t="s">
        <v>1421</v>
      </c>
      <c r="G175" s="282" t="s">
        <v>273</v>
      </c>
      <c r="H175" s="283">
        <v>1</v>
      </c>
      <c r="I175" s="284"/>
      <c r="J175" s="285">
        <f>ROUND(I175*H175,2)</f>
        <v>0</v>
      </c>
      <c r="K175" s="281" t="s">
        <v>274</v>
      </c>
      <c r="L175" s="286"/>
      <c r="M175" s="287" t="s">
        <v>19</v>
      </c>
      <c r="N175" s="288" t="s">
        <v>48</v>
      </c>
      <c r="O175" s="87"/>
      <c r="P175" s="225">
        <f>O175*H175</f>
        <v>0</v>
      </c>
      <c r="Q175" s="225">
        <v>0.0016000000000000001</v>
      </c>
      <c r="R175" s="225">
        <f>Q175*H175</f>
        <v>0.0016000000000000001</v>
      </c>
      <c r="S175" s="225">
        <v>0</v>
      </c>
      <c r="T175" s="226">
        <f>S175*H175</f>
        <v>0</v>
      </c>
      <c r="U175" s="41"/>
      <c r="V175" s="41"/>
      <c r="W175" s="41"/>
      <c r="X175" s="41"/>
      <c r="Y175" s="41"/>
      <c r="Z175" s="41"/>
      <c r="AA175" s="41"/>
      <c r="AB175" s="41"/>
      <c r="AC175" s="41"/>
      <c r="AD175" s="41"/>
      <c r="AE175" s="41"/>
      <c r="AR175" s="227" t="s">
        <v>235</v>
      </c>
      <c r="AT175" s="227" t="s">
        <v>553</v>
      </c>
      <c r="AU175" s="227" t="s">
        <v>85</v>
      </c>
      <c r="AY175" s="20" t="s">
        <v>179</v>
      </c>
      <c r="BE175" s="228">
        <f>IF(N175="základní",J175,0)</f>
        <v>0</v>
      </c>
      <c r="BF175" s="228">
        <f>IF(N175="snížená",J175,0)</f>
        <v>0</v>
      </c>
      <c r="BG175" s="228">
        <f>IF(N175="zákl. přenesená",J175,0)</f>
        <v>0</v>
      </c>
      <c r="BH175" s="228">
        <f>IF(N175="sníž. přenesená",J175,0)</f>
        <v>0</v>
      </c>
      <c r="BI175" s="228">
        <f>IF(N175="nulová",J175,0)</f>
        <v>0</v>
      </c>
      <c r="BJ175" s="20" t="s">
        <v>85</v>
      </c>
      <c r="BK175" s="228">
        <f>ROUND(I175*H175,2)</f>
        <v>0</v>
      </c>
      <c r="BL175" s="20" t="s">
        <v>186</v>
      </c>
      <c r="BM175" s="227" t="s">
        <v>1203</v>
      </c>
    </row>
    <row r="176" s="12" customFormat="1" ht="25.92" customHeight="1">
      <c r="A176" s="12"/>
      <c r="B176" s="200"/>
      <c r="C176" s="201"/>
      <c r="D176" s="202" t="s">
        <v>76</v>
      </c>
      <c r="E176" s="203" t="s">
        <v>242</v>
      </c>
      <c r="F176" s="203" t="s">
        <v>1422</v>
      </c>
      <c r="G176" s="201"/>
      <c r="H176" s="201"/>
      <c r="I176" s="204"/>
      <c r="J176" s="205">
        <f>BK176</f>
        <v>0</v>
      </c>
      <c r="K176" s="201"/>
      <c r="L176" s="206"/>
      <c r="M176" s="207"/>
      <c r="N176" s="208"/>
      <c r="O176" s="208"/>
      <c r="P176" s="209">
        <f>P177</f>
        <v>0</v>
      </c>
      <c r="Q176" s="208"/>
      <c r="R176" s="209">
        <f>R177</f>
        <v>0</v>
      </c>
      <c r="S176" s="208"/>
      <c r="T176" s="210">
        <f>T177</f>
        <v>0</v>
      </c>
      <c r="U176" s="12"/>
      <c r="V176" s="12"/>
      <c r="W176" s="12"/>
      <c r="X176" s="12"/>
      <c r="Y176" s="12"/>
      <c r="Z176" s="12"/>
      <c r="AA176" s="12"/>
      <c r="AB176" s="12"/>
      <c r="AC176" s="12"/>
      <c r="AD176" s="12"/>
      <c r="AE176" s="12"/>
      <c r="AR176" s="211" t="s">
        <v>85</v>
      </c>
      <c r="AT176" s="212" t="s">
        <v>76</v>
      </c>
      <c r="AU176" s="212" t="s">
        <v>77</v>
      </c>
      <c r="AY176" s="211" t="s">
        <v>179</v>
      </c>
      <c r="BK176" s="213">
        <f>BK177</f>
        <v>0</v>
      </c>
    </row>
    <row r="177" s="2" customFormat="1" ht="16.5" customHeight="1">
      <c r="A177" s="41"/>
      <c r="B177" s="42"/>
      <c r="C177" s="216" t="s">
        <v>523</v>
      </c>
      <c r="D177" s="216" t="s">
        <v>181</v>
      </c>
      <c r="E177" s="217" t="s">
        <v>1423</v>
      </c>
      <c r="F177" s="218" t="s">
        <v>1424</v>
      </c>
      <c r="G177" s="219" t="s">
        <v>464</v>
      </c>
      <c r="H177" s="220">
        <v>2</v>
      </c>
      <c r="I177" s="221"/>
      <c r="J177" s="222">
        <f>ROUND(I177*H177,2)</f>
        <v>0</v>
      </c>
      <c r="K177" s="218" t="s">
        <v>274</v>
      </c>
      <c r="L177" s="47"/>
      <c r="M177" s="223" t="s">
        <v>19</v>
      </c>
      <c r="N177" s="224" t="s">
        <v>48</v>
      </c>
      <c r="O177" s="87"/>
      <c r="P177" s="225">
        <f>O177*H177</f>
        <v>0</v>
      </c>
      <c r="Q177" s="225">
        <v>0</v>
      </c>
      <c r="R177" s="225">
        <f>Q177*H177</f>
        <v>0</v>
      </c>
      <c r="S177" s="225">
        <v>0</v>
      </c>
      <c r="T177" s="226">
        <f>S177*H177</f>
        <v>0</v>
      </c>
      <c r="U177" s="41"/>
      <c r="V177" s="41"/>
      <c r="W177" s="41"/>
      <c r="X177" s="41"/>
      <c r="Y177" s="41"/>
      <c r="Z177" s="41"/>
      <c r="AA177" s="41"/>
      <c r="AB177" s="41"/>
      <c r="AC177" s="41"/>
      <c r="AD177" s="41"/>
      <c r="AE177" s="41"/>
      <c r="AR177" s="227" t="s">
        <v>186</v>
      </c>
      <c r="AT177" s="227" t="s">
        <v>181</v>
      </c>
      <c r="AU177" s="227" t="s">
        <v>85</v>
      </c>
      <c r="AY177" s="20" t="s">
        <v>179</v>
      </c>
      <c r="BE177" s="228">
        <f>IF(N177="základní",J177,0)</f>
        <v>0</v>
      </c>
      <c r="BF177" s="228">
        <f>IF(N177="snížená",J177,0)</f>
        <v>0</v>
      </c>
      <c r="BG177" s="228">
        <f>IF(N177="zákl. přenesená",J177,0)</f>
        <v>0</v>
      </c>
      <c r="BH177" s="228">
        <f>IF(N177="sníž. přenesená",J177,0)</f>
        <v>0</v>
      </c>
      <c r="BI177" s="228">
        <f>IF(N177="nulová",J177,0)</f>
        <v>0</v>
      </c>
      <c r="BJ177" s="20" t="s">
        <v>85</v>
      </c>
      <c r="BK177" s="228">
        <f>ROUND(I177*H177,2)</f>
        <v>0</v>
      </c>
      <c r="BL177" s="20" t="s">
        <v>186</v>
      </c>
      <c r="BM177" s="227" t="s">
        <v>1206</v>
      </c>
    </row>
    <row r="178" s="12" customFormat="1" ht="25.92" customHeight="1">
      <c r="A178" s="12"/>
      <c r="B178" s="200"/>
      <c r="C178" s="201"/>
      <c r="D178" s="202" t="s">
        <v>76</v>
      </c>
      <c r="E178" s="203" t="s">
        <v>1423</v>
      </c>
      <c r="F178" s="203" t="s">
        <v>1425</v>
      </c>
      <c r="G178" s="201"/>
      <c r="H178" s="201"/>
      <c r="I178" s="204"/>
      <c r="J178" s="205">
        <f>BK178</f>
        <v>0</v>
      </c>
      <c r="K178" s="201"/>
      <c r="L178" s="206"/>
      <c r="M178" s="207"/>
      <c r="N178" s="208"/>
      <c r="O178" s="208"/>
      <c r="P178" s="209">
        <f>SUM(P179:P180)</f>
        <v>0</v>
      </c>
      <c r="Q178" s="208"/>
      <c r="R178" s="209">
        <f>SUM(R179:R180)</f>
        <v>0</v>
      </c>
      <c r="S178" s="208"/>
      <c r="T178" s="210">
        <f>SUM(T179:T180)</f>
        <v>0</v>
      </c>
      <c r="U178" s="12"/>
      <c r="V178" s="12"/>
      <c r="W178" s="12"/>
      <c r="X178" s="12"/>
      <c r="Y178" s="12"/>
      <c r="Z178" s="12"/>
      <c r="AA178" s="12"/>
      <c r="AB178" s="12"/>
      <c r="AC178" s="12"/>
      <c r="AD178" s="12"/>
      <c r="AE178" s="12"/>
      <c r="AR178" s="211" t="s">
        <v>85</v>
      </c>
      <c r="AT178" s="212" t="s">
        <v>76</v>
      </c>
      <c r="AU178" s="212" t="s">
        <v>77</v>
      </c>
      <c r="AY178" s="211" t="s">
        <v>179</v>
      </c>
      <c r="BK178" s="213">
        <f>SUM(BK179:BK180)</f>
        <v>0</v>
      </c>
    </row>
    <row r="179" s="2" customFormat="1" ht="16.5" customHeight="1">
      <c r="A179" s="41"/>
      <c r="B179" s="42"/>
      <c r="C179" s="216" t="s">
        <v>529</v>
      </c>
      <c r="D179" s="216" t="s">
        <v>181</v>
      </c>
      <c r="E179" s="217" t="s">
        <v>1426</v>
      </c>
      <c r="F179" s="218" t="s">
        <v>1427</v>
      </c>
      <c r="G179" s="219" t="s">
        <v>251</v>
      </c>
      <c r="H179" s="220">
        <v>16</v>
      </c>
      <c r="I179" s="221"/>
      <c r="J179" s="222">
        <f>ROUND(I179*H179,2)</f>
        <v>0</v>
      </c>
      <c r="K179" s="218" t="s">
        <v>1302</v>
      </c>
      <c r="L179" s="47"/>
      <c r="M179" s="223" t="s">
        <v>19</v>
      </c>
      <c r="N179" s="224" t="s">
        <v>48</v>
      </c>
      <c r="O179" s="87"/>
      <c r="P179" s="225">
        <f>O179*H179</f>
        <v>0</v>
      </c>
      <c r="Q179" s="225">
        <v>0</v>
      </c>
      <c r="R179" s="225">
        <f>Q179*H179</f>
        <v>0</v>
      </c>
      <c r="S179" s="225">
        <v>0</v>
      </c>
      <c r="T179" s="226">
        <f>S179*H179</f>
        <v>0</v>
      </c>
      <c r="U179" s="41"/>
      <c r="V179" s="41"/>
      <c r="W179" s="41"/>
      <c r="X179" s="41"/>
      <c r="Y179" s="41"/>
      <c r="Z179" s="41"/>
      <c r="AA179" s="41"/>
      <c r="AB179" s="41"/>
      <c r="AC179" s="41"/>
      <c r="AD179" s="41"/>
      <c r="AE179" s="41"/>
      <c r="AR179" s="227" t="s">
        <v>186</v>
      </c>
      <c r="AT179" s="227" t="s">
        <v>181</v>
      </c>
      <c r="AU179" s="227" t="s">
        <v>85</v>
      </c>
      <c r="AY179" s="20" t="s">
        <v>179</v>
      </c>
      <c r="BE179" s="228">
        <f>IF(N179="základní",J179,0)</f>
        <v>0</v>
      </c>
      <c r="BF179" s="228">
        <f>IF(N179="snížená",J179,0)</f>
        <v>0</v>
      </c>
      <c r="BG179" s="228">
        <f>IF(N179="zákl. přenesená",J179,0)</f>
        <v>0</v>
      </c>
      <c r="BH179" s="228">
        <f>IF(N179="sníž. přenesená",J179,0)</f>
        <v>0</v>
      </c>
      <c r="BI179" s="228">
        <f>IF(N179="nulová",J179,0)</f>
        <v>0</v>
      </c>
      <c r="BJ179" s="20" t="s">
        <v>85</v>
      </c>
      <c r="BK179" s="228">
        <f>ROUND(I179*H179,2)</f>
        <v>0</v>
      </c>
      <c r="BL179" s="20" t="s">
        <v>186</v>
      </c>
      <c r="BM179" s="227" t="s">
        <v>1209</v>
      </c>
    </row>
    <row r="180" s="2" customFormat="1" ht="16.5" customHeight="1">
      <c r="A180" s="41"/>
      <c r="B180" s="42"/>
      <c r="C180" s="216" t="s">
        <v>534</v>
      </c>
      <c r="D180" s="216" t="s">
        <v>181</v>
      </c>
      <c r="E180" s="217" t="s">
        <v>1428</v>
      </c>
      <c r="F180" s="218" t="s">
        <v>1429</v>
      </c>
      <c r="G180" s="219" t="s">
        <v>251</v>
      </c>
      <c r="H180" s="220">
        <v>8</v>
      </c>
      <c r="I180" s="221"/>
      <c r="J180" s="222">
        <f>ROUND(I180*H180,2)</f>
        <v>0</v>
      </c>
      <c r="K180" s="218" t="s">
        <v>1302</v>
      </c>
      <c r="L180" s="47"/>
      <c r="M180" s="223" t="s">
        <v>19</v>
      </c>
      <c r="N180" s="224" t="s">
        <v>48</v>
      </c>
      <c r="O180" s="87"/>
      <c r="P180" s="225">
        <f>O180*H180</f>
        <v>0</v>
      </c>
      <c r="Q180" s="225">
        <v>0</v>
      </c>
      <c r="R180" s="225">
        <f>Q180*H180</f>
        <v>0</v>
      </c>
      <c r="S180" s="225">
        <v>0</v>
      </c>
      <c r="T180" s="226">
        <f>S180*H180</f>
        <v>0</v>
      </c>
      <c r="U180" s="41"/>
      <c r="V180" s="41"/>
      <c r="W180" s="41"/>
      <c r="X180" s="41"/>
      <c r="Y180" s="41"/>
      <c r="Z180" s="41"/>
      <c r="AA180" s="41"/>
      <c r="AB180" s="41"/>
      <c r="AC180" s="41"/>
      <c r="AD180" s="41"/>
      <c r="AE180" s="41"/>
      <c r="AR180" s="227" t="s">
        <v>186</v>
      </c>
      <c r="AT180" s="227" t="s">
        <v>181</v>
      </c>
      <c r="AU180" s="227" t="s">
        <v>85</v>
      </c>
      <c r="AY180" s="20" t="s">
        <v>179</v>
      </c>
      <c r="BE180" s="228">
        <f>IF(N180="základní",J180,0)</f>
        <v>0</v>
      </c>
      <c r="BF180" s="228">
        <f>IF(N180="snížená",J180,0)</f>
        <v>0</v>
      </c>
      <c r="BG180" s="228">
        <f>IF(N180="zákl. přenesená",J180,0)</f>
        <v>0</v>
      </c>
      <c r="BH180" s="228">
        <f>IF(N180="sníž. přenesená",J180,0)</f>
        <v>0</v>
      </c>
      <c r="BI180" s="228">
        <f>IF(N180="nulová",J180,0)</f>
        <v>0</v>
      </c>
      <c r="BJ180" s="20" t="s">
        <v>85</v>
      </c>
      <c r="BK180" s="228">
        <f>ROUND(I180*H180,2)</f>
        <v>0</v>
      </c>
      <c r="BL180" s="20" t="s">
        <v>186</v>
      </c>
      <c r="BM180" s="227" t="s">
        <v>1212</v>
      </c>
    </row>
    <row r="181" s="12" customFormat="1" ht="25.92" customHeight="1">
      <c r="A181" s="12"/>
      <c r="B181" s="200"/>
      <c r="C181" s="201"/>
      <c r="D181" s="202" t="s">
        <v>76</v>
      </c>
      <c r="E181" s="203" t="s">
        <v>1430</v>
      </c>
      <c r="F181" s="203" t="s">
        <v>1431</v>
      </c>
      <c r="G181" s="201"/>
      <c r="H181" s="201"/>
      <c r="I181" s="204"/>
      <c r="J181" s="205">
        <f>BK181</f>
        <v>0</v>
      </c>
      <c r="K181" s="201"/>
      <c r="L181" s="206"/>
      <c r="M181" s="207"/>
      <c r="N181" s="208"/>
      <c r="O181" s="208"/>
      <c r="P181" s="209">
        <f>P182</f>
        <v>0</v>
      </c>
      <c r="Q181" s="208"/>
      <c r="R181" s="209">
        <f>R182</f>
        <v>0</v>
      </c>
      <c r="S181" s="208"/>
      <c r="T181" s="210">
        <f>T182</f>
        <v>0</v>
      </c>
      <c r="U181" s="12"/>
      <c r="V181" s="12"/>
      <c r="W181" s="12"/>
      <c r="X181" s="12"/>
      <c r="Y181" s="12"/>
      <c r="Z181" s="12"/>
      <c r="AA181" s="12"/>
      <c r="AB181" s="12"/>
      <c r="AC181" s="12"/>
      <c r="AD181" s="12"/>
      <c r="AE181" s="12"/>
      <c r="AR181" s="211" t="s">
        <v>85</v>
      </c>
      <c r="AT181" s="212" t="s">
        <v>76</v>
      </c>
      <c r="AU181" s="212" t="s">
        <v>77</v>
      </c>
      <c r="AY181" s="211" t="s">
        <v>179</v>
      </c>
      <c r="BK181" s="213">
        <f>BK182</f>
        <v>0</v>
      </c>
    </row>
    <row r="182" s="2" customFormat="1" ht="16.5" customHeight="1">
      <c r="A182" s="41"/>
      <c r="B182" s="42"/>
      <c r="C182" s="216" t="s">
        <v>540</v>
      </c>
      <c r="D182" s="216" t="s">
        <v>181</v>
      </c>
      <c r="E182" s="217" t="s">
        <v>1432</v>
      </c>
      <c r="F182" s="218" t="s">
        <v>1433</v>
      </c>
      <c r="G182" s="219" t="s">
        <v>333</v>
      </c>
      <c r="H182" s="220">
        <v>2.1840000000000002</v>
      </c>
      <c r="I182" s="221"/>
      <c r="J182" s="222">
        <f>ROUND(I182*H182,2)</f>
        <v>0</v>
      </c>
      <c r="K182" s="218" t="s">
        <v>1302</v>
      </c>
      <c r="L182" s="47"/>
      <c r="M182" s="223" t="s">
        <v>19</v>
      </c>
      <c r="N182" s="224" t="s">
        <v>48</v>
      </c>
      <c r="O182" s="87"/>
      <c r="P182" s="225">
        <f>O182*H182</f>
        <v>0</v>
      </c>
      <c r="Q182" s="225">
        <v>0</v>
      </c>
      <c r="R182" s="225">
        <f>Q182*H182</f>
        <v>0</v>
      </c>
      <c r="S182" s="225">
        <v>0</v>
      </c>
      <c r="T182" s="226">
        <f>S182*H182</f>
        <v>0</v>
      </c>
      <c r="U182" s="41"/>
      <c r="V182" s="41"/>
      <c r="W182" s="41"/>
      <c r="X182" s="41"/>
      <c r="Y182" s="41"/>
      <c r="Z182" s="41"/>
      <c r="AA182" s="41"/>
      <c r="AB182" s="41"/>
      <c r="AC182" s="41"/>
      <c r="AD182" s="41"/>
      <c r="AE182" s="41"/>
      <c r="AR182" s="227" t="s">
        <v>186</v>
      </c>
      <c r="AT182" s="227" t="s">
        <v>181</v>
      </c>
      <c r="AU182" s="227" t="s">
        <v>85</v>
      </c>
      <c r="AY182" s="20" t="s">
        <v>179</v>
      </c>
      <c r="BE182" s="228">
        <f>IF(N182="základní",J182,0)</f>
        <v>0</v>
      </c>
      <c r="BF182" s="228">
        <f>IF(N182="snížená",J182,0)</f>
        <v>0</v>
      </c>
      <c r="BG182" s="228">
        <f>IF(N182="zákl. přenesená",J182,0)</f>
        <v>0</v>
      </c>
      <c r="BH182" s="228">
        <f>IF(N182="sníž. přenesená",J182,0)</f>
        <v>0</v>
      </c>
      <c r="BI182" s="228">
        <f>IF(N182="nulová",J182,0)</f>
        <v>0</v>
      </c>
      <c r="BJ182" s="20" t="s">
        <v>85</v>
      </c>
      <c r="BK182" s="228">
        <f>ROUND(I182*H182,2)</f>
        <v>0</v>
      </c>
      <c r="BL182" s="20" t="s">
        <v>186</v>
      </c>
      <c r="BM182" s="227" t="s">
        <v>1215</v>
      </c>
    </row>
    <row r="183" s="12" customFormat="1" ht="25.92" customHeight="1">
      <c r="A183" s="12"/>
      <c r="B183" s="200"/>
      <c r="C183" s="201"/>
      <c r="D183" s="202" t="s">
        <v>76</v>
      </c>
      <c r="E183" s="203" t="s">
        <v>1434</v>
      </c>
      <c r="F183" s="203" t="s">
        <v>1435</v>
      </c>
      <c r="G183" s="201"/>
      <c r="H183" s="201"/>
      <c r="I183" s="204"/>
      <c r="J183" s="205">
        <f>BK183</f>
        <v>0</v>
      </c>
      <c r="K183" s="201"/>
      <c r="L183" s="206"/>
      <c r="M183" s="207"/>
      <c r="N183" s="208"/>
      <c r="O183" s="208"/>
      <c r="P183" s="209">
        <f>P184</f>
        <v>0</v>
      </c>
      <c r="Q183" s="208"/>
      <c r="R183" s="209">
        <f>R184</f>
        <v>0</v>
      </c>
      <c r="S183" s="208"/>
      <c r="T183" s="210">
        <f>T184</f>
        <v>0</v>
      </c>
      <c r="U183" s="12"/>
      <c r="V183" s="12"/>
      <c r="W183" s="12"/>
      <c r="X183" s="12"/>
      <c r="Y183" s="12"/>
      <c r="Z183" s="12"/>
      <c r="AA183" s="12"/>
      <c r="AB183" s="12"/>
      <c r="AC183" s="12"/>
      <c r="AD183" s="12"/>
      <c r="AE183" s="12"/>
      <c r="AR183" s="211" t="s">
        <v>85</v>
      </c>
      <c r="AT183" s="212" t="s">
        <v>76</v>
      </c>
      <c r="AU183" s="212" t="s">
        <v>77</v>
      </c>
      <c r="AY183" s="211" t="s">
        <v>179</v>
      </c>
      <c r="BK183" s="213">
        <f>BK184</f>
        <v>0</v>
      </c>
    </row>
    <row r="184" s="2" customFormat="1" ht="16.5" customHeight="1">
      <c r="A184" s="41"/>
      <c r="B184" s="42"/>
      <c r="C184" s="216" t="s">
        <v>548</v>
      </c>
      <c r="D184" s="216" t="s">
        <v>181</v>
      </c>
      <c r="E184" s="217" t="s">
        <v>1436</v>
      </c>
      <c r="F184" s="218" t="s">
        <v>1437</v>
      </c>
      <c r="G184" s="219" t="s">
        <v>333</v>
      </c>
      <c r="H184" s="220">
        <v>49.718000000000004</v>
      </c>
      <c r="I184" s="221"/>
      <c r="J184" s="222">
        <f>ROUND(I184*H184,2)</f>
        <v>0</v>
      </c>
      <c r="K184" s="218" t="s">
        <v>1302</v>
      </c>
      <c r="L184" s="47"/>
      <c r="M184" s="223" t="s">
        <v>19</v>
      </c>
      <c r="N184" s="224" t="s">
        <v>48</v>
      </c>
      <c r="O184" s="87"/>
      <c r="P184" s="225">
        <f>O184*H184</f>
        <v>0</v>
      </c>
      <c r="Q184" s="225">
        <v>0</v>
      </c>
      <c r="R184" s="225">
        <f>Q184*H184</f>
        <v>0</v>
      </c>
      <c r="S184" s="225">
        <v>0</v>
      </c>
      <c r="T184" s="226">
        <f>S184*H184</f>
        <v>0</v>
      </c>
      <c r="U184" s="41"/>
      <c r="V184" s="41"/>
      <c r="W184" s="41"/>
      <c r="X184" s="41"/>
      <c r="Y184" s="41"/>
      <c r="Z184" s="41"/>
      <c r="AA184" s="41"/>
      <c r="AB184" s="41"/>
      <c r="AC184" s="41"/>
      <c r="AD184" s="41"/>
      <c r="AE184" s="41"/>
      <c r="AR184" s="227" t="s">
        <v>186</v>
      </c>
      <c r="AT184" s="227" t="s">
        <v>181</v>
      </c>
      <c r="AU184" s="227" t="s">
        <v>85</v>
      </c>
      <c r="AY184" s="20" t="s">
        <v>179</v>
      </c>
      <c r="BE184" s="228">
        <f>IF(N184="základní",J184,0)</f>
        <v>0</v>
      </c>
      <c r="BF184" s="228">
        <f>IF(N184="snížená",J184,0)</f>
        <v>0</v>
      </c>
      <c r="BG184" s="228">
        <f>IF(N184="zákl. přenesená",J184,0)</f>
        <v>0</v>
      </c>
      <c r="BH184" s="228">
        <f>IF(N184="sníž. přenesená",J184,0)</f>
        <v>0</v>
      </c>
      <c r="BI184" s="228">
        <f>IF(N184="nulová",J184,0)</f>
        <v>0</v>
      </c>
      <c r="BJ184" s="20" t="s">
        <v>85</v>
      </c>
      <c r="BK184" s="228">
        <f>ROUND(I184*H184,2)</f>
        <v>0</v>
      </c>
      <c r="BL184" s="20" t="s">
        <v>186</v>
      </c>
      <c r="BM184" s="227" t="s">
        <v>1218</v>
      </c>
    </row>
    <row r="185" s="12" customFormat="1" ht="25.92" customHeight="1">
      <c r="A185" s="12"/>
      <c r="B185" s="200"/>
      <c r="C185" s="201"/>
      <c r="D185" s="202" t="s">
        <v>76</v>
      </c>
      <c r="E185" s="203" t="s">
        <v>1438</v>
      </c>
      <c r="F185" s="203" t="s">
        <v>1439</v>
      </c>
      <c r="G185" s="201"/>
      <c r="H185" s="201"/>
      <c r="I185" s="204"/>
      <c r="J185" s="205">
        <f>BK185</f>
        <v>0</v>
      </c>
      <c r="K185" s="201"/>
      <c r="L185" s="206"/>
      <c r="M185" s="207"/>
      <c r="N185" s="208"/>
      <c r="O185" s="208"/>
      <c r="P185" s="209">
        <f>SUM(P186:P188)</f>
        <v>0</v>
      </c>
      <c r="Q185" s="208"/>
      <c r="R185" s="209">
        <f>SUM(R186:R188)</f>
        <v>0</v>
      </c>
      <c r="S185" s="208"/>
      <c r="T185" s="210">
        <f>SUM(T186:T188)</f>
        <v>0</v>
      </c>
      <c r="U185" s="12"/>
      <c r="V185" s="12"/>
      <c r="W185" s="12"/>
      <c r="X185" s="12"/>
      <c r="Y185" s="12"/>
      <c r="Z185" s="12"/>
      <c r="AA185" s="12"/>
      <c r="AB185" s="12"/>
      <c r="AC185" s="12"/>
      <c r="AD185" s="12"/>
      <c r="AE185" s="12"/>
      <c r="AR185" s="211" t="s">
        <v>85</v>
      </c>
      <c r="AT185" s="212" t="s">
        <v>76</v>
      </c>
      <c r="AU185" s="212" t="s">
        <v>77</v>
      </c>
      <c r="AY185" s="211" t="s">
        <v>179</v>
      </c>
      <c r="BK185" s="213">
        <f>SUM(BK186:BK188)</f>
        <v>0</v>
      </c>
    </row>
    <row r="186" s="2" customFormat="1" ht="16.5" customHeight="1">
      <c r="A186" s="41"/>
      <c r="B186" s="42"/>
      <c r="C186" s="216" t="s">
        <v>557</v>
      </c>
      <c r="D186" s="216" t="s">
        <v>181</v>
      </c>
      <c r="E186" s="217" t="s">
        <v>1440</v>
      </c>
      <c r="F186" s="218" t="s">
        <v>1441</v>
      </c>
      <c r="G186" s="219" t="s">
        <v>464</v>
      </c>
      <c r="H186" s="220">
        <v>0</v>
      </c>
      <c r="I186" s="221"/>
      <c r="J186" s="222">
        <f>ROUND(I186*H186,2)</f>
        <v>0</v>
      </c>
      <c r="K186" s="218" t="s">
        <v>274</v>
      </c>
      <c r="L186" s="47"/>
      <c r="M186" s="223" t="s">
        <v>19</v>
      </c>
      <c r="N186" s="224" t="s">
        <v>48</v>
      </c>
      <c r="O186" s="87"/>
      <c r="P186" s="225">
        <f>O186*H186</f>
        <v>0</v>
      </c>
      <c r="Q186" s="225">
        <v>0.0099000000000000008</v>
      </c>
      <c r="R186" s="225">
        <f>Q186*H186</f>
        <v>0</v>
      </c>
      <c r="S186" s="225">
        <v>0</v>
      </c>
      <c r="T186" s="226">
        <f>S186*H186</f>
        <v>0</v>
      </c>
      <c r="U186" s="41"/>
      <c r="V186" s="41"/>
      <c r="W186" s="41"/>
      <c r="X186" s="41"/>
      <c r="Y186" s="41"/>
      <c r="Z186" s="41"/>
      <c r="AA186" s="41"/>
      <c r="AB186" s="41"/>
      <c r="AC186" s="41"/>
      <c r="AD186" s="41"/>
      <c r="AE186" s="41"/>
      <c r="AR186" s="227" t="s">
        <v>186</v>
      </c>
      <c r="AT186" s="227" t="s">
        <v>181</v>
      </c>
      <c r="AU186" s="227" t="s">
        <v>85</v>
      </c>
      <c r="AY186" s="20" t="s">
        <v>179</v>
      </c>
      <c r="BE186" s="228">
        <f>IF(N186="základní",J186,0)</f>
        <v>0</v>
      </c>
      <c r="BF186" s="228">
        <f>IF(N186="snížená",J186,0)</f>
        <v>0</v>
      </c>
      <c r="BG186" s="228">
        <f>IF(N186="zákl. přenesená",J186,0)</f>
        <v>0</v>
      </c>
      <c r="BH186" s="228">
        <f>IF(N186="sníž. přenesená",J186,0)</f>
        <v>0</v>
      </c>
      <c r="BI186" s="228">
        <f>IF(N186="nulová",J186,0)</f>
        <v>0</v>
      </c>
      <c r="BJ186" s="20" t="s">
        <v>85</v>
      </c>
      <c r="BK186" s="228">
        <f>ROUND(I186*H186,2)</f>
        <v>0</v>
      </c>
      <c r="BL186" s="20" t="s">
        <v>186</v>
      </c>
      <c r="BM186" s="227" t="s">
        <v>1221</v>
      </c>
    </row>
    <row r="187" s="2" customFormat="1">
      <c r="A187" s="41"/>
      <c r="B187" s="42"/>
      <c r="C187" s="43"/>
      <c r="D187" s="236" t="s">
        <v>276</v>
      </c>
      <c r="E187" s="43"/>
      <c r="F187" s="278" t="s">
        <v>1121</v>
      </c>
      <c r="G187" s="43"/>
      <c r="H187" s="43"/>
      <c r="I187" s="231"/>
      <c r="J187" s="43"/>
      <c r="K187" s="43"/>
      <c r="L187" s="47"/>
      <c r="M187" s="232"/>
      <c r="N187" s="233"/>
      <c r="O187" s="87"/>
      <c r="P187" s="87"/>
      <c r="Q187" s="87"/>
      <c r="R187" s="87"/>
      <c r="S187" s="87"/>
      <c r="T187" s="88"/>
      <c r="U187" s="41"/>
      <c r="V187" s="41"/>
      <c r="W187" s="41"/>
      <c r="X187" s="41"/>
      <c r="Y187" s="41"/>
      <c r="Z187" s="41"/>
      <c r="AA187" s="41"/>
      <c r="AB187" s="41"/>
      <c r="AC187" s="41"/>
      <c r="AD187" s="41"/>
      <c r="AE187" s="41"/>
      <c r="AT187" s="20" t="s">
        <v>276</v>
      </c>
      <c r="AU187" s="20" t="s">
        <v>85</v>
      </c>
    </row>
    <row r="188" s="14" customFormat="1">
      <c r="A188" s="14"/>
      <c r="B188" s="245"/>
      <c r="C188" s="246"/>
      <c r="D188" s="236" t="s">
        <v>190</v>
      </c>
      <c r="E188" s="246"/>
      <c r="F188" s="248" t="s">
        <v>1122</v>
      </c>
      <c r="G188" s="246"/>
      <c r="H188" s="249">
        <v>0</v>
      </c>
      <c r="I188" s="250"/>
      <c r="J188" s="246"/>
      <c r="K188" s="246"/>
      <c r="L188" s="251"/>
      <c r="M188" s="252"/>
      <c r="N188" s="253"/>
      <c r="O188" s="253"/>
      <c r="P188" s="253"/>
      <c r="Q188" s="253"/>
      <c r="R188" s="253"/>
      <c r="S188" s="253"/>
      <c r="T188" s="254"/>
      <c r="U188" s="14"/>
      <c r="V188" s="14"/>
      <c r="W188" s="14"/>
      <c r="X188" s="14"/>
      <c r="Y188" s="14"/>
      <c r="Z188" s="14"/>
      <c r="AA188" s="14"/>
      <c r="AB188" s="14"/>
      <c r="AC188" s="14"/>
      <c r="AD188" s="14"/>
      <c r="AE188" s="14"/>
      <c r="AT188" s="255" t="s">
        <v>190</v>
      </c>
      <c r="AU188" s="255" t="s">
        <v>85</v>
      </c>
      <c r="AV188" s="14" t="s">
        <v>87</v>
      </c>
      <c r="AW188" s="14" t="s">
        <v>4</v>
      </c>
      <c r="AX188" s="14" t="s">
        <v>85</v>
      </c>
      <c r="AY188" s="255" t="s">
        <v>179</v>
      </c>
    </row>
    <row r="189" s="12" customFormat="1" ht="25.92" customHeight="1">
      <c r="A189" s="12"/>
      <c r="B189" s="200"/>
      <c r="C189" s="201"/>
      <c r="D189" s="202" t="s">
        <v>76</v>
      </c>
      <c r="E189" s="203" t="s">
        <v>1442</v>
      </c>
      <c r="F189" s="203" t="s">
        <v>1443</v>
      </c>
      <c r="G189" s="201"/>
      <c r="H189" s="201"/>
      <c r="I189" s="204"/>
      <c r="J189" s="205">
        <f>BK189</f>
        <v>0</v>
      </c>
      <c r="K189" s="201"/>
      <c r="L189" s="206"/>
      <c r="M189" s="207"/>
      <c r="N189" s="208"/>
      <c r="O189" s="208"/>
      <c r="P189" s="209">
        <f>SUM(P190:P192)</f>
        <v>0</v>
      </c>
      <c r="Q189" s="208"/>
      <c r="R189" s="209">
        <f>SUM(R190:R192)</f>
        <v>0</v>
      </c>
      <c r="S189" s="208"/>
      <c r="T189" s="210">
        <f>SUM(T190:T192)</f>
        <v>0</v>
      </c>
      <c r="U189" s="12"/>
      <c r="V189" s="12"/>
      <c r="W189" s="12"/>
      <c r="X189" s="12"/>
      <c r="Y189" s="12"/>
      <c r="Z189" s="12"/>
      <c r="AA189" s="12"/>
      <c r="AB189" s="12"/>
      <c r="AC189" s="12"/>
      <c r="AD189" s="12"/>
      <c r="AE189" s="12"/>
      <c r="AR189" s="211" t="s">
        <v>85</v>
      </c>
      <c r="AT189" s="212" t="s">
        <v>76</v>
      </c>
      <c r="AU189" s="212" t="s">
        <v>77</v>
      </c>
      <c r="AY189" s="211" t="s">
        <v>179</v>
      </c>
      <c r="BK189" s="213">
        <f>SUM(BK190:BK192)</f>
        <v>0</v>
      </c>
    </row>
    <row r="190" s="2" customFormat="1" ht="16.5" customHeight="1">
      <c r="A190" s="41"/>
      <c r="B190" s="42"/>
      <c r="C190" s="216" t="s">
        <v>565</v>
      </c>
      <c r="D190" s="216" t="s">
        <v>181</v>
      </c>
      <c r="E190" s="217" t="s">
        <v>1444</v>
      </c>
      <c r="F190" s="218" t="s">
        <v>1445</v>
      </c>
      <c r="G190" s="219" t="s">
        <v>333</v>
      </c>
      <c r="H190" s="220">
        <v>3.7000000000000002</v>
      </c>
      <c r="I190" s="221"/>
      <c r="J190" s="222">
        <f>ROUND(I190*H190,2)</f>
        <v>0</v>
      </c>
      <c r="K190" s="218" t="s">
        <v>1302</v>
      </c>
      <c r="L190" s="47"/>
      <c r="M190" s="223" t="s">
        <v>19</v>
      </c>
      <c r="N190" s="224" t="s">
        <v>48</v>
      </c>
      <c r="O190" s="87"/>
      <c r="P190" s="225">
        <f>O190*H190</f>
        <v>0</v>
      </c>
      <c r="Q190" s="225">
        <v>0</v>
      </c>
      <c r="R190" s="225">
        <f>Q190*H190</f>
        <v>0</v>
      </c>
      <c r="S190" s="225">
        <v>0</v>
      </c>
      <c r="T190" s="226">
        <f>S190*H190</f>
        <v>0</v>
      </c>
      <c r="U190" s="41"/>
      <c r="V190" s="41"/>
      <c r="W190" s="41"/>
      <c r="X190" s="41"/>
      <c r="Y190" s="41"/>
      <c r="Z190" s="41"/>
      <c r="AA190" s="41"/>
      <c r="AB190" s="41"/>
      <c r="AC190" s="41"/>
      <c r="AD190" s="41"/>
      <c r="AE190" s="41"/>
      <c r="AR190" s="227" t="s">
        <v>186</v>
      </c>
      <c r="AT190" s="227" t="s">
        <v>181</v>
      </c>
      <c r="AU190" s="227" t="s">
        <v>85</v>
      </c>
      <c r="AY190" s="20" t="s">
        <v>179</v>
      </c>
      <c r="BE190" s="228">
        <f>IF(N190="základní",J190,0)</f>
        <v>0</v>
      </c>
      <c r="BF190" s="228">
        <f>IF(N190="snížená",J190,0)</f>
        <v>0</v>
      </c>
      <c r="BG190" s="228">
        <f>IF(N190="zákl. přenesená",J190,0)</f>
        <v>0</v>
      </c>
      <c r="BH190" s="228">
        <f>IF(N190="sníž. přenesená",J190,0)</f>
        <v>0</v>
      </c>
      <c r="BI190" s="228">
        <f>IF(N190="nulová",J190,0)</f>
        <v>0</v>
      </c>
      <c r="BJ190" s="20" t="s">
        <v>85</v>
      </c>
      <c r="BK190" s="228">
        <f>ROUND(I190*H190,2)</f>
        <v>0</v>
      </c>
      <c r="BL190" s="20" t="s">
        <v>186</v>
      </c>
      <c r="BM190" s="227" t="s">
        <v>1224</v>
      </c>
    </row>
    <row r="191" s="14" customFormat="1">
      <c r="A191" s="14"/>
      <c r="B191" s="245"/>
      <c r="C191" s="246"/>
      <c r="D191" s="236" t="s">
        <v>190</v>
      </c>
      <c r="E191" s="247" t="s">
        <v>19</v>
      </c>
      <c r="F191" s="248" t="s">
        <v>1446</v>
      </c>
      <c r="G191" s="246"/>
      <c r="H191" s="249">
        <v>3.7000000000000002</v>
      </c>
      <c r="I191" s="250"/>
      <c r="J191" s="246"/>
      <c r="K191" s="246"/>
      <c r="L191" s="251"/>
      <c r="M191" s="252"/>
      <c r="N191" s="253"/>
      <c r="O191" s="253"/>
      <c r="P191" s="253"/>
      <c r="Q191" s="253"/>
      <c r="R191" s="253"/>
      <c r="S191" s="253"/>
      <c r="T191" s="254"/>
      <c r="U191" s="14"/>
      <c r="V191" s="14"/>
      <c r="W191" s="14"/>
      <c r="X191" s="14"/>
      <c r="Y191" s="14"/>
      <c r="Z191" s="14"/>
      <c r="AA191" s="14"/>
      <c r="AB191" s="14"/>
      <c r="AC191" s="14"/>
      <c r="AD191" s="14"/>
      <c r="AE191" s="14"/>
      <c r="AT191" s="255" t="s">
        <v>190</v>
      </c>
      <c r="AU191" s="255" t="s">
        <v>85</v>
      </c>
      <c r="AV191" s="14" t="s">
        <v>87</v>
      </c>
      <c r="AW191" s="14" t="s">
        <v>37</v>
      </c>
      <c r="AX191" s="14" t="s">
        <v>77</v>
      </c>
      <c r="AY191" s="255" t="s">
        <v>179</v>
      </c>
    </row>
    <row r="192" s="16" customFormat="1">
      <c r="A192" s="16"/>
      <c r="B192" s="267"/>
      <c r="C192" s="268"/>
      <c r="D192" s="236" t="s">
        <v>190</v>
      </c>
      <c r="E192" s="269" t="s">
        <v>19</v>
      </c>
      <c r="F192" s="270" t="s">
        <v>195</v>
      </c>
      <c r="G192" s="268"/>
      <c r="H192" s="271">
        <v>3.7000000000000002</v>
      </c>
      <c r="I192" s="272"/>
      <c r="J192" s="268"/>
      <c r="K192" s="268"/>
      <c r="L192" s="273"/>
      <c r="M192" s="274"/>
      <c r="N192" s="275"/>
      <c r="O192" s="275"/>
      <c r="P192" s="275"/>
      <c r="Q192" s="275"/>
      <c r="R192" s="275"/>
      <c r="S192" s="275"/>
      <c r="T192" s="276"/>
      <c r="U192" s="16"/>
      <c r="V192" s="16"/>
      <c r="W192" s="16"/>
      <c r="X192" s="16"/>
      <c r="Y192" s="16"/>
      <c r="Z192" s="16"/>
      <c r="AA192" s="16"/>
      <c r="AB192" s="16"/>
      <c r="AC192" s="16"/>
      <c r="AD192" s="16"/>
      <c r="AE192" s="16"/>
      <c r="AT192" s="277" t="s">
        <v>190</v>
      </c>
      <c r="AU192" s="277" t="s">
        <v>85</v>
      </c>
      <c r="AV192" s="16" t="s">
        <v>186</v>
      </c>
      <c r="AW192" s="16" t="s">
        <v>37</v>
      </c>
      <c r="AX192" s="16" t="s">
        <v>85</v>
      </c>
      <c r="AY192" s="277" t="s">
        <v>179</v>
      </c>
    </row>
    <row r="193" s="12" customFormat="1" ht="25.92" customHeight="1">
      <c r="A193" s="12"/>
      <c r="B193" s="200"/>
      <c r="C193" s="201"/>
      <c r="D193" s="202" t="s">
        <v>76</v>
      </c>
      <c r="E193" s="203" t="s">
        <v>1447</v>
      </c>
      <c r="F193" s="203" t="s">
        <v>1431</v>
      </c>
      <c r="G193" s="201"/>
      <c r="H193" s="201"/>
      <c r="I193" s="204"/>
      <c r="J193" s="205">
        <f>BK193</f>
        <v>0</v>
      </c>
      <c r="K193" s="201"/>
      <c r="L193" s="206"/>
      <c r="M193" s="207"/>
      <c r="N193" s="208"/>
      <c r="O193" s="208"/>
      <c r="P193" s="209">
        <f>SUM(P194:P195)</f>
        <v>0</v>
      </c>
      <c r="Q193" s="208"/>
      <c r="R193" s="209">
        <f>SUM(R194:R195)</f>
        <v>0</v>
      </c>
      <c r="S193" s="208"/>
      <c r="T193" s="210">
        <f>SUM(T194:T195)</f>
        <v>0</v>
      </c>
      <c r="U193" s="12"/>
      <c r="V193" s="12"/>
      <c r="W193" s="12"/>
      <c r="X193" s="12"/>
      <c r="Y193" s="12"/>
      <c r="Z193" s="12"/>
      <c r="AA193" s="12"/>
      <c r="AB193" s="12"/>
      <c r="AC193" s="12"/>
      <c r="AD193" s="12"/>
      <c r="AE193" s="12"/>
      <c r="AR193" s="211" t="s">
        <v>85</v>
      </c>
      <c r="AT193" s="212" t="s">
        <v>76</v>
      </c>
      <c r="AU193" s="212" t="s">
        <v>77</v>
      </c>
      <c r="AY193" s="211" t="s">
        <v>179</v>
      </c>
      <c r="BK193" s="213">
        <f>SUM(BK194:BK195)</f>
        <v>0</v>
      </c>
    </row>
    <row r="194" s="2" customFormat="1" ht="16.5" customHeight="1">
      <c r="A194" s="41"/>
      <c r="B194" s="42"/>
      <c r="C194" s="216" t="s">
        <v>571</v>
      </c>
      <c r="D194" s="216" t="s">
        <v>181</v>
      </c>
      <c r="E194" s="217" t="s">
        <v>1448</v>
      </c>
      <c r="F194" s="218" t="s">
        <v>1449</v>
      </c>
      <c r="G194" s="219" t="s">
        <v>333</v>
      </c>
      <c r="H194" s="220">
        <v>5</v>
      </c>
      <c r="I194" s="221"/>
      <c r="J194" s="222">
        <f>ROUND(I194*H194,2)</f>
        <v>0</v>
      </c>
      <c r="K194" s="218" t="s">
        <v>1302</v>
      </c>
      <c r="L194" s="47"/>
      <c r="M194" s="223" t="s">
        <v>19</v>
      </c>
      <c r="N194" s="224" t="s">
        <v>48</v>
      </c>
      <c r="O194" s="87"/>
      <c r="P194" s="225">
        <f>O194*H194</f>
        <v>0</v>
      </c>
      <c r="Q194" s="225">
        <v>0</v>
      </c>
      <c r="R194" s="225">
        <f>Q194*H194</f>
        <v>0</v>
      </c>
      <c r="S194" s="225">
        <v>0</v>
      </c>
      <c r="T194" s="226">
        <f>S194*H194</f>
        <v>0</v>
      </c>
      <c r="U194" s="41"/>
      <c r="V194" s="41"/>
      <c r="W194" s="41"/>
      <c r="X194" s="41"/>
      <c r="Y194" s="41"/>
      <c r="Z194" s="41"/>
      <c r="AA194" s="41"/>
      <c r="AB194" s="41"/>
      <c r="AC194" s="41"/>
      <c r="AD194" s="41"/>
      <c r="AE194" s="41"/>
      <c r="AR194" s="227" t="s">
        <v>186</v>
      </c>
      <c r="AT194" s="227" t="s">
        <v>181</v>
      </c>
      <c r="AU194" s="227" t="s">
        <v>85</v>
      </c>
      <c r="AY194" s="20" t="s">
        <v>179</v>
      </c>
      <c r="BE194" s="228">
        <f>IF(N194="základní",J194,0)</f>
        <v>0</v>
      </c>
      <c r="BF194" s="228">
        <f>IF(N194="snížená",J194,0)</f>
        <v>0</v>
      </c>
      <c r="BG194" s="228">
        <f>IF(N194="zákl. přenesená",J194,0)</f>
        <v>0</v>
      </c>
      <c r="BH194" s="228">
        <f>IF(N194="sníž. přenesená",J194,0)</f>
        <v>0</v>
      </c>
      <c r="BI194" s="228">
        <f>IF(N194="nulová",J194,0)</f>
        <v>0</v>
      </c>
      <c r="BJ194" s="20" t="s">
        <v>85</v>
      </c>
      <c r="BK194" s="228">
        <f>ROUND(I194*H194,2)</f>
        <v>0</v>
      </c>
      <c r="BL194" s="20" t="s">
        <v>186</v>
      </c>
      <c r="BM194" s="227" t="s">
        <v>1227</v>
      </c>
    </row>
    <row r="195" s="2" customFormat="1" ht="16.5" customHeight="1">
      <c r="A195" s="41"/>
      <c r="B195" s="42"/>
      <c r="C195" s="216" t="s">
        <v>577</v>
      </c>
      <c r="D195" s="216" t="s">
        <v>181</v>
      </c>
      <c r="E195" s="217" t="s">
        <v>1450</v>
      </c>
      <c r="F195" s="218" t="s">
        <v>1451</v>
      </c>
      <c r="G195" s="219" t="s">
        <v>333</v>
      </c>
      <c r="H195" s="220">
        <v>20</v>
      </c>
      <c r="I195" s="221"/>
      <c r="J195" s="222">
        <f>ROUND(I195*H195,2)</f>
        <v>0</v>
      </c>
      <c r="K195" s="218" t="s">
        <v>1302</v>
      </c>
      <c r="L195" s="47"/>
      <c r="M195" s="223" t="s">
        <v>19</v>
      </c>
      <c r="N195" s="224" t="s">
        <v>48</v>
      </c>
      <c r="O195" s="87"/>
      <c r="P195" s="225">
        <f>O195*H195</f>
        <v>0</v>
      </c>
      <c r="Q195" s="225">
        <v>0</v>
      </c>
      <c r="R195" s="225">
        <f>Q195*H195</f>
        <v>0</v>
      </c>
      <c r="S195" s="225">
        <v>0</v>
      </c>
      <c r="T195" s="226">
        <f>S195*H195</f>
        <v>0</v>
      </c>
      <c r="U195" s="41"/>
      <c r="V195" s="41"/>
      <c r="W195" s="41"/>
      <c r="X195" s="41"/>
      <c r="Y195" s="41"/>
      <c r="Z195" s="41"/>
      <c r="AA195" s="41"/>
      <c r="AB195" s="41"/>
      <c r="AC195" s="41"/>
      <c r="AD195" s="41"/>
      <c r="AE195" s="41"/>
      <c r="AR195" s="227" t="s">
        <v>186</v>
      </c>
      <c r="AT195" s="227" t="s">
        <v>181</v>
      </c>
      <c r="AU195" s="227" t="s">
        <v>85</v>
      </c>
      <c r="AY195" s="20" t="s">
        <v>179</v>
      </c>
      <c r="BE195" s="228">
        <f>IF(N195="základní",J195,0)</f>
        <v>0</v>
      </c>
      <c r="BF195" s="228">
        <f>IF(N195="snížená",J195,0)</f>
        <v>0</v>
      </c>
      <c r="BG195" s="228">
        <f>IF(N195="zákl. přenesená",J195,0)</f>
        <v>0</v>
      </c>
      <c r="BH195" s="228">
        <f>IF(N195="sníž. přenesená",J195,0)</f>
        <v>0</v>
      </c>
      <c r="BI195" s="228">
        <f>IF(N195="nulová",J195,0)</f>
        <v>0</v>
      </c>
      <c r="BJ195" s="20" t="s">
        <v>85</v>
      </c>
      <c r="BK195" s="228">
        <f>ROUND(I195*H195,2)</f>
        <v>0</v>
      </c>
      <c r="BL195" s="20" t="s">
        <v>186</v>
      </c>
      <c r="BM195" s="227" t="s">
        <v>1230</v>
      </c>
    </row>
    <row r="196" s="12" customFormat="1" ht="25.92" customHeight="1">
      <c r="A196" s="12"/>
      <c r="B196" s="200"/>
      <c r="C196" s="201"/>
      <c r="D196" s="202" t="s">
        <v>76</v>
      </c>
      <c r="E196" s="203" t="s">
        <v>1452</v>
      </c>
      <c r="F196" s="203" t="s">
        <v>1120</v>
      </c>
      <c r="G196" s="201"/>
      <c r="H196" s="201"/>
      <c r="I196" s="204"/>
      <c r="J196" s="205">
        <f>BK196</f>
        <v>0</v>
      </c>
      <c r="K196" s="201"/>
      <c r="L196" s="206"/>
      <c r="M196" s="207"/>
      <c r="N196" s="208"/>
      <c r="O196" s="208"/>
      <c r="P196" s="209">
        <f>SUM(P197:P209)</f>
        <v>0</v>
      </c>
      <c r="Q196" s="208"/>
      <c r="R196" s="209">
        <f>SUM(R197:R209)</f>
        <v>0</v>
      </c>
      <c r="S196" s="208"/>
      <c r="T196" s="210">
        <f>SUM(T197:T209)</f>
        <v>0</v>
      </c>
      <c r="U196" s="12"/>
      <c r="V196" s="12"/>
      <c r="W196" s="12"/>
      <c r="X196" s="12"/>
      <c r="Y196" s="12"/>
      <c r="Z196" s="12"/>
      <c r="AA196" s="12"/>
      <c r="AB196" s="12"/>
      <c r="AC196" s="12"/>
      <c r="AD196" s="12"/>
      <c r="AE196" s="12"/>
      <c r="AR196" s="211" t="s">
        <v>85</v>
      </c>
      <c r="AT196" s="212" t="s">
        <v>76</v>
      </c>
      <c r="AU196" s="212" t="s">
        <v>77</v>
      </c>
      <c r="AY196" s="211" t="s">
        <v>179</v>
      </c>
      <c r="BK196" s="213">
        <f>SUM(BK197:BK209)</f>
        <v>0</v>
      </c>
    </row>
    <row r="197" s="2" customFormat="1" ht="24.15" customHeight="1">
      <c r="A197" s="41"/>
      <c r="B197" s="42"/>
      <c r="C197" s="216" t="s">
        <v>560</v>
      </c>
      <c r="D197" s="216" t="s">
        <v>181</v>
      </c>
      <c r="E197" s="217" t="s">
        <v>1453</v>
      </c>
      <c r="F197" s="218" t="s">
        <v>1454</v>
      </c>
      <c r="G197" s="219" t="s">
        <v>1455</v>
      </c>
      <c r="H197" s="220">
        <v>1</v>
      </c>
      <c r="I197" s="221"/>
      <c r="J197" s="222">
        <f>ROUND(I197*H197,2)</f>
        <v>0</v>
      </c>
      <c r="K197" s="218" t="s">
        <v>274</v>
      </c>
      <c r="L197" s="47"/>
      <c r="M197" s="223" t="s">
        <v>19</v>
      </c>
      <c r="N197" s="224" t="s">
        <v>48</v>
      </c>
      <c r="O197" s="87"/>
      <c r="P197" s="225">
        <f>O197*H197</f>
        <v>0</v>
      </c>
      <c r="Q197" s="225">
        <v>0</v>
      </c>
      <c r="R197" s="225">
        <f>Q197*H197</f>
        <v>0</v>
      </c>
      <c r="S197" s="225">
        <v>0</v>
      </c>
      <c r="T197" s="226">
        <f>S197*H197</f>
        <v>0</v>
      </c>
      <c r="U197" s="41"/>
      <c r="V197" s="41"/>
      <c r="W197" s="41"/>
      <c r="X197" s="41"/>
      <c r="Y197" s="41"/>
      <c r="Z197" s="41"/>
      <c r="AA197" s="41"/>
      <c r="AB197" s="41"/>
      <c r="AC197" s="41"/>
      <c r="AD197" s="41"/>
      <c r="AE197" s="41"/>
      <c r="AR197" s="227" t="s">
        <v>186</v>
      </c>
      <c r="AT197" s="227" t="s">
        <v>181</v>
      </c>
      <c r="AU197" s="227" t="s">
        <v>85</v>
      </c>
      <c r="AY197" s="20" t="s">
        <v>179</v>
      </c>
      <c r="BE197" s="228">
        <f>IF(N197="základní",J197,0)</f>
        <v>0</v>
      </c>
      <c r="BF197" s="228">
        <f>IF(N197="snížená",J197,0)</f>
        <v>0</v>
      </c>
      <c r="BG197" s="228">
        <f>IF(N197="zákl. přenesená",J197,0)</f>
        <v>0</v>
      </c>
      <c r="BH197" s="228">
        <f>IF(N197="sníž. přenesená",J197,0)</f>
        <v>0</v>
      </c>
      <c r="BI197" s="228">
        <f>IF(N197="nulová",J197,0)</f>
        <v>0</v>
      </c>
      <c r="BJ197" s="20" t="s">
        <v>85</v>
      </c>
      <c r="BK197" s="228">
        <f>ROUND(I197*H197,2)</f>
        <v>0</v>
      </c>
      <c r="BL197" s="20" t="s">
        <v>186</v>
      </c>
      <c r="BM197" s="227" t="s">
        <v>594</v>
      </c>
    </row>
    <row r="198" s="2" customFormat="1" ht="24.15" customHeight="1">
      <c r="A198" s="41"/>
      <c r="B198" s="42"/>
      <c r="C198" s="216" t="s">
        <v>586</v>
      </c>
      <c r="D198" s="216" t="s">
        <v>181</v>
      </c>
      <c r="E198" s="217" t="s">
        <v>1456</v>
      </c>
      <c r="F198" s="218" t="s">
        <v>1457</v>
      </c>
      <c r="G198" s="219" t="s">
        <v>1455</v>
      </c>
      <c r="H198" s="220">
        <v>1</v>
      </c>
      <c r="I198" s="221"/>
      <c r="J198" s="222">
        <f>ROUND(I198*H198,2)</f>
        <v>0</v>
      </c>
      <c r="K198" s="218" t="s">
        <v>274</v>
      </c>
      <c r="L198" s="47"/>
      <c r="M198" s="223" t="s">
        <v>19</v>
      </c>
      <c r="N198" s="224" t="s">
        <v>48</v>
      </c>
      <c r="O198" s="87"/>
      <c r="P198" s="225">
        <f>O198*H198</f>
        <v>0</v>
      </c>
      <c r="Q198" s="225">
        <v>0</v>
      </c>
      <c r="R198" s="225">
        <f>Q198*H198</f>
        <v>0</v>
      </c>
      <c r="S198" s="225">
        <v>0</v>
      </c>
      <c r="T198" s="226">
        <f>S198*H198</f>
        <v>0</v>
      </c>
      <c r="U198" s="41"/>
      <c r="V198" s="41"/>
      <c r="W198" s="41"/>
      <c r="X198" s="41"/>
      <c r="Y198" s="41"/>
      <c r="Z198" s="41"/>
      <c r="AA198" s="41"/>
      <c r="AB198" s="41"/>
      <c r="AC198" s="41"/>
      <c r="AD198" s="41"/>
      <c r="AE198" s="41"/>
      <c r="AR198" s="227" t="s">
        <v>186</v>
      </c>
      <c r="AT198" s="227" t="s">
        <v>181</v>
      </c>
      <c r="AU198" s="227" t="s">
        <v>85</v>
      </c>
      <c r="AY198" s="20" t="s">
        <v>179</v>
      </c>
      <c r="BE198" s="228">
        <f>IF(N198="základní",J198,0)</f>
        <v>0</v>
      </c>
      <c r="BF198" s="228">
        <f>IF(N198="snížená",J198,0)</f>
        <v>0</v>
      </c>
      <c r="BG198" s="228">
        <f>IF(N198="zákl. přenesená",J198,0)</f>
        <v>0</v>
      </c>
      <c r="BH198" s="228">
        <f>IF(N198="sníž. přenesená",J198,0)</f>
        <v>0</v>
      </c>
      <c r="BI198" s="228">
        <f>IF(N198="nulová",J198,0)</f>
        <v>0</v>
      </c>
      <c r="BJ198" s="20" t="s">
        <v>85</v>
      </c>
      <c r="BK198" s="228">
        <f>ROUND(I198*H198,2)</f>
        <v>0</v>
      </c>
      <c r="BL198" s="20" t="s">
        <v>186</v>
      </c>
      <c r="BM198" s="227" t="s">
        <v>1235</v>
      </c>
    </row>
    <row r="199" s="2" customFormat="1" ht="24.15" customHeight="1">
      <c r="A199" s="41"/>
      <c r="B199" s="42"/>
      <c r="C199" s="216" t="s">
        <v>591</v>
      </c>
      <c r="D199" s="216" t="s">
        <v>181</v>
      </c>
      <c r="E199" s="217" t="s">
        <v>1458</v>
      </c>
      <c r="F199" s="218" t="s">
        <v>1459</v>
      </c>
      <c r="G199" s="219" t="s">
        <v>1455</v>
      </c>
      <c r="H199" s="220">
        <v>1</v>
      </c>
      <c r="I199" s="221"/>
      <c r="J199" s="222">
        <f>ROUND(I199*H199,2)</f>
        <v>0</v>
      </c>
      <c r="K199" s="218" t="s">
        <v>274</v>
      </c>
      <c r="L199" s="47"/>
      <c r="M199" s="223" t="s">
        <v>19</v>
      </c>
      <c r="N199" s="224" t="s">
        <v>48</v>
      </c>
      <c r="O199" s="87"/>
      <c r="P199" s="225">
        <f>O199*H199</f>
        <v>0</v>
      </c>
      <c r="Q199" s="225">
        <v>0</v>
      </c>
      <c r="R199" s="225">
        <f>Q199*H199</f>
        <v>0</v>
      </c>
      <c r="S199" s="225">
        <v>0</v>
      </c>
      <c r="T199" s="226">
        <f>S199*H199</f>
        <v>0</v>
      </c>
      <c r="U199" s="41"/>
      <c r="V199" s="41"/>
      <c r="W199" s="41"/>
      <c r="X199" s="41"/>
      <c r="Y199" s="41"/>
      <c r="Z199" s="41"/>
      <c r="AA199" s="41"/>
      <c r="AB199" s="41"/>
      <c r="AC199" s="41"/>
      <c r="AD199" s="41"/>
      <c r="AE199" s="41"/>
      <c r="AR199" s="227" t="s">
        <v>186</v>
      </c>
      <c r="AT199" s="227" t="s">
        <v>181</v>
      </c>
      <c r="AU199" s="227" t="s">
        <v>85</v>
      </c>
      <c r="AY199" s="20" t="s">
        <v>179</v>
      </c>
      <c r="BE199" s="228">
        <f>IF(N199="základní",J199,0)</f>
        <v>0</v>
      </c>
      <c r="BF199" s="228">
        <f>IF(N199="snížená",J199,0)</f>
        <v>0</v>
      </c>
      <c r="BG199" s="228">
        <f>IF(N199="zákl. přenesená",J199,0)</f>
        <v>0</v>
      </c>
      <c r="BH199" s="228">
        <f>IF(N199="sníž. přenesená",J199,0)</f>
        <v>0</v>
      </c>
      <c r="BI199" s="228">
        <f>IF(N199="nulová",J199,0)</f>
        <v>0</v>
      </c>
      <c r="BJ199" s="20" t="s">
        <v>85</v>
      </c>
      <c r="BK199" s="228">
        <f>ROUND(I199*H199,2)</f>
        <v>0</v>
      </c>
      <c r="BL199" s="20" t="s">
        <v>186</v>
      </c>
      <c r="BM199" s="227" t="s">
        <v>1238</v>
      </c>
    </row>
    <row r="200" s="2" customFormat="1" ht="24.15" customHeight="1">
      <c r="A200" s="41"/>
      <c r="B200" s="42"/>
      <c r="C200" s="216" t="s">
        <v>597</v>
      </c>
      <c r="D200" s="216" t="s">
        <v>181</v>
      </c>
      <c r="E200" s="217" t="s">
        <v>1460</v>
      </c>
      <c r="F200" s="218" t="s">
        <v>1461</v>
      </c>
      <c r="G200" s="219" t="s">
        <v>1455</v>
      </c>
      <c r="H200" s="220">
        <v>1</v>
      </c>
      <c r="I200" s="221"/>
      <c r="J200" s="222">
        <f>ROUND(I200*H200,2)</f>
        <v>0</v>
      </c>
      <c r="K200" s="218" t="s">
        <v>274</v>
      </c>
      <c r="L200" s="47"/>
      <c r="M200" s="223" t="s">
        <v>19</v>
      </c>
      <c r="N200" s="224" t="s">
        <v>48</v>
      </c>
      <c r="O200" s="87"/>
      <c r="P200" s="225">
        <f>O200*H200</f>
        <v>0</v>
      </c>
      <c r="Q200" s="225">
        <v>0</v>
      </c>
      <c r="R200" s="225">
        <f>Q200*H200</f>
        <v>0</v>
      </c>
      <c r="S200" s="225">
        <v>0</v>
      </c>
      <c r="T200" s="226">
        <f>S200*H200</f>
        <v>0</v>
      </c>
      <c r="U200" s="41"/>
      <c r="V200" s="41"/>
      <c r="W200" s="41"/>
      <c r="X200" s="41"/>
      <c r="Y200" s="41"/>
      <c r="Z200" s="41"/>
      <c r="AA200" s="41"/>
      <c r="AB200" s="41"/>
      <c r="AC200" s="41"/>
      <c r="AD200" s="41"/>
      <c r="AE200" s="41"/>
      <c r="AR200" s="227" t="s">
        <v>186</v>
      </c>
      <c r="AT200" s="227" t="s">
        <v>181</v>
      </c>
      <c r="AU200" s="227" t="s">
        <v>85</v>
      </c>
      <c r="AY200" s="20" t="s">
        <v>179</v>
      </c>
      <c r="BE200" s="228">
        <f>IF(N200="základní",J200,0)</f>
        <v>0</v>
      </c>
      <c r="BF200" s="228">
        <f>IF(N200="snížená",J200,0)</f>
        <v>0</v>
      </c>
      <c r="BG200" s="228">
        <f>IF(N200="zákl. přenesená",J200,0)</f>
        <v>0</v>
      </c>
      <c r="BH200" s="228">
        <f>IF(N200="sníž. přenesená",J200,0)</f>
        <v>0</v>
      </c>
      <c r="BI200" s="228">
        <f>IF(N200="nulová",J200,0)</f>
        <v>0</v>
      </c>
      <c r="BJ200" s="20" t="s">
        <v>85</v>
      </c>
      <c r="BK200" s="228">
        <f>ROUND(I200*H200,2)</f>
        <v>0</v>
      </c>
      <c r="BL200" s="20" t="s">
        <v>186</v>
      </c>
      <c r="BM200" s="227" t="s">
        <v>1241</v>
      </c>
    </row>
    <row r="201" s="2" customFormat="1" ht="24.15" customHeight="1">
      <c r="A201" s="41"/>
      <c r="B201" s="42"/>
      <c r="C201" s="216" t="s">
        <v>601</v>
      </c>
      <c r="D201" s="216" t="s">
        <v>181</v>
      </c>
      <c r="E201" s="217" t="s">
        <v>1462</v>
      </c>
      <c r="F201" s="218" t="s">
        <v>1463</v>
      </c>
      <c r="G201" s="219" t="s">
        <v>1455</v>
      </c>
      <c r="H201" s="220">
        <v>0</v>
      </c>
      <c r="I201" s="221"/>
      <c r="J201" s="222">
        <f>ROUND(I201*H201,2)</f>
        <v>0</v>
      </c>
      <c r="K201" s="218" t="s">
        <v>1302</v>
      </c>
      <c r="L201" s="47"/>
      <c r="M201" s="223" t="s">
        <v>19</v>
      </c>
      <c r="N201" s="224" t="s">
        <v>48</v>
      </c>
      <c r="O201" s="87"/>
      <c r="P201" s="225">
        <f>O201*H201</f>
        <v>0</v>
      </c>
      <c r="Q201" s="225">
        <v>0</v>
      </c>
      <c r="R201" s="225">
        <f>Q201*H201</f>
        <v>0</v>
      </c>
      <c r="S201" s="225">
        <v>0</v>
      </c>
      <c r="T201" s="226">
        <f>S201*H201</f>
        <v>0</v>
      </c>
      <c r="U201" s="41"/>
      <c r="V201" s="41"/>
      <c r="W201" s="41"/>
      <c r="X201" s="41"/>
      <c r="Y201" s="41"/>
      <c r="Z201" s="41"/>
      <c r="AA201" s="41"/>
      <c r="AB201" s="41"/>
      <c r="AC201" s="41"/>
      <c r="AD201" s="41"/>
      <c r="AE201" s="41"/>
      <c r="AR201" s="227" t="s">
        <v>186</v>
      </c>
      <c r="AT201" s="227" t="s">
        <v>181</v>
      </c>
      <c r="AU201" s="227" t="s">
        <v>85</v>
      </c>
      <c r="AY201" s="20" t="s">
        <v>179</v>
      </c>
      <c r="BE201" s="228">
        <f>IF(N201="základní",J201,0)</f>
        <v>0</v>
      </c>
      <c r="BF201" s="228">
        <f>IF(N201="snížená",J201,0)</f>
        <v>0</v>
      </c>
      <c r="BG201" s="228">
        <f>IF(N201="zákl. přenesená",J201,0)</f>
        <v>0</v>
      </c>
      <c r="BH201" s="228">
        <f>IF(N201="sníž. přenesená",J201,0)</f>
        <v>0</v>
      </c>
      <c r="BI201" s="228">
        <f>IF(N201="nulová",J201,0)</f>
        <v>0</v>
      </c>
      <c r="BJ201" s="20" t="s">
        <v>85</v>
      </c>
      <c r="BK201" s="228">
        <f>ROUND(I201*H201,2)</f>
        <v>0</v>
      </c>
      <c r="BL201" s="20" t="s">
        <v>186</v>
      </c>
      <c r="BM201" s="227" t="s">
        <v>1244</v>
      </c>
    </row>
    <row r="202" s="2" customFormat="1">
      <c r="A202" s="41"/>
      <c r="B202" s="42"/>
      <c r="C202" s="43"/>
      <c r="D202" s="236" t="s">
        <v>276</v>
      </c>
      <c r="E202" s="43"/>
      <c r="F202" s="278" t="s">
        <v>1121</v>
      </c>
      <c r="G202" s="43"/>
      <c r="H202" s="43"/>
      <c r="I202" s="231"/>
      <c r="J202" s="43"/>
      <c r="K202" s="43"/>
      <c r="L202" s="47"/>
      <c r="M202" s="232"/>
      <c r="N202" s="233"/>
      <c r="O202" s="87"/>
      <c r="P202" s="87"/>
      <c r="Q202" s="87"/>
      <c r="R202" s="87"/>
      <c r="S202" s="87"/>
      <c r="T202" s="88"/>
      <c r="U202" s="41"/>
      <c r="V202" s="41"/>
      <c r="W202" s="41"/>
      <c r="X202" s="41"/>
      <c r="Y202" s="41"/>
      <c r="Z202" s="41"/>
      <c r="AA202" s="41"/>
      <c r="AB202" s="41"/>
      <c r="AC202" s="41"/>
      <c r="AD202" s="41"/>
      <c r="AE202" s="41"/>
      <c r="AT202" s="20" t="s">
        <v>276</v>
      </c>
      <c r="AU202" s="20" t="s">
        <v>85</v>
      </c>
    </row>
    <row r="203" s="14" customFormat="1">
      <c r="A203" s="14"/>
      <c r="B203" s="245"/>
      <c r="C203" s="246"/>
      <c r="D203" s="236" t="s">
        <v>190</v>
      </c>
      <c r="E203" s="246"/>
      <c r="F203" s="248" t="s">
        <v>1122</v>
      </c>
      <c r="G203" s="246"/>
      <c r="H203" s="249">
        <v>0</v>
      </c>
      <c r="I203" s="250"/>
      <c r="J203" s="246"/>
      <c r="K203" s="246"/>
      <c r="L203" s="251"/>
      <c r="M203" s="252"/>
      <c r="N203" s="253"/>
      <c r="O203" s="253"/>
      <c r="P203" s="253"/>
      <c r="Q203" s="253"/>
      <c r="R203" s="253"/>
      <c r="S203" s="253"/>
      <c r="T203" s="254"/>
      <c r="U203" s="14"/>
      <c r="V203" s="14"/>
      <c r="W203" s="14"/>
      <c r="X203" s="14"/>
      <c r="Y203" s="14"/>
      <c r="Z203" s="14"/>
      <c r="AA203" s="14"/>
      <c r="AB203" s="14"/>
      <c r="AC203" s="14"/>
      <c r="AD203" s="14"/>
      <c r="AE203" s="14"/>
      <c r="AT203" s="255" t="s">
        <v>190</v>
      </c>
      <c r="AU203" s="255" t="s">
        <v>85</v>
      </c>
      <c r="AV203" s="14" t="s">
        <v>87</v>
      </c>
      <c r="AW203" s="14" t="s">
        <v>4</v>
      </c>
      <c r="AX203" s="14" t="s">
        <v>85</v>
      </c>
      <c r="AY203" s="255" t="s">
        <v>179</v>
      </c>
    </row>
    <row r="204" s="2" customFormat="1" ht="24.15" customHeight="1">
      <c r="A204" s="41"/>
      <c r="B204" s="42"/>
      <c r="C204" s="216" t="s">
        <v>606</v>
      </c>
      <c r="D204" s="216" t="s">
        <v>181</v>
      </c>
      <c r="E204" s="217" t="s">
        <v>1464</v>
      </c>
      <c r="F204" s="218" t="s">
        <v>1465</v>
      </c>
      <c r="G204" s="219" t="s">
        <v>1455</v>
      </c>
      <c r="H204" s="220">
        <v>0</v>
      </c>
      <c r="I204" s="221"/>
      <c r="J204" s="222">
        <f>ROUND(I204*H204,2)</f>
        <v>0</v>
      </c>
      <c r="K204" s="218" t="s">
        <v>274</v>
      </c>
      <c r="L204" s="47"/>
      <c r="M204" s="223" t="s">
        <v>19</v>
      </c>
      <c r="N204" s="224" t="s">
        <v>48</v>
      </c>
      <c r="O204" s="87"/>
      <c r="P204" s="225">
        <f>O204*H204</f>
        <v>0</v>
      </c>
      <c r="Q204" s="225">
        <v>0</v>
      </c>
      <c r="R204" s="225">
        <f>Q204*H204</f>
        <v>0</v>
      </c>
      <c r="S204" s="225">
        <v>0</v>
      </c>
      <c r="T204" s="226">
        <f>S204*H204</f>
        <v>0</v>
      </c>
      <c r="U204" s="41"/>
      <c r="V204" s="41"/>
      <c r="W204" s="41"/>
      <c r="X204" s="41"/>
      <c r="Y204" s="41"/>
      <c r="Z204" s="41"/>
      <c r="AA204" s="41"/>
      <c r="AB204" s="41"/>
      <c r="AC204" s="41"/>
      <c r="AD204" s="41"/>
      <c r="AE204" s="41"/>
      <c r="AR204" s="227" t="s">
        <v>186</v>
      </c>
      <c r="AT204" s="227" t="s">
        <v>181</v>
      </c>
      <c r="AU204" s="227" t="s">
        <v>85</v>
      </c>
      <c r="AY204" s="20" t="s">
        <v>179</v>
      </c>
      <c r="BE204" s="228">
        <f>IF(N204="základní",J204,0)</f>
        <v>0</v>
      </c>
      <c r="BF204" s="228">
        <f>IF(N204="snížená",J204,0)</f>
        <v>0</v>
      </c>
      <c r="BG204" s="228">
        <f>IF(N204="zákl. přenesená",J204,0)</f>
        <v>0</v>
      </c>
      <c r="BH204" s="228">
        <f>IF(N204="sníž. přenesená",J204,0)</f>
        <v>0</v>
      </c>
      <c r="BI204" s="228">
        <f>IF(N204="nulová",J204,0)</f>
        <v>0</v>
      </c>
      <c r="BJ204" s="20" t="s">
        <v>85</v>
      </c>
      <c r="BK204" s="228">
        <f>ROUND(I204*H204,2)</f>
        <v>0</v>
      </c>
      <c r="BL204" s="20" t="s">
        <v>186</v>
      </c>
      <c r="BM204" s="227" t="s">
        <v>1247</v>
      </c>
    </row>
    <row r="205" s="2" customFormat="1">
      <c r="A205" s="41"/>
      <c r="B205" s="42"/>
      <c r="C205" s="43"/>
      <c r="D205" s="236" t="s">
        <v>276</v>
      </c>
      <c r="E205" s="43"/>
      <c r="F205" s="278" t="s">
        <v>1121</v>
      </c>
      <c r="G205" s="43"/>
      <c r="H205" s="43"/>
      <c r="I205" s="231"/>
      <c r="J205" s="43"/>
      <c r="K205" s="43"/>
      <c r="L205" s="47"/>
      <c r="M205" s="232"/>
      <c r="N205" s="233"/>
      <c r="O205" s="87"/>
      <c r="P205" s="87"/>
      <c r="Q205" s="87"/>
      <c r="R205" s="87"/>
      <c r="S205" s="87"/>
      <c r="T205" s="88"/>
      <c r="U205" s="41"/>
      <c r="V205" s="41"/>
      <c r="W205" s="41"/>
      <c r="X205" s="41"/>
      <c r="Y205" s="41"/>
      <c r="Z205" s="41"/>
      <c r="AA205" s="41"/>
      <c r="AB205" s="41"/>
      <c r="AC205" s="41"/>
      <c r="AD205" s="41"/>
      <c r="AE205" s="41"/>
      <c r="AT205" s="20" t="s">
        <v>276</v>
      </c>
      <c r="AU205" s="20" t="s">
        <v>85</v>
      </c>
    </row>
    <row r="206" s="14" customFormat="1">
      <c r="A206" s="14"/>
      <c r="B206" s="245"/>
      <c r="C206" s="246"/>
      <c r="D206" s="236" t="s">
        <v>190</v>
      </c>
      <c r="E206" s="246"/>
      <c r="F206" s="248" t="s">
        <v>1122</v>
      </c>
      <c r="G206" s="246"/>
      <c r="H206" s="249">
        <v>0</v>
      </c>
      <c r="I206" s="250"/>
      <c r="J206" s="246"/>
      <c r="K206" s="246"/>
      <c r="L206" s="251"/>
      <c r="M206" s="252"/>
      <c r="N206" s="253"/>
      <c r="O206" s="253"/>
      <c r="P206" s="253"/>
      <c r="Q206" s="253"/>
      <c r="R206" s="253"/>
      <c r="S206" s="253"/>
      <c r="T206" s="254"/>
      <c r="U206" s="14"/>
      <c r="V206" s="14"/>
      <c r="W206" s="14"/>
      <c r="X206" s="14"/>
      <c r="Y206" s="14"/>
      <c r="Z206" s="14"/>
      <c r="AA206" s="14"/>
      <c r="AB206" s="14"/>
      <c r="AC206" s="14"/>
      <c r="AD206" s="14"/>
      <c r="AE206" s="14"/>
      <c r="AT206" s="255" t="s">
        <v>190</v>
      </c>
      <c r="AU206" s="255" t="s">
        <v>85</v>
      </c>
      <c r="AV206" s="14" t="s">
        <v>87</v>
      </c>
      <c r="AW206" s="14" t="s">
        <v>4</v>
      </c>
      <c r="AX206" s="14" t="s">
        <v>85</v>
      </c>
      <c r="AY206" s="255" t="s">
        <v>179</v>
      </c>
    </row>
    <row r="207" s="2" customFormat="1" ht="24.15" customHeight="1">
      <c r="A207" s="41"/>
      <c r="B207" s="42"/>
      <c r="C207" s="216" t="s">
        <v>610</v>
      </c>
      <c r="D207" s="216" t="s">
        <v>181</v>
      </c>
      <c r="E207" s="217" t="s">
        <v>1466</v>
      </c>
      <c r="F207" s="218" t="s">
        <v>1467</v>
      </c>
      <c r="G207" s="219" t="s">
        <v>1455</v>
      </c>
      <c r="H207" s="220">
        <v>0</v>
      </c>
      <c r="I207" s="221"/>
      <c r="J207" s="222">
        <f>ROUND(I207*H207,2)</f>
        <v>0</v>
      </c>
      <c r="K207" s="218" t="s">
        <v>274</v>
      </c>
      <c r="L207" s="47"/>
      <c r="M207" s="223" t="s">
        <v>19</v>
      </c>
      <c r="N207" s="224" t="s">
        <v>48</v>
      </c>
      <c r="O207" s="87"/>
      <c r="P207" s="225">
        <f>O207*H207</f>
        <v>0</v>
      </c>
      <c r="Q207" s="225">
        <v>0</v>
      </c>
      <c r="R207" s="225">
        <f>Q207*H207</f>
        <v>0</v>
      </c>
      <c r="S207" s="225">
        <v>0</v>
      </c>
      <c r="T207" s="226">
        <f>S207*H207</f>
        <v>0</v>
      </c>
      <c r="U207" s="41"/>
      <c r="V207" s="41"/>
      <c r="W207" s="41"/>
      <c r="X207" s="41"/>
      <c r="Y207" s="41"/>
      <c r="Z207" s="41"/>
      <c r="AA207" s="41"/>
      <c r="AB207" s="41"/>
      <c r="AC207" s="41"/>
      <c r="AD207" s="41"/>
      <c r="AE207" s="41"/>
      <c r="AR207" s="227" t="s">
        <v>186</v>
      </c>
      <c r="AT207" s="227" t="s">
        <v>181</v>
      </c>
      <c r="AU207" s="227" t="s">
        <v>85</v>
      </c>
      <c r="AY207" s="20" t="s">
        <v>179</v>
      </c>
      <c r="BE207" s="228">
        <f>IF(N207="základní",J207,0)</f>
        <v>0</v>
      </c>
      <c r="BF207" s="228">
        <f>IF(N207="snížená",J207,0)</f>
        <v>0</v>
      </c>
      <c r="BG207" s="228">
        <f>IF(N207="zákl. přenesená",J207,0)</f>
        <v>0</v>
      </c>
      <c r="BH207" s="228">
        <f>IF(N207="sníž. přenesená",J207,0)</f>
        <v>0</v>
      </c>
      <c r="BI207" s="228">
        <f>IF(N207="nulová",J207,0)</f>
        <v>0</v>
      </c>
      <c r="BJ207" s="20" t="s">
        <v>85</v>
      </c>
      <c r="BK207" s="228">
        <f>ROUND(I207*H207,2)</f>
        <v>0</v>
      </c>
      <c r="BL207" s="20" t="s">
        <v>186</v>
      </c>
      <c r="BM207" s="227" t="s">
        <v>1250</v>
      </c>
    </row>
    <row r="208" s="2" customFormat="1">
      <c r="A208" s="41"/>
      <c r="B208" s="42"/>
      <c r="C208" s="43"/>
      <c r="D208" s="236" t="s">
        <v>276</v>
      </c>
      <c r="E208" s="43"/>
      <c r="F208" s="278" t="s">
        <v>1121</v>
      </c>
      <c r="G208" s="43"/>
      <c r="H208" s="43"/>
      <c r="I208" s="231"/>
      <c r="J208" s="43"/>
      <c r="K208" s="43"/>
      <c r="L208" s="47"/>
      <c r="M208" s="232"/>
      <c r="N208" s="233"/>
      <c r="O208" s="87"/>
      <c r="P208" s="87"/>
      <c r="Q208" s="87"/>
      <c r="R208" s="87"/>
      <c r="S208" s="87"/>
      <c r="T208" s="88"/>
      <c r="U208" s="41"/>
      <c r="V208" s="41"/>
      <c r="W208" s="41"/>
      <c r="X208" s="41"/>
      <c r="Y208" s="41"/>
      <c r="Z208" s="41"/>
      <c r="AA208" s="41"/>
      <c r="AB208" s="41"/>
      <c r="AC208" s="41"/>
      <c r="AD208" s="41"/>
      <c r="AE208" s="41"/>
      <c r="AT208" s="20" t="s">
        <v>276</v>
      </c>
      <c r="AU208" s="20" t="s">
        <v>85</v>
      </c>
    </row>
    <row r="209" s="14" customFormat="1">
      <c r="A209" s="14"/>
      <c r="B209" s="245"/>
      <c r="C209" s="246"/>
      <c r="D209" s="236" t="s">
        <v>190</v>
      </c>
      <c r="E209" s="246"/>
      <c r="F209" s="248" t="s">
        <v>1122</v>
      </c>
      <c r="G209" s="246"/>
      <c r="H209" s="249">
        <v>0</v>
      </c>
      <c r="I209" s="250"/>
      <c r="J209" s="246"/>
      <c r="K209" s="246"/>
      <c r="L209" s="251"/>
      <c r="M209" s="297"/>
      <c r="N209" s="298"/>
      <c r="O209" s="298"/>
      <c r="P209" s="298"/>
      <c r="Q209" s="298"/>
      <c r="R209" s="298"/>
      <c r="S209" s="298"/>
      <c r="T209" s="299"/>
      <c r="U209" s="14"/>
      <c r="V209" s="14"/>
      <c r="W209" s="14"/>
      <c r="X209" s="14"/>
      <c r="Y209" s="14"/>
      <c r="Z209" s="14"/>
      <c r="AA209" s="14"/>
      <c r="AB209" s="14"/>
      <c r="AC209" s="14"/>
      <c r="AD209" s="14"/>
      <c r="AE209" s="14"/>
      <c r="AT209" s="255" t="s">
        <v>190</v>
      </c>
      <c r="AU209" s="255" t="s">
        <v>85</v>
      </c>
      <c r="AV209" s="14" t="s">
        <v>87</v>
      </c>
      <c r="AW209" s="14" t="s">
        <v>4</v>
      </c>
      <c r="AX209" s="14" t="s">
        <v>85</v>
      </c>
      <c r="AY209" s="255" t="s">
        <v>179</v>
      </c>
    </row>
    <row r="210" s="2" customFormat="1" ht="6.96" customHeight="1">
      <c r="A210" s="41"/>
      <c r="B210" s="62"/>
      <c r="C210" s="63"/>
      <c r="D210" s="63"/>
      <c r="E210" s="63"/>
      <c r="F210" s="63"/>
      <c r="G210" s="63"/>
      <c r="H210" s="63"/>
      <c r="I210" s="63"/>
      <c r="J210" s="63"/>
      <c r="K210" s="63"/>
      <c r="L210" s="47"/>
      <c r="M210" s="41"/>
      <c r="O210" s="41"/>
      <c r="P210" s="41"/>
      <c r="Q210" s="41"/>
      <c r="R210" s="41"/>
      <c r="S210" s="41"/>
      <c r="T210" s="41"/>
      <c r="U210" s="41"/>
      <c r="V210" s="41"/>
      <c r="W210" s="41"/>
      <c r="X210" s="41"/>
      <c r="Y210" s="41"/>
      <c r="Z210" s="41"/>
      <c r="AA210" s="41"/>
      <c r="AB210" s="41"/>
      <c r="AC210" s="41"/>
      <c r="AD210" s="41"/>
      <c r="AE210" s="41"/>
    </row>
  </sheetData>
  <sheetProtection sheet="1" autoFilter="0" formatColumns="0" formatRows="0" objects="1" scenarios="1" spinCount="100000" saltValue="Jj4oPTnD8s1P999SrSx/r119LSV6prg4CJ8IpJ15XIxdlpr6cMTm9+xlECdTnBJ1Dw7oPg7/OmiDfymi0NCJhg==" hashValue="tLX3JWdNm5aX33AXGAr47T1YSzww1xX7tT/aiJkYrAZwS1A71NlEg5H4QCny+TRrrxbXkH97dy4mErnS2XiWoQ==" algorithmName="SHA-512" password="CC35"/>
  <autoFilter ref="C97:K209"/>
  <mergeCells count="12">
    <mergeCell ref="E7:H7"/>
    <mergeCell ref="E9:H9"/>
    <mergeCell ref="E11:H11"/>
    <mergeCell ref="E20:H20"/>
    <mergeCell ref="E29:H29"/>
    <mergeCell ref="E50:H50"/>
    <mergeCell ref="E52:H52"/>
    <mergeCell ref="E54:H54"/>
    <mergeCell ref="E86:H86"/>
    <mergeCell ref="E88:H88"/>
    <mergeCell ref="E90:H9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112</v>
      </c>
    </row>
    <row r="3" s="1" customFormat="1" ht="6.96" customHeight="1">
      <c r="B3" s="142"/>
      <c r="C3" s="143"/>
      <c r="D3" s="143"/>
      <c r="E3" s="143"/>
      <c r="F3" s="143"/>
      <c r="G3" s="143"/>
      <c r="H3" s="143"/>
      <c r="I3" s="143"/>
      <c r="J3" s="143"/>
      <c r="K3" s="143"/>
      <c r="L3" s="23"/>
      <c r="AT3" s="20" t="s">
        <v>87</v>
      </c>
    </row>
    <row r="4" s="1" customFormat="1" ht="24.96" customHeight="1">
      <c r="B4" s="23"/>
      <c r="D4" s="144" t="s">
        <v>132</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Revitalizace parku Marie Restituty II. etapa - část B</v>
      </c>
      <c r="F7" s="146"/>
      <c r="G7" s="146"/>
      <c r="H7" s="146"/>
      <c r="L7" s="23"/>
    </row>
    <row r="8" s="1" customFormat="1" ht="12" customHeight="1">
      <c r="B8" s="23"/>
      <c r="D8" s="146" t="s">
        <v>141</v>
      </c>
      <c r="L8" s="23"/>
    </row>
    <row r="9" s="2" customFormat="1" ht="16.5" customHeight="1">
      <c r="A9" s="41"/>
      <c r="B9" s="47"/>
      <c r="C9" s="41"/>
      <c r="D9" s="41"/>
      <c r="E9" s="147" t="s">
        <v>1285</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929</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1468</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19. 11. 2025</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27</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28</v>
      </c>
      <c r="F17" s="41"/>
      <c r="G17" s="41"/>
      <c r="H17" s="41"/>
      <c r="I17" s="146" t="s">
        <v>29</v>
      </c>
      <c r="J17" s="136" t="s">
        <v>30</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31</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29</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33</v>
      </c>
      <c r="E22" s="41"/>
      <c r="F22" s="41"/>
      <c r="G22" s="41"/>
      <c r="H22" s="41"/>
      <c r="I22" s="146" t="s">
        <v>26</v>
      </c>
      <c r="J22" s="136" t="s">
        <v>34</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35</v>
      </c>
      <c r="F23" s="41"/>
      <c r="G23" s="41"/>
      <c r="H23" s="41"/>
      <c r="I23" s="146" t="s">
        <v>29</v>
      </c>
      <c r="J23" s="136" t="s">
        <v>36</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38</v>
      </c>
      <c r="E25" s="41"/>
      <c r="F25" s="41"/>
      <c r="G25" s="41"/>
      <c r="H25" s="41"/>
      <c r="I25" s="146" t="s">
        <v>26</v>
      </c>
      <c r="J25" s="136" t="str">
        <f>IF('Rekapitulace stavby'!AN19="","",'Rekapitulace stavby'!AN19)</f>
        <v>05594553</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Ing. Vojtěch Biolek, Ph.D.</v>
      </c>
      <c r="F26" s="41"/>
      <c r="G26" s="41"/>
      <c r="H26" s="41"/>
      <c r="I26" s="146" t="s">
        <v>29</v>
      </c>
      <c r="J26" s="136" t="str">
        <f>IF('Rekapitulace stavby'!AN20="","",'Rekapitulace stavby'!AN20)</f>
        <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41</v>
      </c>
      <c r="E28" s="41"/>
      <c r="F28" s="41"/>
      <c r="G28" s="41"/>
      <c r="H28" s="41"/>
      <c r="I28" s="41"/>
      <c r="J28" s="41"/>
      <c r="K28" s="41"/>
      <c r="L28" s="148"/>
      <c r="S28" s="41"/>
      <c r="T28" s="41"/>
      <c r="U28" s="41"/>
      <c r="V28" s="41"/>
      <c r="W28" s="41"/>
      <c r="X28" s="41"/>
      <c r="Y28" s="41"/>
      <c r="Z28" s="41"/>
      <c r="AA28" s="41"/>
      <c r="AB28" s="41"/>
      <c r="AC28" s="41"/>
      <c r="AD28" s="41"/>
      <c r="AE28" s="41"/>
    </row>
    <row r="29" s="8" customFormat="1" ht="179.25" customHeight="1">
      <c r="A29" s="151"/>
      <c r="B29" s="152"/>
      <c r="C29" s="151"/>
      <c r="D29" s="151"/>
      <c r="E29" s="153" t="s">
        <v>151</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43</v>
      </c>
      <c r="E32" s="41"/>
      <c r="F32" s="41"/>
      <c r="G32" s="41"/>
      <c r="H32" s="41"/>
      <c r="I32" s="41"/>
      <c r="J32" s="157">
        <f>ROUND(J98,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45</v>
      </c>
      <c r="G34" s="41"/>
      <c r="H34" s="41"/>
      <c r="I34" s="158" t="s">
        <v>44</v>
      </c>
      <c r="J34" s="158" t="s">
        <v>46</v>
      </c>
      <c r="K34" s="41"/>
      <c r="L34" s="148"/>
      <c r="S34" s="41"/>
      <c r="T34" s="41"/>
      <c r="U34" s="41"/>
      <c r="V34" s="41"/>
      <c r="W34" s="41"/>
      <c r="X34" s="41"/>
      <c r="Y34" s="41"/>
      <c r="Z34" s="41"/>
      <c r="AA34" s="41"/>
      <c r="AB34" s="41"/>
      <c r="AC34" s="41"/>
      <c r="AD34" s="41"/>
      <c r="AE34" s="41"/>
    </row>
    <row r="35" s="2" customFormat="1" ht="14.4" customHeight="1">
      <c r="A35" s="41"/>
      <c r="B35" s="47"/>
      <c r="C35" s="41"/>
      <c r="D35" s="159" t="s">
        <v>47</v>
      </c>
      <c r="E35" s="146" t="s">
        <v>48</v>
      </c>
      <c r="F35" s="160">
        <f>ROUND((SUM(BE98:BE223)),  2)</f>
        <v>0</v>
      </c>
      <c r="G35" s="41"/>
      <c r="H35" s="41"/>
      <c r="I35" s="161">
        <v>0.20999999999999999</v>
      </c>
      <c r="J35" s="160">
        <f>ROUND(((SUM(BE98:BE223))*I35),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49</v>
      </c>
      <c r="F36" s="160">
        <f>ROUND((SUM(BF98:BF223)),  2)</f>
        <v>0</v>
      </c>
      <c r="G36" s="41"/>
      <c r="H36" s="41"/>
      <c r="I36" s="161">
        <v>0.12</v>
      </c>
      <c r="J36" s="160">
        <f>ROUND(((SUM(BF98:BF223))*I36),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50</v>
      </c>
      <c r="F37" s="160">
        <f>ROUND((SUM(BG98:BG223)),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51</v>
      </c>
      <c r="F38" s="160">
        <f>ROUND((SUM(BH98:BH223)),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52</v>
      </c>
      <c r="F39" s="160">
        <f>ROUND((SUM(BI98:BI223)),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53</v>
      </c>
      <c r="E41" s="164"/>
      <c r="F41" s="164"/>
      <c r="G41" s="165" t="s">
        <v>54</v>
      </c>
      <c r="H41" s="166" t="s">
        <v>55</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152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Revitalizace parku Marie Restituty II. etapa - část B</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141</v>
      </c>
      <c r="D51" s="25"/>
      <c r="E51" s="25"/>
      <c r="F51" s="25"/>
      <c r="G51" s="25"/>
      <c r="H51" s="25"/>
      <c r="I51" s="25"/>
      <c r="J51" s="25"/>
      <c r="K51" s="25"/>
      <c r="L51" s="23"/>
    </row>
    <row r="52" s="2" customFormat="1" ht="16.5" customHeight="1">
      <c r="A52" s="41"/>
      <c r="B52" s="42"/>
      <c r="C52" s="43"/>
      <c r="D52" s="43"/>
      <c r="E52" s="173" t="s">
        <v>1285</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929</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302.2 - Přípojka kanalizace</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Brno-Husovice, park Marie Restituty</v>
      </c>
      <c r="G56" s="43"/>
      <c r="H56" s="43"/>
      <c r="I56" s="35" t="s">
        <v>23</v>
      </c>
      <c r="J56" s="75" t="str">
        <f>IF(J14="","",J14)</f>
        <v>19. 11. 2025</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ÚMČ Brno - sever</v>
      </c>
      <c r="G58" s="43"/>
      <c r="H58" s="43"/>
      <c r="I58" s="35" t="s">
        <v>33</v>
      </c>
      <c r="J58" s="39" t="str">
        <f>E23</f>
        <v>Eva Wagnerová</v>
      </c>
      <c r="K58" s="43"/>
      <c r="L58" s="148"/>
      <c r="S58" s="41"/>
      <c r="T58" s="41"/>
      <c r="U58" s="41"/>
      <c r="V58" s="41"/>
      <c r="W58" s="41"/>
      <c r="X58" s="41"/>
      <c r="Y58" s="41"/>
      <c r="Z58" s="41"/>
      <c r="AA58" s="41"/>
      <c r="AB58" s="41"/>
      <c r="AC58" s="41"/>
      <c r="AD58" s="41"/>
      <c r="AE58" s="41"/>
    </row>
    <row r="59" s="2" customFormat="1" ht="25.65" customHeight="1">
      <c r="A59" s="41"/>
      <c r="B59" s="42"/>
      <c r="C59" s="35" t="s">
        <v>31</v>
      </c>
      <c r="D59" s="43"/>
      <c r="E59" s="43"/>
      <c r="F59" s="30" t="str">
        <f>IF(E20="","",E20)</f>
        <v>Vyplň údaj</v>
      </c>
      <c r="G59" s="43"/>
      <c r="H59" s="43"/>
      <c r="I59" s="35" t="s">
        <v>38</v>
      </c>
      <c r="J59" s="39" t="str">
        <f>E26</f>
        <v>Ing. Vojtěch Biolek, Ph.D.</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153</v>
      </c>
      <c r="D61" s="175"/>
      <c r="E61" s="175"/>
      <c r="F61" s="175"/>
      <c r="G61" s="175"/>
      <c r="H61" s="175"/>
      <c r="I61" s="175"/>
      <c r="J61" s="176" t="s">
        <v>154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75</v>
      </c>
      <c r="D63" s="43"/>
      <c r="E63" s="43"/>
      <c r="F63" s="43"/>
      <c r="G63" s="43"/>
      <c r="H63" s="43"/>
      <c r="I63" s="43"/>
      <c r="J63" s="105">
        <f>J98</f>
        <v>0</v>
      </c>
      <c r="K63" s="43"/>
      <c r="L63" s="148"/>
      <c r="S63" s="41"/>
      <c r="T63" s="41"/>
      <c r="U63" s="41"/>
      <c r="V63" s="41"/>
      <c r="W63" s="41"/>
      <c r="X63" s="41"/>
      <c r="Y63" s="41"/>
      <c r="Z63" s="41"/>
      <c r="AA63" s="41"/>
      <c r="AB63" s="41"/>
      <c r="AC63" s="41"/>
      <c r="AD63" s="41"/>
      <c r="AE63" s="41"/>
      <c r="AU63" s="20" t="s">
        <v>155</v>
      </c>
    </row>
    <row r="64" s="9" customFormat="1" ht="24.96" customHeight="1">
      <c r="A64" s="9"/>
      <c r="B64" s="178"/>
      <c r="C64" s="179"/>
      <c r="D64" s="180" t="s">
        <v>1287</v>
      </c>
      <c r="E64" s="181"/>
      <c r="F64" s="181"/>
      <c r="G64" s="181"/>
      <c r="H64" s="181"/>
      <c r="I64" s="181"/>
      <c r="J64" s="182">
        <f>J99</f>
        <v>0</v>
      </c>
      <c r="K64" s="179"/>
      <c r="L64" s="183"/>
      <c r="S64" s="9"/>
      <c r="T64" s="9"/>
      <c r="U64" s="9"/>
      <c r="V64" s="9"/>
      <c r="W64" s="9"/>
      <c r="X64" s="9"/>
      <c r="Y64" s="9"/>
      <c r="Z64" s="9"/>
      <c r="AA64" s="9"/>
      <c r="AB64" s="9"/>
      <c r="AC64" s="9"/>
      <c r="AD64" s="9"/>
      <c r="AE64" s="9"/>
    </row>
    <row r="65" s="9" customFormat="1" ht="24.96" customHeight="1">
      <c r="A65" s="9"/>
      <c r="B65" s="178"/>
      <c r="C65" s="179"/>
      <c r="D65" s="180" t="s">
        <v>1288</v>
      </c>
      <c r="E65" s="181"/>
      <c r="F65" s="181"/>
      <c r="G65" s="181"/>
      <c r="H65" s="181"/>
      <c r="I65" s="181"/>
      <c r="J65" s="182">
        <f>J141</f>
        <v>0</v>
      </c>
      <c r="K65" s="179"/>
      <c r="L65" s="183"/>
      <c r="S65" s="9"/>
      <c r="T65" s="9"/>
      <c r="U65" s="9"/>
      <c r="V65" s="9"/>
      <c r="W65" s="9"/>
      <c r="X65" s="9"/>
      <c r="Y65" s="9"/>
      <c r="Z65" s="9"/>
      <c r="AA65" s="9"/>
      <c r="AB65" s="9"/>
      <c r="AC65" s="9"/>
      <c r="AD65" s="9"/>
      <c r="AE65" s="9"/>
    </row>
    <row r="66" s="9" customFormat="1" ht="24.96" customHeight="1">
      <c r="A66" s="9"/>
      <c r="B66" s="178"/>
      <c r="C66" s="179"/>
      <c r="D66" s="180" t="s">
        <v>1289</v>
      </c>
      <c r="E66" s="181"/>
      <c r="F66" s="181"/>
      <c r="G66" s="181"/>
      <c r="H66" s="181"/>
      <c r="I66" s="181"/>
      <c r="J66" s="182">
        <f>J143</f>
        <v>0</v>
      </c>
      <c r="K66" s="179"/>
      <c r="L66" s="183"/>
      <c r="S66" s="9"/>
      <c r="T66" s="9"/>
      <c r="U66" s="9"/>
      <c r="V66" s="9"/>
      <c r="W66" s="9"/>
      <c r="X66" s="9"/>
      <c r="Y66" s="9"/>
      <c r="Z66" s="9"/>
      <c r="AA66" s="9"/>
      <c r="AB66" s="9"/>
      <c r="AC66" s="9"/>
      <c r="AD66" s="9"/>
      <c r="AE66" s="9"/>
    </row>
    <row r="67" s="9" customFormat="1" ht="24.96" customHeight="1">
      <c r="A67" s="9"/>
      <c r="B67" s="178"/>
      <c r="C67" s="179"/>
      <c r="D67" s="180" t="s">
        <v>1290</v>
      </c>
      <c r="E67" s="181"/>
      <c r="F67" s="181"/>
      <c r="G67" s="181"/>
      <c r="H67" s="181"/>
      <c r="I67" s="181"/>
      <c r="J67" s="182">
        <f>J157</f>
        <v>0</v>
      </c>
      <c r="K67" s="179"/>
      <c r="L67" s="183"/>
      <c r="S67" s="9"/>
      <c r="T67" s="9"/>
      <c r="U67" s="9"/>
      <c r="V67" s="9"/>
      <c r="W67" s="9"/>
      <c r="X67" s="9"/>
      <c r="Y67" s="9"/>
      <c r="Z67" s="9"/>
      <c r="AA67" s="9"/>
      <c r="AB67" s="9"/>
      <c r="AC67" s="9"/>
      <c r="AD67" s="9"/>
      <c r="AE67" s="9"/>
    </row>
    <row r="68" s="9" customFormat="1" ht="24.96" customHeight="1">
      <c r="A68" s="9"/>
      <c r="B68" s="178"/>
      <c r="C68" s="179"/>
      <c r="D68" s="180" t="s">
        <v>1291</v>
      </c>
      <c r="E68" s="181"/>
      <c r="F68" s="181"/>
      <c r="G68" s="181"/>
      <c r="H68" s="181"/>
      <c r="I68" s="181"/>
      <c r="J68" s="182">
        <f>J166</f>
        <v>0</v>
      </c>
      <c r="K68" s="179"/>
      <c r="L68" s="183"/>
      <c r="S68" s="9"/>
      <c r="T68" s="9"/>
      <c r="U68" s="9"/>
      <c r="V68" s="9"/>
      <c r="W68" s="9"/>
      <c r="X68" s="9"/>
      <c r="Y68" s="9"/>
      <c r="Z68" s="9"/>
      <c r="AA68" s="9"/>
      <c r="AB68" s="9"/>
      <c r="AC68" s="9"/>
      <c r="AD68" s="9"/>
      <c r="AE68" s="9"/>
    </row>
    <row r="69" s="9" customFormat="1" ht="24.96" customHeight="1">
      <c r="A69" s="9"/>
      <c r="B69" s="178"/>
      <c r="C69" s="179"/>
      <c r="D69" s="180" t="s">
        <v>1292</v>
      </c>
      <c r="E69" s="181"/>
      <c r="F69" s="181"/>
      <c r="G69" s="181"/>
      <c r="H69" s="181"/>
      <c r="I69" s="181"/>
      <c r="J69" s="182">
        <f>J182</f>
        <v>0</v>
      </c>
      <c r="K69" s="179"/>
      <c r="L69" s="183"/>
      <c r="S69" s="9"/>
      <c r="T69" s="9"/>
      <c r="U69" s="9"/>
      <c r="V69" s="9"/>
      <c r="W69" s="9"/>
      <c r="X69" s="9"/>
      <c r="Y69" s="9"/>
      <c r="Z69" s="9"/>
      <c r="AA69" s="9"/>
      <c r="AB69" s="9"/>
      <c r="AC69" s="9"/>
      <c r="AD69" s="9"/>
      <c r="AE69" s="9"/>
    </row>
    <row r="70" s="9" customFormat="1" ht="24.96" customHeight="1">
      <c r="A70" s="9"/>
      <c r="B70" s="178"/>
      <c r="C70" s="179"/>
      <c r="D70" s="180" t="s">
        <v>1293</v>
      </c>
      <c r="E70" s="181"/>
      <c r="F70" s="181"/>
      <c r="G70" s="181"/>
      <c r="H70" s="181"/>
      <c r="I70" s="181"/>
      <c r="J70" s="182">
        <f>J185</f>
        <v>0</v>
      </c>
      <c r="K70" s="179"/>
      <c r="L70" s="183"/>
      <c r="S70" s="9"/>
      <c r="T70" s="9"/>
      <c r="U70" s="9"/>
      <c r="V70" s="9"/>
      <c r="W70" s="9"/>
      <c r="X70" s="9"/>
      <c r="Y70" s="9"/>
      <c r="Z70" s="9"/>
      <c r="AA70" s="9"/>
      <c r="AB70" s="9"/>
      <c r="AC70" s="9"/>
      <c r="AD70" s="9"/>
      <c r="AE70" s="9"/>
    </row>
    <row r="71" s="9" customFormat="1" ht="24.96" customHeight="1">
      <c r="A71" s="9"/>
      <c r="B71" s="178"/>
      <c r="C71" s="179"/>
      <c r="D71" s="180" t="s">
        <v>1294</v>
      </c>
      <c r="E71" s="181"/>
      <c r="F71" s="181"/>
      <c r="G71" s="181"/>
      <c r="H71" s="181"/>
      <c r="I71" s="181"/>
      <c r="J71" s="182">
        <f>J192</f>
        <v>0</v>
      </c>
      <c r="K71" s="179"/>
      <c r="L71" s="183"/>
      <c r="S71" s="9"/>
      <c r="T71" s="9"/>
      <c r="U71" s="9"/>
      <c r="V71" s="9"/>
      <c r="W71" s="9"/>
      <c r="X71" s="9"/>
      <c r="Y71" s="9"/>
      <c r="Z71" s="9"/>
      <c r="AA71" s="9"/>
      <c r="AB71" s="9"/>
      <c r="AC71" s="9"/>
      <c r="AD71" s="9"/>
      <c r="AE71" s="9"/>
    </row>
    <row r="72" s="9" customFormat="1" ht="24.96" customHeight="1">
      <c r="A72" s="9"/>
      <c r="B72" s="178"/>
      <c r="C72" s="179"/>
      <c r="D72" s="180" t="s">
        <v>1295</v>
      </c>
      <c r="E72" s="181"/>
      <c r="F72" s="181"/>
      <c r="G72" s="181"/>
      <c r="H72" s="181"/>
      <c r="I72" s="181"/>
      <c r="J72" s="182">
        <f>J197</f>
        <v>0</v>
      </c>
      <c r="K72" s="179"/>
      <c r="L72" s="183"/>
      <c r="S72" s="9"/>
      <c r="T72" s="9"/>
      <c r="U72" s="9"/>
      <c r="V72" s="9"/>
      <c r="W72" s="9"/>
      <c r="X72" s="9"/>
      <c r="Y72" s="9"/>
      <c r="Z72" s="9"/>
      <c r="AA72" s="9"/>
      <c r="AB72" s="9"/>
      <c r="AC72" s="9"/>
      <c r="AD72" s="9"/>
      <c r="AE72" s="9"/>
    </row>
    <row r="73" s="9" customFormat="1" ht="24.96" customHeight="1">
      <c r="A73" s="9"/>
      <c r="B73" s="178"/>
      <c r="C73" s="179"/>
      <c r="D73" s="180" t="s">
        <v>1296</v>
      </c>
      <c r="E73" s="181"/>
      <c r="F73" s="181"/>
      <c r="G73" s="181"/>
      <c r="H73" s="181"/>
      <c r="I73" s="181"/>
      <c r="J73" s="182">
        <f>J199</f>
        <v>0</v>
      </c>
      <c r="K73" s="179"/>
      <c r="L73" s="183"/>
      <c r="S73" s="9"/>
      <c r="T73" s="9"/>
      <c r="U73" s="9"/>
      <c r="V73" s="9"/>
      <c r="W73" s="9"/>
      <c r="X73" s="9"/>
      <c r="Y73" s="9"/>
      <c r="Z73" s="9"/>
      <c r="AA73" s="9"/>
      <c r="AB73" s="9"/>
      <c r="AC73" s="9"/>
      <c r="AD73" s="9"/>
      <c r="AE73" s="9"/>
    </row>
    <row r="74" s="9" customFormat="1" ht="24.96" customHeight="1">
      <c r="A74" s="9"/>
      <c r="B74" s="178"/>
      <c r="C74" s="179"/>
      <c r="D74" s="180" t="s">
        <v>1297</v>
      </c>
      <c r="E74" s="181"/>
      <c r="F74" s="181"/>
      <c r="G74" s="181"/>
      <c r="H74" s="181"/>
      <c r="I74" s="181"/>
      <c r="J74" s="182">
        <f>J203</f>
        <v>0</v>
      </c>
      <c r="K74" s="179"/>
      <c r="L74" s="183"/>
      <c r="S74" s="9"/>
      <c r="T74" s="9"/>
      <c r="U74" s="9"/>
      <c r="V74" s="9"/>
      <c r="W74" s="9"/>
      <c r="X74" s="9"/>
      <c r="Y74" s="9"/>
      <c r="Z74" s="9"/>
      <c r="AA74" s="9"/>
      <c r="AB74" s="9"/>
      <c r="AC74" s="9"/>
      <c r="AD74" s="9"/>
      <c r="AE74" s="9"/>
    </row>
    <row r="75" s="9" customFormat="1" ht="24.96" customHeight="1">
      <c r="A75" s="9"/>
      <c r="B75" s="178"/>
      <c r="C75" s="179"/>
      <c r="D75" s="180" t="s">
        <v>1298</v>
      </c>
      <c r="E75" s="181"/>
      <c r="F75" s="181"/>
      <c r="G75" s="181"/>
      <c r="H75" s="181"/>
      <c r="I75" s="181"/>
      <c r="J75" s="182">
        <f>J207</f>
        <v>0</v>
      </c>
      <c r="K75" s="179"/>
      <c r="L75" s="183"/>
      <c r="S75" s="9"/>
      <c r="T75" s="9"/>
      <c r="U75" s="9"/>
      <c r="V75" s="9"/>
      <c r="W75" s="9"/>
      <c r="X75" s="9"/>
      <c r="Y75" s="9"/>
      <c r="Z75" s="9"/>
      <c r="AA75" s="9"/>
      <c r="AB75" s="9"/>
      <c r="AC75" s="9"/>
      <c r="AD75" s="9"/>
      <c r="AE75" s="9"/>
    </row>
    <row r="76" s="9" customFormat="1" ht="24.96" customHeight="1">
      <c r="A76" s="9"/>
      <c r="B76" s="178"/>
      <c r="C76" s="179"/>
      <c r="D76" s="180" t="s">
        <v>1299</v>
      </c>
      <c r="E76" s="181"/>
      <c r="F76" s="181"/>
      <c r="G76" s="181"/>
      <c r="H76" s="181"/>
      <c r="I76" s="181"/>
      <c r="J76" s="182">
        <f>J210</f>
        <v>0</v>
      </c>
      <c r="K76" s="179"/>
      <c r="L76" s="183"/>
      <c r="S76" s="9"/>
      <c r="T76" s="9"/>
      <c r="U76" s="9"/>
      <c r="V76" s="9"/>
      <c r="W76" s="9"/>
      <c r="X76" s="9"/>
      <c r="Y76" s="9"/>
      <c r="Z76" s="9"/>
      <c r="AA76" s="9"/>
      <c r="AB76" s="9"/>
      <c r="AC76" s="9"/>
      <c r="AD76" s="9"/>
      <c r="AE76" s="9"/>
    </row>
    <row r="77" s="2" customFormat="1" ht="21.84"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6.96" customHeight="1">
      <c r="A78" s="41"/>
      <c r="B78" s="62"/>
      <c r="C78" s="63"/>
      <c r="D78" s="63"/>
      <c r="E78" s="63"/>
      <c r="F78" s="63"/>
      <c r="G78" s="63"/>
      <c r="H78" s="63"/>
      <c r="I78" s="63"/>
      <c r="J78" s="63"/>
      <c r="K78" s="63"/>
      <c r="L78" s="148"/>
      <c r="S78" s="41"/>
      <c r="T78" s="41"/>
      <c r="U78" s="41"/>
      <c r="V78" s="41"/>
      <c r="W78" s="41"/>
      <c r="X78" s="41"/>
      <c r="Y78" s="41"/>
      <c r="Z78" s="41"/>
      <c r="AA78" s="41"/>
      <c r="AB78" s="41"/>
      <c r="AC78" s="41"/>
      <c r="AD78" s="41"/>
      <c r="AE78" s="41"/>
    </row>
    <row r="82" s="2" customFormat="1" ht="6.96" customHeight="1">
      <c r="A82" s="41"/>
      <c r="B82" s="64"/>
      <c r="C82" s="65"/>
      <c r="D82" s="65"/>
      <c r="E82" s="65"/>
      <c r="F82" s="65"/>
      <c r="G82" s="65"/>
      <c r="H82" s="65"/>
      <c r="I82" s="65"/>
      <c r="J82" s="65"/>
      <c r="K82" s="65"/>
      <c r="L82" s="148"/>
      <c r="S82" s="41"/>
      <c r="T82" s="41"/>
      <c r="U82" s="41"/>
      <c r="V82" s="41"/>
      <c r="W82" s="41"/>
      <c r="X82" s="41"/>
      <c r="Y82" s="41"/>
      <c r="Z82" s="41"/>
      <c r="AA82" s="41"/>
      <c r="AB82" s="41"/>
      <c r="AC82" s="41"/>
      <c r="AD82" s="41"/>
      <c r="AE82" s="41"/>
    </row>
    <row r="83" s="2" customFormat="1" ht="24.96" customHeight="1">
      <c r="A83" s="41"/>
      <c r="B83" s="42"/>
      <c r="C83" s="26" t="s">
        <v>164</v>
      </c>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16</v>
      </c>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6.5" customHeight="1">
      <c r="A86" s="41"/>
      <c r="B86" s="42"/>
      <c r="C86" s="43"/>
      <c r="D86" s="43"/>
      <c r="E86" s="173" t="str">
        <f>E7</f>
        <v>Revitalizace parku Marie Restituty II. etapa - část B</v>
      </c>
      <c r="F86" s="35"/>
      <c r="G86" s="35"/>
      <c r="H86" s="35"/>
      <c r="I86" s="43"/>
      <c r="J86" s="43"/>
      <c r="K86" s="43"/>
      <c r="L86" s="148"/>
      <c r="S86" s="41"/>
      <c r="T86" s="41"/>
      <c r="U86" s="41"/>
      <c r="V86" s="41"/>
      <c r="W86" s="41"/>
      <c r="X86" s="41"/>
      <c r="Y86" s="41"/>
      <c r="Z86" s="41"/>
      <c r="AA86" s="41"/>
      <c r="AB86" s="41"/>
      <c r="AC86" s="41"/>
      <c r="AD86" s="41"/>
      <c r="AE86" s="41"/>
    </row>
    <row r="87" s="1" customFormat="1" ht="12" customHeight="1">
      <c r="B87" s="24"/>
      <c r="C87" s="35" t="s">
        <v>141</v>
      </c>
      <c r="D87" s="25"/>
      <c r="E87" s="25"/>
      <c r="F87" s="25"/>
      <c r="G87" s="25"/>
      <c r="H87" s="25"/>
      <c r="I87" s="25"/>
      <c r="J87" s="25"/>
      <c r="K87" s="25"/>
      <c r="L87" s="23"/>
    </row>
    <row r="88" s="2" customFormat="1" ht="16.5" customHeight="1">
      <c r="A88" s="41"/>
      <c r="B88" s="42"/>
      <c r="C88" s="43"/>
      <c r="D88" s="43"/>
      <c r="E88" s="173" t="s">
        <v>1285</v>
      </c>
      <c r="F88" s="43"/>
      <c r="G88" s="43"/>
      <c r="H88" s="43"/>
      <c r="I88" s="43"/>
      <c r="J88" s="43"/>
      <c r="K88" s="43"/>
      <c r="L88" s="148"/>
      <c r="S88" s="41"/>
      <c r="T88" s="41"/>
      <c r="U88" s="41"/>
      <c r="V88" s="41"/>
      <c r="W88" s="41"/>
      <c r="X88" s="41"/>
      <c r="Y88" s="41"/>
      <c r="Z88" s="41"/>
      <c r="AA88" s="41"/>
      <c r="AB88" s="41"/>
      <c r="AC88" s="41"/>
      <c r="AD88" s="41"/>
      <c r="AE88" s="41"/>
    </row>
    <row r="89" s="2" customFormat="1" ht="12" customHeight="1">
      <c r="A89" s="41"/>
      <c r="B89" s="42"/>
      <c r="C89" s="35" t="s">
        <v>929</v>
      </c>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16.5" customHeight="1">
      <c r="A90" s="41"/>
      <c r="B90" s="42"/>
      <c r="C90" s="43"/>
      <c r="D90" s="43"/>
      <c r="E90" s="72" t="str">
        <f>E11</f>
        <v>SO 302.2 - Přípojka kanalizace</v>
      </c>
      <c r="F90" s="43"/>
      <c r="G90" s="43"/>
      <c r="H90" s="43"/>
      <c r="I90" s="43"/>
      <c r="J90" s="43"/>
      <c r="K90" s="43"/>
      <c r="L90" s="148"/>
      <c r="S90" s="41"/>
      <c r="T90" s="41"/>
      <c r="U90" s="41"/>
      <c r="V90" s="41"/>
      <c r="W90" s="41"/>
      <c r="X90" s="41"/>
      <c r="Y90" s="41"/>
      <c r="Z90" s="41"/>
      <c r="AA90" s="41"/>
      <c r="AB90" s="41"/>
      <c r="AC90" s="41"/>
      <c r="AD90" s="41"/>
      <c r="AE90" s="41"/>
    </row>
    <row r="91" s="2" customFormat="1" ht="6.96"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2" customFormat="1" ht="12" customHeight="1">
      <c r="A92" s="41"/>
      <c r="B92" s="42"/>
      <c r="C92" s="35" t="s">
        <v>21</v>
      </c>
      <c r="D92" s="43"/>
      <c r="E92" s="43"/>
      <c r="F92" s="30" t="str">
        <f>F14</f>
        <v>Brno-Husovice, park Marie Restituty</v>
      </c>
      <c r="G92" s="43"/>
      <c r="H92" s="43"/>
      <c r="I92" s="35" t="s">
        <v>23</v>
      </c>
      <c r="J92" s="75" t="str">
        <f>IF(J14="","",J14)</f>
        <v>19. 11. 2025</v>
      </c>
      <c r="K92" s="43"/>
      <c r="L92" s="148"/>
      <c r="S92" s="41"/>
      <c r="T92" s="41"/>
      <c r="U92" s="41"/>
      <c r="V92" s="41"/>
      <c r="W92" s="41"/>
      <c r="X92" s="41"/>
      <c r="Y92" s="41"/>
      <c r="Z92" s="41"/>
      <c r="AA92" s="41"/>
      <c r="AB92" s="41"/>
      <c r="AC92" s="41"/>
      <c r="AD92" s="41"/>
      <c r="AE92" s="41"/>
    </row>
    <row r="93" s="2" customFormat="1" ht="6.96" customHeight="1">
      <c r="A93" s="41"/>
      <c r="B93" s="42"/>
      <c r="C93" s="43"/>
      <c r="D93" s="43"/>
      <c r="E93" s="43"/>
      <c r="F93" s="43"/>
      <c r="G93" s="43"/>
      <c r="H93" s="43"/>
      <c r="I93" s="43"/>
      <c r="J93" s="43"/>
      <c r="K93" s="43"/>
      <c r="L93" s="148"/>
      <c r="S93" s="41"/>
      <c r="T93" s="41"/>
      <c r="U93" s="41"/>
      <c r="V93" s="41"/>
      <c r="W93" s="41"/>
      <c r="X93" s="41"/>
      <c r="Y93" s="41"/>
      <c r="Z93" s="41"/>
      <c r="AA93" s="41"/>
      <c r="AB93" s="41"/>
      <c r="AC93" s="41"/>
      <c r="AD93" s="41"/>
      <c r="AE93" s="41"/>
    </row>
    <row r="94" s="2" customFormat="1" ht="15.15" customHeight="1">
      <c r="A94" s="41"/>
      <c r="B94" s="42"/>
      <c r="C94" s="35" t="s">
        <v>25</v>
      </c>
      <c r="D94" s="43"/>
      <c r="E94" s="43"/>
      <c r="F94" s="30" t="str">
        <f>E17</f>
        <v>ÚMČ Brno - sever</v>
      </c>
      <c r="G94" s="43"/>
      <c r="H94" s="43"/>
      <c r="I94" s="35" t="s">
        <v>33</v>
      </c>
      <c r="J94" s="39" t="str">
        <f>E23</f>
        <v>Eva Wagnerová</v>
      </c>
      <c r="K94" s="43"/>
      <c r="L94" s="148"/>
      <c r="S94" s="41"/>
      <c r="T94" s="41"/>
      <c r="U94" s="41"/>
      <c r="V94" s="41"/>
      <c r="W94" s="41"/>
      <c r="X94" s="41"/>
      <c r="Y94" s="41"/>
      <c r="Z94" s="41"/>
      <c r="AA94" s="41"/>
      <c r="AB94" s="41"/>
      <c r="AC94" s="41"/>
      <c r="AD94" s="41"/>
      <c r="AE94" s="41"/>
    </row>
    <row r="95" s="2" customFormat="1" ht="25.65" customHeight="1">
      <c r="A95" s="41"/>
      <c r="B95" s="42"/>
      <c r="C95" s="35" t="s">
        <v>31</v>
      </c>
      <c r="D95" s="43"/>
      <c r="E95" s="43"/>
      <c r="F95" s="30" t="str">
        <f>IF(E20="","",E20)</f>
        <v>Vyplň údaj</v>
      </c>
      <c r="G95" s="43"/>
      <c r="H95" s="43"/>
      <c r="I95" s="35" t="s">
        <v>38</v>
      </c>
      <c r="J95" s="39" t="str">
        <f>E26</f>
        <v>Ing. Vojtěch Biolek, Ph.D.</v>
      </c>
      <c r="K95" s="43"/>
      <c r="L95" s="148"/>
      <c r="S95" s="41"/>
      <c r="T95" s="41"/>
      <c r="U95" s="41"/>
      <c r="V95" s="41"/>
      <c r="W95" s="41"/>
      <c r="X95" s="41"/>
      <c r="Y95" s="41"/>
      <c r="Z95" s="41"/>
      <c r="AA95" s="41"/>
      <c r="AB95" s="41"/>
      <c r="AC95" s="41"/>
      <c r="AD95" s="41"/>
      <c r="AE95" s="41"/>
    </row>
    <row r="96" s="2" customFormat="1" ht="10.32" customHeight="1">
      <c r="A96" s="41"/>
      <c r="B96" s="42"/>
      <c r="C96" s="43"/>
      <c r="D96" s="43"/>
      <c r="E96" s="43"/>
      <c r="F96" s="43"/>
      <c r="G96" s="43"/>
      <c r="H96" s="43"/>
      <c r="I96" s="43"/>
      <c r="J96" s="43"/>
      <c r="K96" s="43"/>
      <c r="L96" s="148"/>
      <c r="S96" s="41"/>
      <c r="T96" s="41"/>
      <c r="U96" s="41"/>
      <c r="V96" s="41"/>
      <c r="W96" s="41"/>
      <c r="X96" s="41"/>
      <c r="Y96" s="41"/>
      <c r="Z96" s="41"/>
      <c r="AA96" s="41"/>
      <c r="AB96" s="41"/>
      <c r="AC96" s="41"/>
      <c r="AD96" s="41"/>
      <c r="AE96" s="41"/>
    </row>
    <row r="97" s="11" customFormat="1" ht="29.28" customHeight="1">
      <c r="A97" s="189"/>
      <c r="B97" s="190"/>
      <c r="C97" s="191" t="s">
        <v>165</v>
      </c>
      <c r="D97" s="192" t="s">
        <v>62</v>
      </c>
      <c r="E97" s="192" t="s">
        <v>58</v>
      </c>
      <c r="F97" s="192" t="s">
        <v>59</v>
      </c>
      <c r="G97" s="192" t="s">
        <v>166</v>
      </c>
      <c r="H97" s="192" t="s">
        <v>167</v>
      </c>
      <c r="I97" s="192" t="s">
        <v>168</v>
      </c>
      <c r="J97" s="192" t="s">
        <v>154</v>
      </c>
      <c r="K97" s="193" t="s">
        <v>169</v>
      </c>
      <c r="L97" s="194"/>
      <c r="M97" s="95" t="s">
        <v>19</v>
      </c>
      <c r="N97" s="96" t="s">
        <v>47</v>
      </c>
      <c r="O97" s="96" t="s">
        <v>170</v>
      </c>
      <c r="P97" s="96" t="s">
        <v>171</v>
      </c>
      <c r="Q97" s="96" t="s">
        <v>172</v>
      </c>
      <c r="R97" s="96" t="s">
        <v>173</v>
      </c>
      <c r="S97" s="96" t="s">
        <v>174</v>
      </c>
      <c r="T97" s="97" t="s">
        <v>175</v>
      </c>
      <c r="U97" s="189"/>
      <c r="V97" s="189"/>
      <c r="W97" s="189"/>
      <c r="X97" s="189"/>
      <c r="Y97" s="189"/>
      <c r="Z97" s="189"/>
      <c r="AA97" s="189"/>
      <c r="AB97" s="189"/>
      <c r="AC97" s="189"/>
      <c r="AD97" s="189"/>
      <c r="AE97" s="189"/>
    </row>
    <row r="98" s="2" customFormat="1" ht="22.8" customHeight="1">
      <c r="A98" s="41"/>
      <c r="B98" s="42"/>
      <c r="C98" s="102" t="s">
        <v>176</v>
      </c>
      <c r="D98" s="43"/>
      <c r="E98" s="43"/>
      <c r="F98" s="43"/>
      <c r="G98" s="43"/>
      <c r="H98" s="43"/>
      <c r="I98" s="43"/>
      <c r="J98" s="195">
        <f>BK98</f>
        <v>0</v>
      </c>
      <c r="K98" s="43"/>
      <c r="L98" s="47"/>
      <c r="M98" s="98"/>
      <c r="N98" s="196"/>
      <c r="O98" s="99"/>
      <c r="P98" s="197">
        <f>P99+P141+P143+P157+P166+P182+P185+P192+P197+P199+P203+P207+P210</f>
        <v>0</v>
      </c>
      <c r="Q98" s="99"/>
      <c r="R98" s="197">
        <f>R99+R141+R143+R157+R166+R182+R185+R192+R197+R199+R203+R207+R210</f>
        <v>107.69236005000001</v>
      </c>
      <c r="S98" s="99"/>
      <c r="T98" s="198">
        <f>T99+T141+T143+T157+T166+T182+T185+T192+T197+T199+T203+T207+T210</f>
        <v>2.5050500000000002</v>
      </c>
      <c r="U98" s="41"/>
      <c r="V98" s="41"/>
      <c r="W98" s="41"/>
      <c r="X98" s="41"/>
      <c r="Y98" s="41"/>
      <c r="Z98" s="41"/>
      <c r="AA98" s="41"/>
      <c r="AB98" s="41"/>
      <c r="AC98" s="41"/>
      <c r="AD98" s="41"/>
      <c r="AE98" s="41"/>
      <c r="AT98" s="20" t="s">
        <v>76</v>
      </c>
      <c r="AU98" s="20" t="s">
        <v>155</v>
      </c>
      <c r="BK98" s="199">
        <f>BK99+BK141+BK143+BK157+BK166+BK182+BK185+BK192+BK197+BK199+BK203+BK207+BK210</f>
        <v>0</v>
      </c>
    </row>
    <row r="99" s="12" customFormat="1" ht="25.92" customHeight="1">
      <c r="A99" s="12"/>
      <c r="B99" s="200"/>
      <c r="C99" s="201"/>
      <c r="D99" s="202" t="s">
        <v>76</v>
      </c>
      <c r="E99" s="203" t="s">
        <v>85</v>
      </c>
      <c r="F99" s="203" t="s">
        <v>180</v>
      </c>
      <c r="G99" s="201"/>
      <c r="H99" s="201"/>
      <c r="I99" s="204"/>
      <c r="J99" s="205">
        <f>BK99</f>
        <v>0</v>
      </c>
      <c r="K99" s="201"/>
      <c r="L99" s="206"/>
      <c r="M99" s="207"/>
      <c r="N99" s="208"/>
      <c r="O99" s="208"/>
      <c r="P99" s="209">
        <f>SUM(P100:P140)</f>
        <v>0</v>
      </c>
      <c r="Q99" s="208"/>
      <c r="R99" s="209">
        <f>SUM(R100:R140)</f>
        <v>97.653700000000001</v>
      </c>
      <c r="S99" s="208"/>
      <c r="T99" s="210">
        <f>SUM(T100:T140)</f>
        <v>2.5</v>
      </c>
      <c r="U99" s="12"/>
      <c r="V99" s="12"/>
      <c r="W99" s="12"/>
      <c r="X99" s="12"/>
      <c r="Y99" s="12"/>
      <c r="Z99" s="12"/>
      <c r="AA99" s="12"/>
      <c r="AB99" s="12"/>
      <c r="AC99" s="12"/>
      <c r="AD99" s="12"/>
      <c r="AE99" s="12"/>
      <c r="AR99" s="211" t="s">
        <v>85</v>
      </c>
      <c r="AT99" s="212" t="s">
        <v>76</v>
      </c>
      <c r="AU99" s="212" t="s">
        <v>77</v>
      </c>
      <c r="AY99" s="211" t="s">
        <v>179</v>
      </c>
      <c r="BK99" s="213">
        <f>SUM(BK100:BK140)</f>
        <v>0</v>
      </c>
    </row>
    <row r="100" s="2" customFormat="1" ht="16.5" customHeight="1">
      <c r="A100" s="41"/>
      <c r="B100" s="42"/>
      <c r="C100" s="216" t="s">
        <v>85</v>
      </c>
      <c r="D100" s="216" t="s">
        <v>181</v>
      </c>
      <c r="E100" s="217" t="s">
        <v>1300</v>
      </c>
      <c r="F100" s="218" t="s">
        <v>1301</v>
      </c>
      <c r="G100" s="219" t="s">
        <v>184</v>
      </c>
      <c r="H100" s="220">
        <v>2</v>
      </c>
      <c r="I100" s="221"/>
      <c r="J100" s="222">
        <f>ROUND(I100*H100,2)</f>
        <v>0</v>
      </c>
      <c r="K100" s="218" t="s">
        <v>1302</v>
      </c>
      <c r="L100" s="47"/>
      <c r="M100" s="223" t="s">
        <v>19</v>
      </c>
      <c r="N100" s="224" t="s">
        <v>48</v>
      </c>
      <c r="O100" s="87"/>
      <c r="P100" s="225">
        <f>O100*H100</f>
        <v>0</v>
      </c>
      <c r="Q100" s="225">
        <v>0</v>
      </c>
      <c r="R100" s="225">
        <f>Q100*H100</f>
        <v>0</v>
      </c>
      <c r="S100" s="225">
        <v>0.44</v>
      </c>
      <c r="T100" s="226">
        <f>S100*H100</f>
        <v>0.88</v>
      </c>
      <c r="U100" s="41"/>
      <c r="V100" s="41"/>
      <c r="W100" s="41"/>
      <c r="X100" s="41"/>
      <c r="Y100" s="41"/>
      <c r="Z100" s="41"/>
      <c r="AA100" s="41"/>
      <c r="AB100" s="41"/>
      <c r="AC100" s="41"/>
      <c r="AD100" s="41"/>
      <c r="AE100" s="41"/>
      <c r="AR100" s="227" t="s">
        <v>186</v>
      </c>
      <c r="AT100" s="227" t="s">
        <v>181</v>
      </c>
      <c r="AU100" s="227" t="s">
        <v>85</v>
      </c>
      <c r="AY100" s="20" t="s">
        <v>179</v>
      </c>
      <c r="BE100" s="228">
        <f>IF(N100="základní",J100,0)</f>
        <v>0</v>
      </c>
      <c r="BF100" s="228">
        <f>IF(N100="snížená",J100,0)</f>
        <v>0</v>
      </c>
      <c r="BG100" s="228">
        <f>IF(N100="zákl. přenesená",J100,0)</f>
        <v>0</v>
      </c>
      <c r="BH100" s="228">
        <f>IF(N100="sníž. přenesená",J100,0)</f>
        <v>0</v>
      </c>
      <c r="BI100" s="228">
        <f>IF(N100="nulová",J100,0)</f>
        <v>0</v>
      </c>
      <c r="BJ100" s="20" t="s">
        <v>85</v>
      </c>
      <c r="BK100" s="228">
        <f>ROUND(I100*H100,2)</f>
        <v>0</v>
      </c>
      <c r="BL100" s="20" t="s">
        <v>186</v>
      </c>
      <c r="BM100" s="227" t="s">
        <v>87</v>
      </c>
    </row>
    <row r="101" s="14" customFormat="1">
      <c r="A101" s="14"/>
      <c r="B101" s="245"/>
      <c r="C101" s="246"/>
      <c r="D101" s="236" t="s">
        <v>190</v>
      </c>
      <c r="E101" s="247" t="s">
        <v>19</v>
      </c>
      <c r="F101" s="248" t="s">
        <v>1469</v>
      </c>
      <c r="G101" s="246"/>
      <c r="H101" s="249">
        <v>2</v>
      </c>
      <c r="I101" s="250"/>
      <c r="J101" s="246"/>
      <c r="K101" s="246"/>
      <c r="L101" s="251"/>
      <c r="M101" s="252"/>
      <c r="N101" s="253"/>
      <c r="O101" s="253"/>
      <c r="P101" s="253"/>
      <c r="Q101" s="253"/>
      <c r="R101" s="253"/>
      <c r="S101" s="253"/>
      <c r="T101" s="254"/>
      <c r="U101" s="14"/>
      <c r="V101" s="14"/>
      <c r="W101" s="14"/>
      <c r="X101" s="14"/>
      <c r="Y101" s="14"/>
      <c r="Z101" s="14"/>
      <c r="AA101" s="14"/>
      <c r="AB101" s="14"/>
      <c r="AC101" s="14"/>
      <c r="AD101" s="14"/>
      <c r="AE101" s="14"/>
      <c r="AT101" s="255" t="s">
        <v>190</v>
      </c>
      <c r="AU101" s="255" t="s">
        <v>85</v>
      </c>
      <c r="AV101" s="14" t="s">
        <v>87</v>
      </c>
      <c r="AW101" s="14" t="s">
        <v>37</v>
      </c>
      <c r="AX101" s="14" t="s">
        <v>77</v>
      </c>
      <c r="AY101" s="255" t="s">
        <v>179</v>
      </c>
    </row>
    <row r="102" s="16" customFormat="1">
      <c r="A102" s="16"/>
      <c r="B102" s="267"/>
      <c r="C102" s="268"/>
      <c r="D102" s="236" t="s">
        <v>190</v>
      </c>
      <c r="E102" s="269" t="s">
        <v>19</v>
      </c>
      <c r="F102" s="270" t="s">
        <v>195</v>
      </c>
      <c r="G102" s="268"/>
      <c r="H102" s="271">
        <v>2</v>
      </c>
      <c r="I102" s="272"/>
      <c r="J102" s="268"/>
      <c r="K102" s="268"/>
      <c r="L102" s="273"/>
      <c r="M102" s="274"/>
      <c r="N102" s="275"/>
      <c r="O102" s="275"/>
      <c r="P102" s="275"/>
      <c r="Q102" s="275"/>
      <c r="R102" s="275"/>
      <c r="S102" s="275"/>
      <c r="T102" s="276"/>
      <c r="U102" s="16"/>
      <c r="V102" s="16"/>
      <c r="W102" s="16"/>
      <c r="X102" s="16"/>
      <c r="Y102" s="16"/>
      <c r="Z102" s="16"/>
      <c r="AA102" s="16"/>
      <c r="AB102" s="16"/>
      <c r="AC102" s="16"/>
      <c r="AD102" s="16"/>
      <c r="AE102" s="16"/>
      <c r="AT102" s="277" t="s">
        <v>190</v>
      </c>
      <c r="AU102" s="277" t="s">
        <v>85</v>
      </c>
      <c r="AV102" s="16" t="s">
        <v>186</v>
      </c>
      <c r="AW102" s="16" t="s">
        <v>37</v>
      </c>
      <c r="AX102" s="16" t="s">
        <v>85</v>
      </c>
      <c r="AY102" s="277" t="s">
        <v>179</v>
      </c>
    </row>
    <row r="103" s="2" customFormat="1" ht="16.5" customHeight="1">
      <c r="A103" s="41"/>
      <c r="B103" s="42"/>
      <c r="C103" s="216" t="s">
        <v>87</v>
      </c>
      <c r="D103" s="216" t="s">
        <v>181</v>
      </c>
      <c r="E103" s="217" t="s">
        <v>1303</v>
      </c>
      <c r="F103" s="218" t="s">
        <v>1304</v>
      </c>
      <c r="G103" s="219" t="s">
        <v>184</v>
      </c>
      <c r="H103" s="220">
        <v>2</v>
      </c>
      <c r="I103" s="221"/>
      <c r="J103" s="222">
        <f>ROUND(I103*H103,2)</f>
        <v>0</v>
      </c>
      <c r="K103" s="218" t="s">
        <v>1302</v>
      </c>
      <c r="L103" s="47"/>
      <c r="M103" s="223" t="s">
        <v>19</v>
      </c>
      <c r="N103" s="224" t="s">
        <v>48</v>
      </c>
      <c r="O103" s="87"/>
      <c r="P103" s="225">
        <f>O103*H103</f>
        <v>0</v>
      </c>
      <c r="Q103" s="225">
        <v>0</v>
      </c>
      <c r="R103" s="225">
        <f>Q103*H103</f>
        <v>0</v>
      </c>
      <c r="S103" s="225">
        <v>0.22</v>
      </c>
      <c r="T103" s="226">
        <f>S103*H103</f>
        <v>0.44</v>
      </c>
      <c r="U103" s="41"/>
      <c r="V103" s="41"/>
      <c r="W103" s="41"/>
      <c r="X103" s="41"/>
      <c r="Y103" s="41"/>
      <c r="Z103" s="41"/>
      <c r="AA103" s="41"/>
      <c r="AB103" s="41"/>
      <c r="AC103" s="41"/>
      <c r="AD103" s="41"/>
      <c r="AE103" s="41"/>
      <c r="AR103" s="227" t="s">
        <v>186</v>
      </c>
      <c r="AT103" s="227" t="s">
        <v>181</v>
      </c>
      <c r="AU103" s="227" t="s">
        <v>85</v>
      </c>
      <c r="AY103" s="20" t="s">
        <v>179</v>
      </c>
      <c r="BE103" s="228">
        <f>IF(N103="základní",J103,0)</f>
        <v>0</v>
      </c>
      <c r="BF103" s="228">
        <f>IF(N103="snížená",J103,0)</f>
        <v>0</v>
      </c>
      <c r="BG103" s="228">
        <f>IF(N103="zákl. přenesená",J103,0)</f>
        <v>0</v>
      </c>
      <c r="BH103" s="228">
        <f>IF(N103="sníž. přenesená",J103,0)</f>
        <v>0</v>
      </c>
      <c r="BI103" s="228">
        <f>IF(N103="nulová",J103,0)</f>
        <v>0</v>
      </c>
      <c r="BJ103" s="20" t="s">
        <v>85</v>
      </c>
      <c r="BK103" s="228">
        <f>ROUND(I103*H103,2)</f>
        <v>0</v>
      </c>
      <c r="BL103" s="20" t="s">
        <v>186</v>
      </c>
      <c r="BM103" s="227" t="s">
        <v>186</v>
      </c>
    </row>
    <row r="104" s="2" customFormat="1" ht="16.5" customHeight="1">
      <c r="A104" s="41"/>
      <c r="B104" s="42"/>
      <c r="C104" s="216" t="s">
        <v>194</v>
      </c>
      <c r="D104" s="216" t="s">
        <v>181</v>
      </c>
      <c r="E104" s="217" t="s">
        <v>1305</v>
      </c>
      <c r="F104" s="218" t="s">
        <v>1306</v>
      </c>
      <c r="G104" s="219" t="s">
        <v>184</v>
      </c>
      <c r="H104" s="220">
        <v>2</v>
      </c>
      <c r="I104" s="221"/>
      <c r="J104" s="222">
        <f>ROUND(I104*H104,2)</f>
        <v>0</v>
      </c>
      <c r="K104" s="218" t="s">
        <v>1302</v>
      </c>
      <c r="L104" s="47"/>
      <c r="M104" s="223" t="s">
        <v>19</v>
      </c>
      <c r="N104" s="224" t="s">
        <v>48</v>
      </c>
      <c r="O104" s="87"/>
      <c r="P104" s="225">
        <f>O104*H104</f>
        <v>0</v>
      </c>
      <c r="Q104" s="225">
        <v>0</v>
      </c>
      <c r="R104" s="225">
        <f>Q104*H104</f>
        <v>0</v>
      </c>
      <c r="S104" s="225">
        <v>0.47999999999999998</v>
      </c>
      <c r="T104" s="226">
        <f>S104*H104</f>
        <v>0.95999999999999996</v>
      </c>
      <c r="U104" s="41"/>
      <c r="V104" s="41"/>
      <c r="W104" s="41"/>
      <c r="X104" s="41"/>
      <c r="Y104" s="41"/>
      <c r="Z104" s="41"/>
      <c r="AA104" s="41"/>
      <c r="AB104" s="41"/>
      <c r="AC104" s="41"/>
      <c r="AD104" s="41"/>
      <c r="AE104" s="41"/>
      <c r="AR104" s="227" t="s">
        <v>186</v>
      </c>
      <c r="AT104" s="227" t="s">
        <v>181</v>
      </c>
      <c r="AU104" s="227" t="s">
        <v>85</v>
      </c>
      <c r="AY104" s="20" t="s">
        <v>179</v>
      </c>
      <c r="BE104" s="228">
        <f>IF(N104="základní",J104,0)</f>
        <v>0</v>
      </c>
      <c r="BF104" s="228">
        <f>IF(N104="snížená",J104,0)</f>
        <v>0</v>
      </c>
      <c r="BG104" s="228">
        <f>IF(N104="zákl. přenesená",J104,0)</f>
        <v>0</v>
      </c>
      <c r="BH104" s="228">
        <f>IF(N104="sníž. přenesená",J104,0)</f>
        <v>0</v>
      </c>
      <c r="BI104" s="228">
        <f>IF(N104="nulová",J104,0)</f>
        <v>0</v>
      </c>
      <c r="BJ104" s="20" t="s">
        <v>85</v>
      </c>
      <c r="BK104" s="228">
        <f>ROUND(I104*H104,2)</f>
        <v>0</v>
      </c>
      <c r="BL104" s="20" t="s">
        <v>186</v>
      </c>
      <c r="BM104" s="227" t="s">
        <v>220</v>
      </c>
    </row>
    <row r="105" s="2" customFormat="1" ht="16.5" customHeight="1">
      <c r="A105" s="41"/>
      <c r="B105" s="42"/>
      <c r="C105" s="216" t="s">
        <v>186</v>
      </c>
      <c r="D105" s="216" t="s">
        <v>181</v>
      </c>
      <c r="E105" s="217" t="s">
        <v>1307</v>
      </c>
      <c r="F105" s="218" t="s">
        <v>1308</v>
      </c>
      <c r="G105" s="219" t="s">
        <v>184</v>
      </c>
      <c r="H105" s="220">
        <v>2</v>
      </c>
      <c r="I105" s="221"/>
      <c r="J105" s="222">
        <f>ROUND(I105*H105,2)</f>
        <v>0</v>
      </c>
      <c r="K105" s="218" t="s">
        <v>1302</v>
      </c>
      <c r="L105" s="47"/>
      <c r="M105" s="223" t="s">
        <v>19</v>
      </c>
      <c r="N105" s="224" t="s">
        <v>48</v>
      </c>
      <c r="O105" s="87"/>
      <c r="P105" s="225">
        <f>O105*H105</f>
        <v>0</v>
      </c>
      <c r="Q105" s="225">
        <v>0</v>
      </c>
      <c r="R105" s="225">
        <f>Q105*H105</f>
        <v>0</v>
      </c>
      <c r="S105" s="225">
        <v>0.11</v>
      </c>
      <c r="T105" s="226">
        <f>S105*H105</f>
        <v>0.22</v>
      </c>
      <c r="U105" s="41"/>
      <c r="V105" s="41"/>
      <c r="W105" s="41"/>
      <c r="X105" s="41"/>
      <c r="Y105" s="41"/>
      <c r="Z105" s="41"/>
      <c r="AA105" s="41"/>
      <c r="AB105" s="41"/>
      <c r="AC105" s="41"/>
      <c r="AD105" s="41"/>
      <c r="AE105" s="41"/>
      <c r="AR105" s="227" t="s">
        <v>186</v>
      </c>
      <c r="AT105" s="227" t="s">
        <v>181</v>
      </c>
      <c r="AU105" s="227" t="s">
        <v>85</v>
      </c>
      <c r="AY105" s="20" t="s">
        <v>179</v>
      </c>
      <c r="BE105" s="228">
        <f>IF(N105="základní",J105,0)</f>
        <v>0</v>
      </c>
      <c r="BF105" s="228">
        <f>IF(N105="snížená",J105,0)</f>
        <v>0</v>
      </c>
      <c r="BG105" s="228">
        <f>IF(N105="zákl. přenesená",J105,0)</f>
        <v>0</v>
      </c>
      <c r="BH105" s="228">
        <f>IF(N105="sníž. přenesená",J105,0)</f>
        <v>0</v>
      </c>
      <c r="BI105" s="228">
        <f>IF(N105="nulová",J105,0)</f>
        <v>0</v>
      </c>
      <c r="BJ105" s="20" t="s">
        <v>85</v>
      </c>
      <c r="BK105" s="228">
        <f>ROUND(I105*H105,2)</f>
        <v>0</v>
      </c>
      <c r="BL105" s="20" t="s">
        <v>186</v>
      </c>
      <c r="BM105" s="227" t="s">
        <v>235</v>
      </c>
    </row>
    <row r="106" s="2" customFormat="1" ht="16.5" customHeight="1">
      <c r="A106" s="41"/>
      <c r="B106" s="42"/>
      <c r="C106" s="216" t="s">
        <v>215</v>
      </c>
      <c r="D106" s="216" t="s">
        <v>181</v>
      </c>
      <c r="E106" s="217" t="s">
        <v>1309</v>
      </c>
      <c r="F106" s="218" t="s">
        <v>1310</v>
      </c>
      <c r="G106" s="219" t="s">
        <v>251</v>
      </c>
      <c r="H106" s="220">
        <v>2</v>
      </c>
      <c r="I106" s="221"/>
      <c r="J106" s="222">
        <f>ROUND(I106*H106,2)</f>
        <v>0</v>
      </c>
      <c r="K106" s="218" t="s">
        <v>1302</v>
      </c>
      <c r="L106" s="47"/>
      <c r="M106" s="223" t="s">
        <v>19</v>
      </c>
      <c r="N106" s="224" t="s">
        <v>48</v>
      </c>
      <c r="O106" s="87"/>
      <c r="P106" s="225">
        <f>O106*H106</f>
        <v>0</v>
      </c>
      <c r="Q106" s="225">
        <v>0.0086899999999999998</v>
      </c>
      <c r="R106" s="225">
        <f>Q106*H106</f>
        <v>0.01738</v>
      </c>
      <c r="S106" s="225">
        <v>0</v>
      </c>
      <c r="T106" s="226">
        <f>S106*H106</f>
        <v>0</v>
      </c>
      <c r="U106" s="41"/>
      <c r="V106" s="41"/>
      <c r="W106" s="41"/>
      <c r="X106" s="41"/>
      <c r="Y106" s="41"/>
      <c r="Z106" s="41"/>
      <c r="AA106" s="41"/>
      <c r="AB106" s="41"/>
      <c r="AC106" s="41"/>
      <c r="AD106" s="41"/>
      <c r="AE106" s="41"/>
      <c r="AR106" s="227" t="s">
        <v>186</v>
      </c>
      <c r="AT106" s="227" t="s">
        <v>181</v>
      </c>
      <c r="AU106" s="227" t="s">
        <v>85</v>
      </c>
      <c r="AY106" s="20" t="s">
        <v>179</v>
      </c>
      <c r="BE106" s="228">
        <f>IF(N106="základní",J106,0)</f>
        <v>0</v>
      </c>
      <c r="BF106" s="228">
        <f>IF(N106="snížená",J106,0)</f>
        <v>0</v>
      </c>
      <c r="BG106" s="228">
        <f>IF(N106="zákl. přenesená",J106,0)</f>
        <v>0</v>
      </c>
      <c r="BH106" s="228">
        <f>IF(N106="sníž. přenesená",J106,0)</f>
        <v>0</v>
      </c>
      <c r="BI106" s="228">
        <f>IF(N106="nulová",J106,0)</f>
        <v>0</v>
      </c>
      <c r="BJ106" s="20" t="s">
        <v>85</v>
      </c>
      <c r="BK106" s="228">
        <f>ROUND(I106*H106,2)</f>
        <v>0</v>
      </c>
      <c r="BL106" s="20" t="s">
        <v>186</v>
      </c>
      <c r="BM106" s="227" t="s">
        <v>248</v>
      </c>
    </row>
    <row r="107" s="2" customFormat="1" ht="16.5" customHeight="1">
      <c r="A107" s="41"/>
      <c r="B107" s="42"/>
      <c r="C107" s="216" t="s">
        <v>220</v>
      </c>
      <c r="D107" s="216" t="s">
        <v>181</v>
      </c>
      <c r="E107" s="217" t="s">
        <v>1311</v>
      </c>
      <c r="F107" s="218" t="s">
        <v>1312</v>
      </c>
      <c r="G107" s="219" t="s">
        <v>251</v>
      </c>
      <c r="H107" s="220">
        <v>4</v>
      </c>
      <c r="I107" s="221"/>
      <c r="J107" s="222">
        <f>ROUND(I107*H107,2)</f>
        <v>0</v>
      </c>
      <c r="K107" s="218" t="s">
        <v>1302</v>
      </c>
      <c r="L107" s="47"/>
      <c r="M107" s="223" t="s">
        <v>19</v>
      </c>
      <c r="N107" s="224" t="s">
        <v>48</v>
      </c>
      <c r="O107" s="87"/>
      <c r="P107" s="225">
        <f>O107*H107</f>
        <v>0</v>
      </c>
      <c r="Q107" s="225">
        <v>0.02478</v>
      </c>
      <c r="R107" s="225">
        <f>Q107*H107</f>
        <v>0.09912</v>
      </c>
      <c r="S107" s="225">
        <v>0</v>
      </c>
      <c r="T107" s="226">
        <f>S107*H107</f>
        <v>0</v>
      </c>
      <c r="U107" s="41"/>
      <c r="V107" s="41"/>
      <c r="W107" s="41"/>
      <c r="X107" s="41"/>
      <c r="Y107" s="41"/>
      <c r="Z107" s="41"/>
      <c r="AA107" s="41"/>
      <c r="AB107" s="41"/>
      <c r="AC107" s="41"/>
      <c r="AD107" s="41"/>
      <c r="AE107" s="41"/>
      <c r="AR107" s="227" t="s">
        <v>186</v>
      </c>
      <c r="AT107" s="227" t="s">
        <v>181</v>
      </c>
      <c r="AU107" s="227" t="s">
        <v>85</v>
      </c>
      <c r="AY107" s="20" t="s">
        <v>179</v>
      </c>
      <c r="BE107" s="228">
        <f>IF(N107="základní",J107,0)</f>
        <v>0</v>
      </c>
      <c r="BF107" s="228">
        <f>IF(N107="snížená",J107,0)</f>
        <v>0</v>
      </c>
      <c r="BG107" s="228">
        <f>IF(N107="zákl. přenesená",J107,0)</f>
        <v>0</v>
      </c>
      <c r="BH107" s="228">
        <f>IF(N107="sníž. přenesená",J107,0)</f>
        <v>0</v>
      </c>
      <c r="BI107" s="228">
        <f>IF(N107="nulová",J107,0)</f>
        <v>0</v>
      </c>
      <c r="BJ107" s="20" t="s">
        <v>85</v>
      </c>
      <c r="BK107" s="228">
        <f>ROUND(I107*H107,2)</f>
        <v>0</v>
      </c>
      <c r="BL107" s="20" t="s">
        <v>186</v>
      </c>
      <c r="BM107" s="227" t="s">
        <v>8</v>
      </c>
    </row>
    <row r="108" s="2" customFormat="1" ht="16.5" customHeight="1">
      <c r="A108" s="41"/>
      <c r="B108" s="42"/>
      <c r="C108" s="216" t="s">
        <v>228</v>
      </c>
      <c r="D108" s="216" t="s">
        <v>181</v>
      </c>
      <c r="E108" s="217" t="s">
        <v>1313</v>
      </c>
      <c r="F108" s="218" t="s">
        <v>1314</v>
      </c>
      <c r="G108" s="219" t="s">
        <v>371</v>
      </c>
      <c r="H108" s="220">
        <v>34.649999999999999</v>
      </c>
      <c r="I108" s="221"/>
      <c r="J108" s="222">
        <f>ROUND(I108*H108,2)</f>
        <v>0</v>
      </c>
      <c r="K108" s="218" t="s">
        <v>1302</v>
      </c>
      <c r="L108" s="47"/>
      <c r="M108" s="223" t="s">
        <v>19</v>
      </c>
      <c r="N108" s="224" t="s">
        <v>48</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186</v>
      </c>
      <c r="AT108" s="227" t="s">
        <v>181</v>
      </c>
      <c r="AU108" s="227" t="s">
        <v>85</v>
      </c>
      <c r="AY108" s="20" t="s">
        <v>179</v>
      </c>
      <c r="BE108" s="228">
        <f>IF(N108="základní",J108,0)</f>
        <v>0</v>
      </c>
      <c r="BF108" s="228">
        <f>IF(N108="snížená",J108,0)</f>
        <v>0</v>
      </c>
      <c r="BG108" s="228">
        <f>IF(N108="zákl. přenesená",J108,0)</f>
        <v>0</v>
      </c>
      <c r="BH108" s="228">
        <f>IF(N108="sníž. přenesená",J108,0)</f>
        <v>0</v>
      </c>
      <c r="BI108" s="228">
        <f>IF(N108="nulová",J108,0)</f>
        <v>0</v>
      </c>
      <c r="BJ108" s="20" t="s">
        <v>85</v>
      </c>
      <c r="BK108" s="228">
        <f>ROUND(I108*H108,2)</f>
        <v>0</v>
      </c>
      <c r="BL108" s="20" t="s">
        <v>186</v>
      </c>
      <c r="BM108" s="227" t="s">
        <v>136</v>
      </c>
    </row>
    <row r="109" s="14" customFormat="1">
      <c r="A109" s="14"/>
      <c r="B109" s="245"/>
      <c r="C109" s="246"/>
      <c r="D109" s="236" t="s">
        <v>190</v>
      </c>
      <c r="E109" s="247" t="s">
        <v>19</v>
      </c>
      <c r="F109" s="248" t="s">
        <v>1470</v>
      </c>
      <c r="G109" s="246"/>
      <c r="H109" s="249">
        <v>34.649999999999999</v>
      </c>
      <c r="I109" s="250"/>
      <c r="J109" s="246"/>
      <c r="K109" s="246"/>
      <c r="L109" s="251"/>
      <c r="M109" s="252"/>
      <c r="N109" s="253"/>
      <c r="O109" s="253"/>
      <c r="P109" s="253"/>
      <c r="Q109" s="253"/>
      <c r="R109" s="253"/>
      <c r="S109" s="253"/>
      <c r="T109" s="254"/>
      <c r="U109" s="14"/>
      <c r="V109" s="14"/>
      <c r="W109" s="14"/>
      <c r="X109" s="14"/>
      <c r="Y109" s="14"/>
      <c r="Z109" s="14"/>
      <c r="AA109" s="14"/>
      <c r="AB109" s="14"/>
      <c r="AC109" s="14"/>
      <c r="AD109" s="14"/>
      <c r="AE109" s="14"/>
      <c r="AT109" s="255" t="s">
        <v>190</v>
      </c>
      <c r="AU109" s="255" t="s">
        <v>85</v>
      </c>
      <c r="AV109" s="14" t="s">
        <v>87</v>
      </c>
      <c r="AW109" s="14" t="s">
        <v>37</v>
      </c>
      <c r="AX109" s="14" t="s">
        <v>77</v>
      </c>
      <c r="AY109" s="255" t="s">
        <v>179</v>
      </c>
    </row>
    <row r="110" s="16" customFormat="1">
      <c r="A110" s="16"/>
      <c r="B110" s="267"/>
      <c r="C110" s="268"/>
      <c r="D110" s="236" t="s">
        <v>190</v>
      </c>
      <c r="E110" s="269" t="s">
        <v>19</v>
      </c>
      <c r="F110" s="270" t="s">
        <v>195</v>
      </c>
      <c r="G110" s="268"/>
      <c r="H110" s="271">
        <v>34.649999999999999</v>
      </c>
      <c r="I110" s="272"/>
      <c r="J110" s="268"/>
      <c r="K110" s="268"/>
      <c r="L110" s="273"/>
      <c r="M110" s="274"/>
      <c r="N110" s="275"/>
      <c r="O110" s="275"/>
      <c r="P110" s="275"/>
      <c r="Q110" s="275"/>
      <c r="R110" s="275"/>
      <c r="S110" s="275"/>
      <c r="T110" s="276"/>
      <c r="U110" s="16"/>
      <c r="V110" s="16"/>
      <c r="W110" s="16"/>
      <c r="X110" s="16"/>
      <c r="Y110" s="16"/>
      <c r="Z110" s="16"/>
      <c r="AA110" s="16"/>
      <c r="AB110" s="16"/>
      <c r="AC110" s="16"/>
      <c r="AD110" s="16"/>
      <c r="AE110" s="16"/>
      <c r="AT110" s="277" t="s">
        <v>190</v>
      </c>
      <c r="AU110" s="277" t="s">
        <v>85</v>
      </c>
      <c r="AV110" s="16" t="s">
        <v>186</v>
      </c>
      <c r="AW110" s="16" t="s">
        <v>37</v>
      </c>
      <c r="AX110" s="16" t="s">
        <v>85</v>
      </c>
      <c r="AY110" s="277" t="s">
        <v>179</v>
      </c>
    </row>
    <row r="111" s="2" customFormat="1" ht="16.5" customHeight="1">
      <c r="A111" s="41"/>
      <c r="B111" s="42"/>
      <c r="C111" s="216" t="s">
        <v>235</v>
      </c>
      <c r="D111" s="216" t="s">
        <v>181</v>
      </c>
      <c r="E111" s="217" t="s">
        <v>1471</v>
      </c>
      <c r="F111" s="218" t="s">
        <v>1472</v>
      </c>
      <c r="G111" s="219" t="s">
        <v>371</v>
      </c>
      <c r="H111" s="220">
        <v>42.259999999999998</v>
      </c>
      <c r="I111" s="221"/>
      <c r="J111" s="222">
        <f>ROUND(I111*H111,2)</f>
        <v>0</v>
      </c>
      <c r="K111" s="218" t="s">
        <v>1302</v>
      </c>
      <c r="L111" s="47"/>
      <c r="M111" s="223" t="s">
        <v>19</v>
      </c>
      <c r="N111" s="224" t="s">
        <v>48</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186</v>
      </c>
      <c r="AT111" s="227" t="s">
        <v>181</v>
      </c>
      <c r="AU111" s="227" t="s">
        <v>85</v>
      </c>
      <c r="AY111" s="20" t="s">
        <v>179</v>
      </c>
      <c r="BE111" s="228">
        <f>IF(N111="základní",J111,0)</f>
        <v>0</v>
      </c>
      <c r="BF111" s="228">
        <f>IF(N111="snížená",J111,0)</f>
        <v>0</v>
      </c>
      <c r="BG111" s="228">
        <f>IF(N111="zákl. přenesená",J111,0)</f>
        <v>0</v>
      </c>
      <c r="BH111" s="228">
        <f>IF(N111="sníž. přenesená",J111,0)</f>
        <v>0</v>
      </c>
      <c r="BI111" s="228">
        <f>IF(N111="nulová",J111,0)</f>
        <v>0</v>
      </c>
      <c r="BJ111" s="20" t="s">
        <v>85</v>
      </c>
      <c r="BK111" s="228">
        <f>ROUND(I111*H111,2)</f>
        <v>0</v>
      </c>
      <c r="BL111" s="20" t="s">
        <v>186</v>
      </c>
      <c r="BM111" s="227" t="s">
        <v>287</v>
      </c>
    </row>
    <row r="112" s="14" customFormat="1">
      <c r="A112" s="14"/>
      <c r="B112" s="245"/>
      <c r="C112" s="246"/>
      <c r="D112" s="236" t="s">
        <v>190</v>
      </c>
      <c r="E112" s="247" t="s">
        <v>19</v>
      </c>
      <c r="F112" s="248" t="s">
        <v>1473</v>
      </c>
      <c r="G112" s="246"/>
      <c r="H112" s="249">
        <v>42.259999999999998</v>
      </c>
      <c r="I112" s="250"/>
      <c r="J112" s="246"/>
      <c r="K112" s="246"/>
      <c r="L112" s="251"/>
      <c r="M112" s="252"/>
      <c r="N112" s="253"/>
      <c r="O112" s="253"/>
      <c r="P112" s="253"/>
      <c r="Q112" s="253"/>
      <c r="R112" s="253"/>
      <c r="S112" s="253"/>
      <c r="T112" s="254"/>
      <c r="U112" s="14"/>
      <c r="V112" s="14"/>
      <c r="W112" s="14"/>
      <c r="X112" s="14"/>
      <c r="Y112" s="14"/>
      <c r="Z112" s="14"/>
      <c r="AA112" s="14"/>
      <c r="AB112" s="14"/>
      <c r="AC112" s="14"/>
      <c r="AD112" s="14"/>
      <c r="AE112" s="14"/>
      <c r="AT112" s="255" t="s">
        <v>190</v>
      </c>
      <c r="AU112" s="255" t="s">
        <v>85</v>
      </c>
      <c r="AV112" s="14" t="s">
        <v>87</v>
      </c>
      <c r="AW112" s="14" t="s">
        <v>37</v>
      </c>
      <c r="AX112" s="14" t="s">
        <v>77</v>
      </c>
      <c r="AY112" s="255" t="s">
        <v>179</v>
      </c>
    </row>
    <row r="113" s="16" customFormat="1">
      <c r="A113" s="16"/>
      <c r="B113" s="267"/>
      <c r="C113" s="268"/>
      <c r="D113" s="236" t="s">
        <v>190</v>
      </c>
      <c r="E113" s="269" t="s">
        <v>19</v>
      </c>
      <c r="F113" s="270" t="s">
        <v>195</v>
      </c>
      <c r="G113" s="268"/>
      <c r="H113" s="271">
        <v>42.259999999999998</v>
      </c>
      <c r="I113" s="272"/>
      <c r="J113" s="268"/>
      <c r="K113" s="268"/>
      <c r="L113" s="273"/>
      <c r="M113" s="274"/>
      <c r="N113" s="275"/>
      <c r="O113" s="275"/>
      <c r="P113" s="275"/>
      <c r="Q113" s="275"/>
      <c r="R113" s="275"/>
      <c r="S113" s="275"/>
      <c r="T113" s="276"/>
      <c r="U113" s="16"/>
      <c r="V113" s="16"/>
      <c r="W113" s="16"/>
      <c r="X113" s="16"/>
      <c r="Y113" s="16"/>
      <c r="Z113" s="16"/>
      <c r="AA113" s="16"/>
      <c r="AB113" s="16"/>
      <c r="AC113" s="16"/>
      <c r="AD113" s="16"/>
      <c r="AE113" s="16"/>
      <c r="AT113" s="277" t="s">
        <v>190</v>
      </c>
      <c r="AU113" s="277" t="s">
        <v>85</v>
      </c>
      <c r="AV113" s="16" t="s">
        <v>186</v>
      </c>
      <c r="AW113" s="16" t="s">
        <v>37</v>
      </c>
      <c r="AX113" s="16" t="s">
        <v>85</v>
      </c>
      <c r="AY113" s="277" t="s">
        <v>179</v>
      </c>
    </row>
    <row r="114" s="2" customFormat="1" ht="16.5" customHeight="1">
      <c r="A114" s="41"/>
      <c r="B114" s="42"/>
      <c r="C114" s="216" t="s">
        <v>242</v>
      </c>
      <c r="D114" s="216" t="s">
        <v>181</v>
      </c>
      <c r="E114" s="217" t="s">
        <v>1319</v>
      </c>
      <c r="F114" s="218" t="s">
        <v>1320</v>
      </c>
      <c r="G114" s="219" t="s">
        <v>371</v>
      </c>
      <c r="H114" s="220">
        <v>21</v>
      </c>
      <c r="I114" s="221"/>
      <c r="J114" s="222">
        <f>ROUND(I114*H114,2)</f>
        <v>0</v>
      </c>
      <c r="K114" s="218" t="s">
        <v>1302</v>
      </c>
      <c r="L114" s="47"/>
      <c r="M114" s="223" t="s">
        <v>19</v>
      </c>
      <c r="N114" s="224" t="s">
        <v>48</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186</v>
      </c>
      <c r="AT114" s="227" t="s">
        <v>181</v>
      </c>
      <c r="AU114" s="227" t="s">
        <v>85</v>
      </c>
      <c r="AY114" s="20" t="s">
        <v>179</v>
      </c>
      <c r="BE114" s="228">
        <f>IF(N114="základní",J114,0)</f>
        <v>0</v>
      </c>
      <c r="BF114" s="228">
        <f>IF(N114="snížená",J114,0)</f>
        <v>0</v>
      </c>
      <c r="BG114" s="228">
        <f>IF(N114="zákl. přenesená",J114,0)</f>
        <v>0</v>
      </c>
      <c r="BH114" s="228">
        <f>IF(N114="sníž. přenesená",J114,0)</f>
        <v>0</v>
      </c>
      <c r="BI114" s="228">
        <f>IF(N114="nulová",J114,0)</f>
        <v>0</v>
      </c>
      <c r="BJ114" s="20" t="s">
        <v>85</v>
      </c>
      <c r="BK114" s="228">
        <f>ROUND(I114*H114,2)</f>
        <v>0</v>
      </c>
      <c r="BL114" s="20" t="s">
        <v>186</v>
      </c>
      <c r="BM114" s="227" t="s">
        <v>297</v>
      </c>
    </row>
    <row r="115" s="14" customFormat="1">
      <c r="A115" s="14"/>
      <c r="B115" s="245"/>
      <c r="C115" s="246"/>
      <c r="D115" s="236" t="s">
        <v>190</v>
      </c>
      <c r="E115" s="247" t="s">
        <v>19</v>
      </c>
      <c r="F115" s="248" t="s">
        <v>1474</v>
      </c>
      <c r="G115" s="246"/>
      <c r="H115" s="249">
        <v>21</v>
      </c>
      <c r="I115" s="250"/>
      <c r="J115" s="246"/>
      <c r="K115" s="246"/>
      <c r="L115" s="251"/>
      <c r="M115" s="252"/>
      <c r="N115" s="253"/>
      <c r="O115" s="253"/>
      <c r="P115" s="253"/>
      <c r="Q115" s="253"/>
      <c r="R115" s="253"/>
      <c r="S115" s="253"/>
      <c r="T115" s="254"/>
      <c r="U115" s="14"/>
      <c r="V115" s="14"/>
      <c r="W115" s="14"/>
      <c r="X115" s="14"/>
      <c r="Y115" s="14"/>
      <c r="Z115" s="14"/>
      <c r="AA115" s="14"/>
      <c r="AB115" s="14"/>
      <c r="AC115" s="14"/>
      <c r="AD115" s="14"/>
      <c r="AE115" s="14"/>
      <c r="AT115" s="255" t="s">
        <v>190</v>
      </c>
      <c r="AU115" s="255" t="s">
        <v>85</v>
      </c>
      <c r="AV115" s="14" t="s">
        <v>87</v>
      </c>
      <c r="AW115" s="14" t="s">
        <v>37</v>
      </c>
      <c r="AX115" s="14" t="s">
        <v>77</v>
      </c>
      <c r="AY115" s="255" t="s">
        <v>179</v>
      </c>
    </row>
    <row r="116" s="16" customFormat="1">
      <c r="A116" s="16"/>
      <c r="B116" s="267"/>
      <c r="C116" s="268"/>
      <c r="D116" s="236" t="s">
        <v>190</v>
      </c>
      <c r="E116" s="269" t="s">
        <v>19</v>
      </c>
      <c r="F116" s="270" t="s">
        <v>195</v>
      </c>
      <c r="G116" s="268"/>
      <c r="H116" s="271">
        <v>21</v>
      </c>
      <c r="I116" s="272"/>
      <c r="J116" s="268"/>
      <c r="K116" s="268"/>
      <c r="L116" s="273"/>
      <c r="M116" s="274"/>
      <c r="N116" s="275"/>
      <c r="O116" s="275"/>
      <c r="P116" s="275"/>
      <c r="Q116" s="275"/>
      <c r="R116" s="275"/>
      <c r="S116" s="275"/>
      <c r="T116" s="276"/>
      <c r="U116" s="16"/>
      <c r="V116" s="16"/>
      <c r="W116" s="16"/>
      <c r="X116" s="16"/>
      <c r="Y116" s="16"/>
      <c r="Z116" s="16"/>
      <c r="AA116" s="16"/>
      <c r="AB116" s="16"/>
      <c r="AC116" s="16"/>
      <c r="AD116" s="16"/>
      <c r="AE116" s="16"/>
      <c r="AT116" s="277" t="s">
        <v>190</v>
      </c>
      <c r="AU116" s="277" t="s">
        <v>85</v>
      </c>
      <c r="AV116" s="16" t="s">
        <v>186</v>
      </c>
      <c r="AW116" s="16" t="s">
        <v>37</v>
      </c>
      <c r="AX116" s="16" t="s">
        <v>85</v>
      </c>
      <c r="AY116" s="277" t="s">
        <v>179</v>
      </c>
    </row>
    <row r="117" s="2" customFormat="1" ht="16.5" customHeight="1">
      <c r="A117" s="41"/>
      <c r="B117" s="42"/>
      <c r="C117" s="216" t="s">
        <v>248</v>
      </c>
      <c r="D117" s="216" t="s">
        <v>181</v>
      </c>
      <c r="E117" s="217" t="s">
        <v>1475</v>
      </c>
      <c r="F117" s="218" t="s">
        <v>1476</v>
      </c>
      <c r="G117" s="219" t="s">
        <v>273</v>
      </c>
      <c r="H117" s="220">
        <v>6</v>
      </c>
      <c r="I117" s="221"/>
      <c r="J117" s="222">
        <f>ROUND(I117*H117,2)</f>
        <v>0</v>
      </c>
      <c r="K117" s="218" t="s">
        <v>1302</v>
      </c>
      <c r="L117" s="47"/>
      <c r="M117" s="223" t="s">
        <v>19</v>
      </c>
      <c r="N117" s="224" t="s">
        <v>48</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186</v>
      </c>
      <c r="AT117" s="227" t="s">
        <v>181</v>
      </c>
      <c r="AU117" s="227" t="s">
        <v>85</v>
      </c>
      <c r="AY117" s="20" t="s">
        <v>179</v>
      </c>
      <c r="BE117" s="228">
        <f>IF(N117="základní",J117,0)</f>
        <v>0</v>
      </c>
      <c r="BF117" s="228">
        <f>IF(N117="snížená",J117,0)</f>
        <v>0</v>
      </c>
      <c r="BG117" s="228">
        <f>IF(N117="zákl. přenesená",J117,0)</f>
        <v>0</v>
      </c>
      <c r="BH117" s="228">
        <f>IF(N117="sníž. přenesená",J117,0)</f>
        <v>0</v>
      </c>
      <c r="BI117" s="228">
        <f>IF(N117="nulová",J117,0)</f>
        <v>0</v>
      </c>
      <c r="BJ117" s="20" t="s">
        <v>85</v>
      </c>
      <c r="BK117" s="228">
        <f>ROUND(I117*H117,2)</f>
        <v>0</v>
      </c>
      <c r="BL117" s="20" t="s">
        <v>186</v>
      </c>
      <c r="BM117" s="227" t="s">
        <v>307</v>
      </c>
    </row>
    <row r="118" s="2" customFormat="1" ht="16.5" customHeight="1">
      <c r="A118" s="41"/>
      <c r="B118" s="42"/>
      <c r="C118" s="216" t="s">
        <v>256</v>
      </c>
      <c r="D118" s="216" t="s">
        <v>181</v>
      </c>
      <c r="E118" s="217" t="s">
        <v>1477</v>
      </c>
      <c r="F118" s="218" t="s">
        <v>1478</v>
      </c>
      <c r="G118" s="219" t="s">
        <v>273</v>
      </c>
      <c r="H118" s="220">
        <v>6</v>
      </c>
      <c r="I118" s="221"/>
      <c r="J118" s="222">
        <f>ROUND(I118*H118,2)</f>
        <v>0</v>
      </c>
      <c r="K118" s="218" t="s">
        <v>1302</v>
      </c>
      <c r="L118" s="47"/>
      <c r="M118" s="223" t="s">
        <v>19</v>
      </c>
      <c r="N118" s="224" t="s">
        <v>48</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186</v>
      </c>
      <c r="AT118" s="227" t="s">
        <v>181</v>
      </c>
      <c r="AU118" s="227" t="s">
        <v>85</v>
      </c>
      <c r="AY118" s="20" t="s">
        <v>179</v>
      </c>
      <c r="BE118" s="228">
        <f>IF(N118="základní",J118,0)</f>
        <v>0</v>
      </c>
      <c r="BF118" s="228">
        <f>IF(N118="snížená",J118,0)</f>
        <v>0</v>
      </c>
      <c r="BG118" s="228">
        <f>IF(N118="zákl. přenesená",J118,0)</f>
        <v>0</v>
      </c>
      <c r="BH118" s="228">
        <f>IF(N118="sníž. přenesená",J118,0)</f>
        <v>0</v>
      </c>
      <c r="BI118" s="228">
        <f>IF(N118="nulová",J118,0)</f>
        <v>0</v>
      </c>
      <c r="BJ118" s="20" t="s">
        <v>85</v>
      </c>
      <c r="BK118" s="228">
        <f>ROUND(I118*H118,2)</f>
        <v>0</v>
      </c>
      <c r="BL118" s="20" t="s">
        <v>186</v>
      </c>
      <c r="BM118" s="227" t="s">
        <v>316</v>
      </c>
    </row>
    <row r="119" s="2" customFormat="1" ht="16.5" customHeight="1">
      <c r="A119" s="41"/>
      <c r="B119" s="42"/>
      <c r="C119" s="216" t="s">
        <v>8</v>
      </c>
      <c r="D119" s="216" t="s">
        <v>181</v>
      </c>
      <c r="E119" s="217" t="s">
        <v>1479</v>
      </c>
      <c r="F119" s="218" t="s">
        <v>1480</v>
      </c>
      <c r="G119" s="219" t="s">
        <v>1481</v>
      </c>
      <c r="H119" s="220">
        <v>30</v>
      </c>
      <c r="I119" s="221"/>
      <c r="J119" s="222">
        <f>ROUND(I119*H119,2)</f>
        <v>0</v>
      </c>
      <c r="K119" s="218" t="s">
        <v>1302</v>
      </c>
      <c r="L119" s="47"/>
      <c r="M119" s="223" t="s">
        <v>19</v>
      </c>
      <c r="N119" s="224" t="s">
        <v>48</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186</v>
      </c>
      <c r="AT119" s="227" t="s">
        <v>181</v>
      </c>
      <c r="AU119" s="227" t="s">
        <v>85</v>
      </c>
      <c r="AY119" s="20" t="s">
        <v>179</v>
      </c>
      <c r="BE119" s="228">
        <f>IF(N119="základní",J119,0)</f>
        <v>0</v>
      </c>
      <c r="BF119" s="228">
        <f>IF(N119="snížená",J119,0)</f>
        <v>0</v>
      </c>
      <c r="BG119" s="228">
        <f>IF(N119="zákl. přenesená",J119,0)</f>
        <v>0</v>
      </c>
      <c r="BH119" s="228">
        <f>IF(N119="sníž. přenesená",J119,0)</f>
        <v>0</v>
      </c>
      <c r="BI119" s="228">
        <f>IF(N119="nulová",J119,0)</f>
        <v>0</v>
      </c>
      <c r="BJ119" s="20" t="s">
        <v>85</v>
      </c>
      <c r="BK119" s="228">
        <f>ROUND(I119*H119,2)</f>
        <v>0</v>
      </c>
      <c r="BL119" s="20" t="s">
        <v>186</v>
      </c>
      <c r="BM119" s="227" t="s">
        <v>326</v>
      </c>
    </row>
    <row r="120" s="2" customFormat="1" ht="16.5" customHeight="1">
      <c r="A120" s="41"/>
      <c r="B120" s="42"/>
      <c r="C120" s="216" t="s">
        <v>270</v>
      </c>
      <c r="D120" s="216" t="s">
        <v>181</v>
      </c>
      <c r="E120" s="217" t="s">
        <v>1482</v>
      </c>
      <c r="F120" s="218" t="s">
        <v>1483</v>
      </c>
      <c r="G120" s="219" t="s">
        <v>273</v>
      </c>
      <c r="H120" s="220">
        <v>6</v>
      </c>
      <c r="I120" s="221"/>
      <c r="J120" s="222">
        <f>ROUND(I120*H120,2)</f>
        <v>0</v>
      </c>
      <c r="K120" s="218" t="s">
        <v>1302</v>
      </c>
      <c r="L120" s="47"/>
      <c r="M120" s="223" t="s">
        <v>19</v>
      </c>
      <c r="N120" s="224" t="s">
        <v>48</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186</v>
      </c>
      <c r="AT120" s="227" t="s">
        <v>181</v>
      </c>
      <c r="AU120" s="227" t="s">
        <v>85</v>
      </c>
      <c r="AY120" s="20" t="s">
        <v>179</v>
      </c>
      <c r="BE120" s="228">
        <f>IF(N120="základní",J120,0)</f>
        <v>0</v>
      </c>
      <c r="BF120" s="228">
        <f>IF(N120="snížená",J120,0)</f>
        <v>0</v>
      </c>
      <c r="BG120" s="228">
        <f>IF(N120="zákl. přenesená",J120,0)</f>
        <v>0</v>
      </c>
      <c r="BH120" s="228">
        <f>IF(N120="sníž. přenesená",J120,0)</f>
        <v>0</v>
      </c>
      <c r="BI120" s="228">
        <f>IF(N120="nulová",J120,0)</f>
        <v>0</v>
      </c>
      <c r="BJ120" s="20" t="s">
        <v>85</v>
      </c>
      <c r="BK120" s="228">
        <f>ROUND(I120*H120,2)</f>
        <v>0</v>
      </c>
      <c r="BL120" s="20" t="s">
        <v>186</v>
      </c>
      <c r="BM120" s="227" t="s">
        <v>129</v>
      </c>
    </row>
    <row r="121" s="2" customFormat="1" ht="16.5" customHeight="1">
      <c r="A121" s="41"/>
      <c r="B121" s="42"/>
      <c r="C121" s="216" t="s">
        <v>136</v>
      </c>
      <c r="D121" s="216" t="s">
        <v>181</v>
      </c>
      <c r="E121" s="217" t="s">
        <v>1329</v>
      </c>
      <c r="F121" s="218" t="s">
        <v>1330</v>
      </c>
      <c r="G121" s="219" t="s">
        <v>371</v>
      </c>
      <c r="H121" s="220">
        <v>63.259999999999998</v>
      </c>
      <c r="I121" s="221"/>
      <c r="J121" s="222">
        <f>ROUND(I121*H121,2)</f>
        <v>0</v>
      </c>
      <c r="K121" s="218" t="s">
        <v>1302</v>
      </c>
      <c r="L121" s="47"/>
      <c r="M121" s="223" t="s">
        <v>19</v>
      </c>
      <c r="N121" s="224" t="s">
        <v>48</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186</v>
      </c>
      <c r="AT121" s="227" t="s">
        <v>181</v>
      </c>
      <c r="AU121" s="227" t="s">
        <v>85</v>
      </c>
      <c r="AY121" s="20" t="s">
        <v>179</v>
      </c>
      <c r="BE121" s="228">
        <f>IF(N121="základní",J121,0)</f>
        <v>0</v>
      </c>
      <c r="BF121" s="228">
        <f>IF(N121="snížená",J121,0)</f>
        <v>0</v>
      </c>
      <c r="BG121" s="228">
        <f>IF(N121="zákl. přenesená",J121,0)</f>
        <v>0</v>
      </c>
      <c r="BH121" s="228">
        <f>IF(N121="sníž. přenesená",J121,0)</f>
        <v>0</v>
      </c>
      <c r="BI121" s="228">
        <f>IF(N121="nulová",J121,0)</f>
        <v>0</v>
      </c>
      <c r="BJ121" s="20" t="s">
        <v>85</v>
      </c>
      <c r="BK121" s="228">
        <f>ROUND(I121*H121,2)</f>
        <v>0</v>
      </c>
      <c r="BL121" s="20" t="s">
        <v>186</v>
      </c>
      <c r="BM121" s="227" t="s">
        <v>351</v>
      </c>
    </row>
    <row r="122" s="2" customFormat="1" ht="16.5" customHeight="1">
      <c r="A122" s="41"/>
      <c r="B122" s="42"/>
      <c r="C122" s="216" t="s">
        <v>282</v>
      </c>
      <c r="D122" s="216" t="s">
        <v>181</v>
      </c>
      <c r="E122" s="217" t="s">
        <v>1332</v>
      </c>
      <c r="F122" s="218" t="s">
        <v>1333</v>
      </c>
      <c r="G122" s="219" t="s">
        <v>371</v>
      </c>
      <c r="H122" s="220">
        <v>53.707999999999998</v>
      </c>
      <c r="I122" s="221"/>
      <c r="J122" s="222">
        <f>ROUND(I122*H122,2)</f>
        <v>0</v>
      </c>
      <c r="K122" s="218" t="s">
        <v>1302</v>
      </c>
      <c r="L122" s="47"/>
      <c r="M122" s="223" t="s">
        <v>19</v>
      </c>
      <c r="N122" s="224" t="s">
        <v>48</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186</v>
      </c>
      <c r="AT122" s="227" t="s">
        <v>181</v>
      </c>
      <c r="AU122" s="227" t="s">
        <v>85</v>
      </c>
      <c r="AY122" s="20" t="s">
        <v>179</v>
      </c>
      <c r="BE122" s="228">
        <f>IF(N122="základní",J122,0)</f>
        <v>0</v>
      </c>
      <c r="BF122" s="228">
        <f>IF(N122="snížená",J122,0)</f>
        <v>0</v>
      </c>
      <c r="BG122" s="228">
        <f>IF(N122="zákl. přenesená",J122,0)</f>
        <v>0</v>
      </c>
      <c r="BH122" s="228">
        <f>IF(N122="sníž. přenesená",J122,0)</f>
        <v>0</v>
      </c>
      <c r="BI122" s="228">
        <f>IF(N122="nulová",J122,0)</f>
        <v>0</v>
      </c>
      <c r="BJ122" s="20" t="s">
        <v>85</v>
      </c>
      <c r="BK122" s="228">
        <f>ROUND(I122*H122,2)</f>
        <v>0</v>
      </c>
      <c r="BL122" s="20" t="s">
        <v>186</v>
      </c>
      <c r="BM122" s="227" t="s">
        <v>146</v>
      </c>
    </row>
    <row r="123" s="14" customFormat="1">
      <c r="A123" s="14"/>
      <c r="B123" s="245"/>
      <c r="C123" s="246"/>
      <c r="D123" s="236" t="s">
        <v>190</v>
      </c>
      <c r="E123" s="247" t="s">
        <v>19</v>
      </c>
      <c r="F123" s="248" t="s">
        <v>1484</v>
      </c>
      <c r="G123" s="246"/>
      <c r="H123" s="249">
        <v>61.360999999999997</v>
      </c>
      <c r="I123" s="250"/>
      <c r="J123" s="246"/>
      <c r="K123" s="246"/>
      <c r="L123" s="251"/>
      <c r="M123" s="252"/>
      <c r="N123" s="253"/>
      <c r="O123" s="253"/>
      <c r="P123" s="253"/>
      <c r="Q123" s="253"/>
      <c r="R123" s="253"/>
      <c r="S123" s="253"/>
      <c r="T123" s="254"/>
      <c r="U123" s="14"/>
      <c r="V123" s="14"/>
      <c r="W123" s="14"/>
      <c r="X123" s="14"/>
      <c r="Y123" s="14"/>
      <c r="Z123" s="14"/>
      <c r="AA123" s="14"/>
      <c r="AB123" s="14"/>
      <c r="AC123" s="14"/>
      <c r="AD123" s="14"/>
      <c r="AE123" s="14"/>
      <c r="AT123" s="255" t="s">
        <v>190</v>
      </c>
      <c r="AU123" s="255" t="s">
        <v>85</v>
      </c>
      <c r="AV123" s="14" t="s">
        <v>87</v>
      </c>
      <c r="AW123" s="14" t="s">
        <v>37</v>
      </c>
      <c r="AX123" s="14" t="s">
        <v>77</v>
      </c>
      <c r="AY123" s="255" t="s">
        <v>179</v>
      </c>
    </row>
    <row r="124" s="14" customFormat="1">
      <c r="A124" s="14"/>
      <c r="B124" s="245"/>
      <c r="C124" s="246"/>
      <c r="D124" s="236" t="s">
        <v>190</v>
      </c>
      <c r="E124" s="247" t="s">
        <v>19</v>
      </c>
      <c r="F124" s="248" t="s">
        <v>1485</v>
      </c>
      <c r="G124" s="246"/>
      <c r="H124" s="249">
        <v>-7.1440000000000001</v>
      </c>
      <c r="I124" s="250"/>
      <c r="J124" s="246"/>
      <c r="K124" s="246"/>
      <c r="L124" s="251"/>
      <c r="M124" s="252"/>
      <c r="N124" s="253"/>
      <c r="O124" s="253"/>
      <c r="P124" s="253"/>
      <c r="Q124" s="253"/>
      <c r="R124" s="253"/>
      <c r="S124" s="253"/>
      <c r="T124" s="254"/>
      <c r="U124" s="14"/>
      <c r="V124" s="14"/>
      <c r="W124" s="14"/>
      <c r="X124" s="14"/>
      <c r="Y124" s="14"/>
      <c r="Z124" s="14"/>
      <c r="AA124" s="14"/>
      <c r="AB124" s="14"/>
      <c r="AC124" s="14"/>
      <c r="AD124" s="14"/>
      <c r="AE124" s="14"/>
      <c r="AT124" s="255" t="s">
        <v>190</v>
      </c>
      <c r="AU124" s="255" t="s">
        <v>85</v>
      </c>
      <c r="AV124" s="14" t="s">
        <v>87</v>
      </c>
      <c r="AW124" s="14" t="s">
        <v>37</v>
      </c>
      <c r="AX124" s="14" t="s">
        <v>77</v>
      </c>
      <c r="AY124" s="255" t="s">
        <v>179</v>
      </c>
    </row>
    <row r="125" s="14" customFormat="1">
      <c r="A125" s="14"/>
      <c r="B125" s="245"/>
      <c r="C125" s="246"/>
      <c r="D125" s="236" t="s">
        <v>190</v>
      </c>
      <c r="E125" s="247" t="s">
        <v>19</v>
      </c>
      <c r="F125" s="248" t="s">
        <v>1486</v>
      </c>
      <c r="G125" s="246"/>
      <c r="H125" s="249">
        <v>-0.50900000000000001</v>
      </c>
      <c r="I125" s="250"/>
      <c r="J125" s="246"/>
      <c r="K125" s="246"/>
      <c r="L125" s="251"/>
      <c r="M125" s="252"/>
      <c r="N125" s="253"/>
      <c r="O125" s="253"/>
      <c r="P125" s="253"/>
      <c r="Q125" s="253"/>
      <c r="R125" s="253"/>
      <c r="S125" s="253"/>
      <c r="T125" s="254"/>
      <c r="U125" s="14"/>
      <c r="V125" s="14"/>
      <c r="W125" s="14"/>
      <c r="X125" s="14"/>
      <c r="Y125" s="14"/>
      <c r="Z125" s="14"/>
      <c r="AA125" s="14"/>
      <c r="AB125" s="14"/>
      <c r="AC125" s="14"/>
      <c r="AD125" s="14"/>
      <c r="AE125" s="14"/>
      <c r="AT125" s="255" t="s">
        <v>190</v>
      </c>
      <c r="AU125" s="255" t="s">
        <v>85</v>
      </c>
      <c r="AV125" s="14" t="s">
        <v>87</v>
      </c>
      <c r="AW125" s="14" t="s">
        <v>37</v>
      </c>
      <c r="AX125" s="14" t="s">
        <v>77</v>
      </c>
      <c r="AY125" s="255" t="s">
        <v>179</v>
      </c>
    </row>
    <row r="126" s="16" customFormat="1">
      <c r="A126" s="16"/>
      <c r="B126" s="267"/>
      <c r="C126" s="268"/>
      <c r="D126" s="236" t="s">
        <v>190</v>
      </c>
      <c r="E126" s="269" t="s">
        <v>19</v>
      </c>
      <c r="F126" s="270" t="s">
        <v>195</v>
      </c>
      <c r="G126" s="268"/>
      <c r="H126" s="271">
        <v>53.707999999999998</v>
      </c>
      <c r="I126" s="272"/>
      <c r="J126" s="268"/>
      <c r="K126" s="268"/>
      <c r="L126" s="273"/>
      <c r="M126" s="274"/>
      <c r="N126" s="275"/>
      <c r="O126" s="275"/>
      <c r="P126" s="275"/>
      <c r="Q126" s="275"/>
      <c r="R126" s="275"/>
      <c r="S126" s="275"/>
      <c r="T126" s="276"/>
      <c r="U126" s="16"/>
      <c r="V126" s="16"/>
      <c r="W126" s="16"/>
      <c r="X126" s="16"/>
      <c r="Y126" s="16"/>
      <c r="Z126" s="16"/>
      <c r="AA126" s="16"/>
      <c r="AB126" s="16"/>
      <c r="AC126" s="16"/>
      <c r="AD126" s="16"/>
      <c r="AE126" s="16"/>
      <c r="AT126" s="277" t="s">
        <v>190</v>
      </c>
      <c r="AU126" s="277" t="s">
        <v>85</v>
      </c>
      <c r="AV126" s="16" t="s">
        <v>186</v>
      </c>
      <c r="AW126" s="16" t="s">
        <v>37</v>
      </c>
      <c r="AX126" s="16" t="s">
        <v>85</v>
      </c>
      <c r="AY126" s="277" t="s">
        <v>179</v>
      </c>
    </row>
    <row r="127" s="2" customFormat="1" ht="16.5" customHeight="1">
      <c r="A127" s="41"/>
      <c r="B127" s="42"/>
      <c r="C127" s="216" t="s">
        <v>287</v>
      </c>
      <c r="D127" s="216" t="s">
        <v>181</v>
      </c>
      <c r="E127" s="217" t="s">
        <v>1335</v>
      </c>
      <c r="F127" s="218" t="s">
        <v>1336</v>
      </c>
      <c r="G127" s="219" t="s">
        <v>371</v>
      </c>
      <c r="H127" s="220">
        <v>6.8259999999999996</v>
      </c>
      <c r="I127" s="221"/>
      <c r="J127" s="222">
        <f>ROUND(I127*H127,2)</f>
        <v>0</v>
      </c>
      <c r="K127" s="218" t="s">
        <v>1302</v>
      </c>
      <c r="L127" s="47"/>
      <c r="M127" s="223" t="s">
        <v>19</v>
      </c>
      <c r="N127" s="224" t="s">
        <v>48</v>
      </c>
      <c r="O127" s="87"/>
      <c r="P127" s="225">
        <f>O127*H127</f>
        <v>0</v>
      </c>
      <c r="Q127" s="225">
        <v>1.7</v>
      </c>
      <c r="R127" s="225">
        <f>Q127*H127</f>
        <v>11.604199999999999</v>
      </c>
      <c r="S127" s="225">
        <v>0</v>
      </c>
      <c r="T127" s="226">
        <f>S127*H127</f>
        <v>0</v>
      </c>
      <c r="U127" s="41"/>
      <c r="V127" s="41"/>
      <c r="W127" s="41"/>
      <c r="X127" s="41"/>
      <c r="Y127" s="41"/>
      <c r="Z127" s="41"/>
      <c r="AA127" s="41"/>
      <c r="AB127" s="41"/>
      <c r="AC127" s="41"/>
      <c r="AD127" s="41"/>
      <c r="AE127" s="41"/>
      <c r="AR127" s="227" t="s">
        <v>186</v>
      </c>
      <c r="AT127" s="227" t="s">
        <v>181</v>
      </c>
      <c r="AU127" s="227" t="s">
        <v>85</v>
      </c>
      <c r="AY127" s="20" t="s">
        <v>179</v>
      </c>
      <c r="BE127" s="228">
        <f>IF(N127="základní",J127,0)</f>
        <v>0</v>
      </c>
      <c r="BF127" s="228">
        <f>IF(N127="snížená",J127,0)</f>
        <v>0</v>
      </c>
      <c r="BG127" s="228">
        <f>IF(N127="zákl. přenesená",J127,0)</f>
        <v>0</v>
      </c>
      <c r="BH127" s="228">
        <f>IF(N127="sníž. přenesená",J127,0)</f>
        <v>0</v>
      </c>
      <c r="BI127" s="228">
        <f>IF(N127="nulová",J127,0)</f>
        <v>0</v>
      </c>
      <c r="BJ127" s="20" t="s">
        <v>85</v>
      </c>
      <c r="BK127" s="228">
        <f>ROUND(I127*H127,2)</f>
        <v>0</v>
      </c>
      <c r="BL127" s="20" t="s">
        <v>186</v>
      </c>
      <c r="BM127" s="227" t="s">
        <v>376</v>
      </c>
    </row>
    <row r="128" s="14" customFormat="1">
      <c r="A128" s="14"/>
      <c r="B128" s="245"/>
      <c r="C128" s="246"/>
      <c r="D128" s="236" t="s">
        <v>190</v>
      </c>
      <c r="E128" s="247" t="s">
        <v>19</v>
      </c>
      <c r="F128" s="248" t="s">
        <v>1487</v>
      </c>
      <c r="G128" s="246"/>
      <c r="H128" s="249">
        <v>6.8259999999999996</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190</v>
      </c>
      <c r="AU128" s="255" t="s">
        <v>85</v>
      </c>
      <c r="AV128" s="14" t="s">
        <v>87</v>
      </c>
      <c r="AW128" s="14" t="s">
        <v>37</v>
      </c>
      <c r="AX128" s="14" t="s">
        <v>77</v>
      </c>
      <c r="AY128" s="255" t="s">
        <v>179</v>
      </c>
    </row>
    <row r="129" s="16" customFormat="1">
      <c r="A129" s="16"/>
      <c r="B129" s="267"/>
      <c r="C129" s="268"/>
      <c r="D129" s="236" t="s">
        <v>190</v>
      </c>
      <c r="E129" s="269" t="s">
        <v>19</v>
      </c>
      <c r="F129" s="270" t="s">
        <v>195</v>
      </c>
      <c r="G129" s="268"/>
      <c r="H129" s="271">
        <v>6.8259999999999996</v>
      </c>
      <c r="I129" s="272"/>
      <c r="J129" s="268"/>
      <c r="K129" s="268"/>
      <c r="L129" s="273"/>
      <c r="M129" s="274"/>
      <c r="N129" s="275"/>
      <c r="O129" s="275"/>
      <c r="P129" s="275"/>
      <c r="Q129" s="275"/>
      <c r="R129" s="275"/>
      <c r="S129" s="275"/>
      <c r="T129" s="276"/>
      <c r="U129" s="16"/>
      <c r="V129" s="16"/>
      <c r="W129" s="16"/>
      <c r="X129" s="16"/>
      <c r="Y129" s="16"/>
      <c r="Z129" s="16"/>
      <c r="AA129" s="16"/>
      <c r="AB129" s="16"/>
      <c r="AC129" s="16"/>
      <c r="AD129" s="16"/>
      <c r="AE129" s="16"/>
      <c r="AT129" s="277" t="s">
        <v>190</v>
      </c>
      <c r="AU129" s="277" t="s">
        <v>85</v>
      </c>
      <c r="AV129" s="16" t="s">
        <v>186</v>
      </c>
      <c r="AW129" s="16" t="s">
        <v>37</v>
      </c>
      <c r="AX129" s="16" t="s">
        <v>85</v>
      </c>
      <c r="AY129" s="277" t="s">
        <v>179</v>
      </c>
    </row>
    <row r="130" s="2" customFormat="1" ht="16.5" customHeight="1">
      <c r="A130" s="41"/>
      <c r="B130" s="42"/>
      <c r="C130" s="216" t="s">
        <v>292</v>
      </c>
      <c r="D130" s="216" t="s">
        <v>181</v>
      </c>
      <c r="E130" s="217" t="s">
        <v>1488</v>
      </c>
      <c r="F130" s="218" t="s">
        <v>1489</v>
      </c>
      <c r="G130" s="219" t="s">
        <v>184</v>
      </c>
      <c r="H130" s="220">
        <v>2</v>
      </c>
      <c r="I130" s="221"/>
      <c r="J130" s="222">
        <f>ROUND(I130*H130,2)</f>
        <v>0</v>
      </c>
      <c r="K130" s="218" t="s">
        <v>1302</v>
      </c>
      <c r="L130" s="47"/>
      <c r="M130" s="223" t="s">
        <v>19</v>
      </c>
      <c r="N130" s="224" t="s">
        <v>48</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186</v>
      </c>
      <c r="AT130" s="227" t="s">
        <v>181</v>
      </c>
      <c r="AU130" s="227" t="s">
        <v>85</v>
      </c>
      <c r="AY130" s="20" t="s">
        <v>179</v>
      </c>
      <c r="BE130" s="228">
        <f>IF(N130="základní",J130,0)</f>
        <v>0</v>
      </c>
      <c r="BF130" s="228">
        <f>IF(N130="snížená",J130,0)</f>
        <v>0</v>
      </c>
      <c r="BG130" s="228">
        <f>IF(N130="zákl. přenesená",J130,0)</f>
        <v>0</v>
      </c>
      <c r="BH130" s="228">
        <f>IF(N130="sníž. přenesená",J130,0)</f>
        <v>0</v>
      </c>
      <c r="BI130" s="228">
        <f>IF(N130="nulová",J130,0)</f>
        <v>0</v>
      </c>
      <c r="BJ130" s="20" t="s">
        <v>85</v>
      </c>
      <c r="BK130" s="228">
        <f>ROUND(I130*H130,2)</f>
        <v>0</v>
      </c>
      <c r="BL130" s="20" t="s">
        <v>186</v>
      </c>
      <c r="BM130" s="227" t="s">
        <v>392</v>
      </c>
    </row>
    <row r="131" s="2" customFormat="1" ht="16.5" customHeight="1">
      <c r="A131" s="41"/>
      <c r="B131" s="42"/>
      <c r="C131" s="216" t="s">
        <v>297</v>
      </c>
      <c r="D131" s="216" t="s">
        <v>181</v>
      </c>
      <c r="E131" s="217" t="s">
        <v>1341</v>
      </c>
      <c r="F131" s="218" t="s">
        <v>1342</v>
      </c>
      <c r="G131" s="219" t="s">
        <v>184</v>
      </c>
      <c r="H131" s="220">
        <v>18.690000000000001</v>
      </c>
      <c r="I131" s="221"/>
      <c r="J131" s="222">
        <f>ROUND(I131*H131,2)</f>
        <v>0</v>
      </c>
      <c r="K131" s="218" t="s">
        <v>1302</v>
      </c>
      <c r="L131" s="47"/>
      <c r="M131" s="223" t="s">
        <v>19</v>
      </c>
      <c r="N131" s="224" t="s">
        <v>48</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186</v>
      </c>
      <c r="AT131" s="227" t="s">
        <v>181</v>
      </c>
      <c r="AU131" s="227" t="s">
        <v>85</v>
      </c>
      <c r="AY131" s="20" t="s">
        <v>179</v>
      </c>
      <c r="BE131" s="228">
        <f>IF(N131="základní",J131,0)</f>
        <v>0</v>
      </c>
      <c r="BF131" s="228">
        <f>IF(N131="snížená",J131,0)</f>
        <v>0</v>
      </c>
      <c r="BG131" s="228">
        <f>IF(N131="zákl. přenesená",J131,0)</f>
        <v>0</v>
      </c>
      <c r="BH131" s="228">
        <f>IF(N131="sníž. přenesená",J131,0)</f>
        <v>0</v>
      </c>
      <c r="BI131" s="228">
        <f>IF(N131="nulová",J131,0)</f>
        <v>0</v>
      </c>
      <c r="BJ131" s="20" t="s">
        <v>85</v>
      </c>
      <c r="BK131" s="228">
        <f>ROUND(I131*H131,2)</f>
        <v>0</v>
      </c>
      <c r="BL131" s="20" t="s">
        <v>186</v>
      </c>
      <c r="BM131" s="227" t="s">
        <v>406</v>
      </c>
    </row>
    <row r="132" s="14" customFormat="1">
      <c r="A132" s="14"/>
      <c r="B132" s="245"/>
      <c r="C132" s="246"/>
      <c r="D132" s="236" t="s">
        <v>190</v>
      </c>
      <c r="E132" s="247" t="s">
        <v>19</v>
      </c>
      <c r="F132" s="248" t="s">
        <v>1490</v>
      </c>
      <c r="G132" s="246"/>
      <c r="H132" s="249">
        <v>18.690000000000001</v>
      </c>
      <c r="I132" s="250"/>
      <c r="J132" s="246"/>
      <c r="K132" s="246"/>
      <c r="L132" s="251"/>
      <c r="M132" s="252"/>
      <c r="N132" s="253"/>
      <c r="O132" s="253"/>
      <c r="P132" s="253"/>
      <c r="Q132" s="253"/>
      <c r="R132" s="253"/>
      <c r="S132" s="253"/>
      <c r="T132" s="254"/>
      <c r="U132" s="14"/>
      <c r="V132" s="14"/>
      <c r="W132" s="14"/>
      <c r="X132" s="14"/>
      <c r="Y132" s="14"/>
      <c r="Z132" s="14"/>
      <c r="AA132" s="14"/>
      <c r="AB132" s="14"/>
      <c r="AC132" s="14"/>
      <c r="AD132" s="14"/>
      <c r="AE132" s="14"/>
      <c r="AT132" s="255" t="s">
        <v>190</v>
      </c>
      <c r="AU132" s="255" t="s">
        <v>85</v>
      </c>
      <c r="AV132" s="14" t="s">
        <v>87</v>
      </c>
      <c r="AW132" s="14" t="s">
        <v>37</v>
      </c>
      <c r="AX132" s="14" t="s">
        <v>77</v>
      </c>
      <c r="AY132" s="255" t="s">
        <v>179</v>
      </c>
    </row>
    <row r="133" s="16" customFormat="1">
      <c r="A133" s="16"/>
      <c r="B133" s="267"/>
      <c r="C133" s="268"/>
      <c r="D133" s="236" t="s">
        <v>190</v>
      </c>
      <c r="E133" s="269" t="s">
        <v>19</v>
      </c>
      <c r="F133" s="270" t="s">
        <v>195</v>
      </c>
      <c r="G133" s="268"/>
      <c r="H133" s="271">
        <v>18.690000000000001</v>
      </c>
      <c r="I133" s="272"/>
      <c r="J133" s="268"/>
      <c r="K133" s="268"/>
      <c r="L133" s="273"/>
      <c r="M133" s="274"/>
      <c r="N133" s="275"/>
      <c r="O133" s="275"/>
      <c r="P133" s="275"/>
      <c r="Q133" s="275"/>
      <c r="R133" s="275"/>
      <c r="S133" s="275"/>
      <c r="T133" s="276"/>
      <c r="U133" s="16"/>
      <c r="V133" s="16"/>
      <c r="W133" s="16"/>
      <c r="X133" s="16"/>
      <c r="Y133" s="16"/>
      <c r="Z133" s="16"/>
      <c r="AA133" s="16"/>
      <c r="AB133" s="16"/>
      <c r="AC133" s="16"/>
      <c r="AD133" s="16"/>
      <c r="AE133" s="16"/>
      <c r="AT133" s="277" t="s">
        <v>190</v>
      </c>
      <c r="AU133" s="277" t="s">
        <v>85</v>
      </c>
      <c r="AV133" s="16" t="s">
        <v>186</v>
      </c>
      <c r="AW133" s="16" t="s">
        <v>37</v>
      </c>
      <c r="AX133" s="16" t="s">
        <v>85</v>
      </c>
      <c r="AY133" s="277" t="s">
        <v>179</v>
      </c>
    </row>
    <row r="134" s="2" customFormat="1" ht="16.5" customHeight="1">
      <c r="A134" s="41"/>
      <c r="B134" s="42"/>
      <c r="C134" s="216" t="s">
        <v>302</v>
      </c>
      <c r="D134" s="216" t="s">
        <v>181</v>
      </c>
      <c r="E134" s="217" t="s">
        <v>1344</v>
      </c>
      <c r="F134" s="218" t="s">
        <v>1345</v>
      </c>
      <c r="G134" s="219" t="s">
        <v>184</v>
      </c>
      <c r="H134" s="220">
        <v>29</v>
      </c>
      <c r="I134" s="221"/>
      <c r="J134" s="222">
        <f>ROUND(I134*H134,2)</f>
        <v>0</v>
      </c>
      <c r="K134" s="218" t="s">
        <v>1302</v>
      </c>
      <c r="L134" s="47"/>
      <c r="M134" s="223" t="s">
        <v>19</v>
      </c>
      <c r="N134" s="224" t="s">
        <v>48</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186</v>
      </c>
      <c r="AT134" s="227" t="s">
        <v>181</v>
      </c>
      <c r="AU134" s="227" t="s">
        <v>85</v>
      </c>
      <c r="AY134" s="20" t="s">
        <v>179</v>
      </c>
      <c r="BE134" s="228">
        <f>IF(N134="základní",J134,0)</f>
        <v>0</v>
      </c>
      <c r="BF134" s="228">
        <f>IF(N134="snížená",J134,0)</f>
        <v>0</v>
      </c>
      <c r="BG134" s="228">
        <f>IF(N134="zákl. přenesená",J134,0)</f>
        <v>0</v>
      </c>
      <c r="BH134" s="228">
        <f>IF(N134="sníž. přenesená",J134,0)</f>
        <v>0</v>
      </c>
      <c r="BI134" s="228">
        <f>IF(N134="nulová",J134,0)</f>
        <v>0</v>
      </c>
      <c r="BJ134" s="20" t="s">
        <v>85</v>
      </c>
      <c r="BK134" s="228">
        <f>ROUND(I134*H134,2)</f>
        <v>0</v>
      </c>
      <c r="BL134" s="20" t="s">
        <v>186</v>
      </c>
      <c r="BM134" s="227" t="s">
        <v>420</v>
      </c>
    </row>
    <row r="135" s="14" customFormat="1">
      <c r="A135" s="14"/>
      <c r="B135" s="245"/>
      <c r="C135" s="246"/>
      <c r="D135" s="236" t="s">
        <v>190</v>
      </c>
      <c r="E135" s="247" t="s">
        <v>19</v>
      </c>
      <c r="F135" s="248" t="s">
        <v>1491</v>
      </c>
      <c r="G135" s="246"/>
      <c r="H135" s="249">
        <v>29</v>
      </c>
      <c r="I135" s="250"/>
      <c r="J135" s="246"/>
      <c r="K135" s="246"/>
      <c r="L135" s="251"/>
      <c r="M135" s="252"/>
      <c r="N135" s="253"/>
      <c r="O135" s="253"/>
      <c r="P135" s="253"/>
      <c r="Q135" s="253"/>
      <c r="R135" s="253"/>
      <c r="S135" s="253"/>
      <c r="T135" s="254"/>
      <c r="U135" s="14"/>
      <c r="V135" s="14"/>
      <c r="W135" s="14"/>
      <c r="X135" s="14"/>
      <c r="Y135" s="14"/>
      <c r="Z135" s="14"/>
      <c r="AA135" s="14"/>
      <c r="AB135" s="14"/>
      <c r="AC135" s="14"/>
      <c r="AD135" s="14"/>
      <c r="AE135" s="14"/>
      <c r="AT135" s="255" t="s">
        <v>190</v>
      </c>
      <c r="AU135" s="255" t="s">
        <v>85</v>
      </c>
      <c r="AV135" s="14" t="s">
        <v>87</v>
      </c>
      <c r="AW135" s="14" t="s">
        <v>37</v>
      </c>
      <c r="AX135" s="14" t="s">
        <v>77</v>
      </c>
      <c r="AY135" s="255" t="s">
        <v>179</v>
      </c>
    </row>
    <row r="136" s="16" customFormat="1">
      <c r="A136" s="16"/>
      <c r="B136" s="267"/>
      <c r="C136" s="268"/>
      <c r="D136" s="236" t="s">
        <v>190</v>
      </c>
      <c r="E136" s="269" t="s">
        <v>19</v>
      </c>
      <c r="F136" s="270" t="s">
        <v>195</v>
      </c>
      <c r="G136" s="268"/>
      <c r="H136" s="271">
        <v>29</v>
      </c>
      <c r="I136" s="272"/>
      <c r="J136" s="268"/>
      <c r="K136" s="268"/>
      <c r="L136" s="273"/>
      <c r="M136" s="274"/>
      <c r="N136" s="275"/>
      <c r="O136" s="275"/>
      <c r="P136" s="275"/>
      <c r="Q136" s="275"/>
      <c r="R136" s="275"/>
      <c r="S136" s="275"/>
      <c r="T136" s="276"/>
      <c r="U136" s="16"/>
      <c r="V136" s="16"/>
      <c r="W136" s="16"/>
      <c r="X136" s="16"/>
      <c r="Y136" s="16"/>
      <c r="Z136" s="16"/>
      <c r="AA136" s="16"/>
      <c r="AB136" s="16"/>
      <c r="AC136" s="16"/>
      <c r="AD136" s="16"/>
      <c r="AE136" s="16"/>
      <c r="AT136" s="277" t="s">
        <v>190</v>
      </c>
      <c r="AU136" s="277" t="s">
        <v>85</v>
      </c>
      <c r="AV136" s="16" t="s">
        <v>186</v>
      </c>
      <c r="AW136" s="16" t="s">
        <v>37</v>
      </c>
      <c r="AX136" s="16" t="s">
        <v>85</v>
      </c>
      <c r="AY136" s="277" t="s">
        <v>179</v>
      </c>
    </row>
    <row r="137" s="2" customFormat="1" ht="16.5" customHeight="1">
      <c r="A137" s="41"/>
      <c r="B137" s="42"/>
      <c r="C137" s="216" t="s">
        <v>307</v>
      </c>
      <c r="D137" s="216" t="s">
        <v>181</v>
      </c>
      <c r="E137" s="217" t="s">
        <v>1347</v>
      </c>
      <c r="F137" s="218" t="s">
        <v>1348</v>
      </c>
      <c r="G137" s="219" t="s">
        <v>371</v>
      </c>
      <c r="H137" s="220">
        <v>63.259999999999998</v>
      </c>
      <c r="I137" s="221"/>
      <c r="J137" s="222">
        <f>ROUND(I137*H137,2)</f>
        <v>0</v>
      </c>
      <c r="K137" s="218" t="s">
        <v>1302</v>
      </c>
      <c r="L137" s="47"/>
      <c r="M137" s="223" t="s">
        <v>19</v>
      </c>
      <c r="N137" s="224" t="s">
        <v>48</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186</v>
      </c>
      <c r="AT137" s="227" t="s">
        <v>181</v>
      </c>
      <c r="AU137" s="227" t="s">
        <v>85</v>
      </c>
      <c r="AY137" s="20" t="s">
        <v>179</v>
      </c>
      <c r="BE137" s="228">
        <f>IF(N137="základní",J137,0)</f>
        <v>0</v>
      </c>
      <c r="BF137" s="228">
        <f>IF(N137="snížená",J137,0)</f>
        <v>0</v>
      </c>
      <c r="BG137" s="228">
        <f>IF(N137="zákl. přenesená",J137,0)</f>
        <v>0</v>
      </c>
      <c r="BH137" s="228">
        <f>IF(N137="sníž. přenesená",J137,0)</f>
        <v>0</v>
      </c>
      <c r="BI137" s="228">
        <f>IF(N137="nulová",J137,0)</f>
        <v>0</v>
      </c>
      <c r="BJ137" s="20" t="s">
        <v>85</v>
      </c>
      <c r="BK137" s="228">
        <f>ROUND(I137*H137,2)</f>
        <v>0</v>
      </c>
      <c r="BL137" s="20" t="s">
        <v>186</v>
      </c>
      <c r="BM137" s="227" t="s">
        <v>140</v>
      </c>
    </row>
    <row r="138" s="2" customFormat="1" ht="16.5" customHeight="1">
      <c r="A138" s="41"/>
      <c r="B138" s="42"/>
      <c r="C138" s="279" t="s">
        <v>7</v>
      </c>
      <c r="D138" s="279" t="s">
        <v>553</v>
      </c>
      <c r="E138" s="280" t="s">
        <v>1349</v>
      </c>
      <c r="F138" s="281" t="s">
        <v>1350</v>
      </c>
      <c r="G138" s="282" t="s">
        <v>1351</v>
      </c>
      <c r="H138" s="283">
        <v>85.933000000000007</v>
      </c>
      <c r="I138" s="284"/>
      <c r="J138" s="285">
        <f>ROUND(I138*H138,2)</f>
        <v>0</v>
      </c>
      <c r="K138" s="281" t="s">
        <v>1302</v>
      </c>
      <c r="L138" s="286"/>
      <c r="M138" s="287" t="s">
        <v>19</v>
      </c>
      <c r="N138" s="288" t="s">
        <v>48</v>
      </c>
      <c r="O138" s="87"/>
      <c r="P138" s="225">
        <f>O138*H138</f>
        <v>0</v>
      </c>
      <c r="Q138" s="225">
        <v>1</v>
      </c>
      <c r="R138" s="225">
        <f>Q138*H138</f>
        <v>85.933000000000007</v>
      </c>
      <c r="S138" s="225">
        <v>0</v>
      </c>
      <c r="T138" s="226">
        <f>S138*H138</f>
        <v>0</v>
      </c>
      <c r="U138" s="41"/>
      <c r="V138" s="41"/>
      <c r="W138" s="41"/>
      <c r="X138" s="41"/>
      <c r="Y138" s="41"/>
      <c r="Z138" s="41"/>
      <c r="AA138" s="41"/>
      <c r="AB138" s="41"/>
      <c r="AC138" s="41"/>
      <c r="AD138" s="41"/>
      <c r="AE138" s="41"/>
      <c r="AR138" s="227" t="s">
        <v>235</v>
      </c>
      <c r="AT138" s="227" t="s">
        <v>553</v>
      </c>
      <c r="AU138" s="227" t="s">
        <v>85</v>
      </c>
      <c r="AY138" s="20" t="s">
        <v>179</v>
      </c>
      <c r="BE138" s="228">
        <f>IF(N138="základní",J138,0)</f>
        <v>0</v>
      </c>
      <c r="BF138" s="228">
        <f>IF(N138="snížená",J138,0)</f>
        <v>0</v>
      </c>
      <c r="BG138" s="228">
        <f>IF(N138="zákl. přenesená",J138,0)</f>
        <v>0</v>
      </c>
      <c r="BH138" s="228">
        <f>IF(N138="sníž. přenesená",J138,0)</f>
        <v>0</v>
      </c>
      <c r="BI138" s="228">
        <f>IF(N138="nulová",J138,0)</f>
        <v>0</v>
      </c>
      <c r="BJ138" s="20" t="s">
        <v>85</v>
      </c>
      <c r="BK138" s="228">
        <f>ROUND(I138*H138,2)</f>
        <v>0</v>
      </c>
      <c r="BL138" s="20" t="s">
        <v>186</v>
      </c>
      <c r="BM138" s="227" t="s">
        <v>446</v>
      </c>
    </row>
    <row r="139" s="14" customFormat="1">
      <c r="A139" s="14"/>
      <c r="B139" s="245"/>
      <c r="C139" s="246"/>
      <c r="D139" s="236" t="s">
        <v>190</v>
      </c>
      <c r="E139" s="247" t="s">
        <v>19</v>
      </c>
      <c r="F139" s="248" t="s">
        <v>1492</v>
      </c>
      <c r="G139" s="246"/>
      <c r="H139" s="249">
        <v>85.933000000000007</v>
      </c>
      <c r="I139" s="250"/>
      <c r="J139" s="246"/>
      <c r="K139" s="246"/>
      <c r="L139" s="251"/>
      <c r="M139" s="252"/>
      <c r="N139" s="253"/>
      <c r="O139" s="253"/>
      <c r="P139" s="253"/>
      <c r="Q139" s="253"/>
      <c r="R139" s="253"/>
      <c r="S139" s="253"/>
      <c r="T139" s="254"/>
      <c r="U139" s="14"/>
      <c r="V139" s="14"/>
      <c r="W139" s="14"/>
      <c r="X139" s="14"/>
      <c r="Y139" s="14"/>
      <c r="Z139" s="14"/>
      <c r="AA139" s="14"/>
      <c r="AB139" s="14"/>
      <c r="AC139" s="14"/>
      <c r="AD139" s="14"/>
      <c r="AE139" s="14"/>
      <c r="AT139" s="255" t="s">
        <v>190</v>
      </c>
      <c r="AU139" s="255" t="s">
        <v>85</v>
      </c>
      <c r="AV139" s="14" t="s">
        <v>87</v>
      </c>
      <c r="AW139" s="14" t="s">
        <v>37</v>
      </c>
      <c r="AX139" s="14" t="s">
        <v>77</v>
      </c>
      <c r="AY139" s="255" t="s">
        <v>179</v>
      </c>
    </row>
    <row r="140" s="16" customFormat="1">
      <c r="A140" s="16"/>
      <c r="B140" s="267"/>
      <c r="C140" s="268"/>
      <c r="D140" s="236" t="s">
        <v>190</v>
      </c>
      <c r="E140" s="269" t="s">
        <v>19</v>
      </c>
      <c r="F140" s="270" t="s">
        <v>195</v>
      </c>
      <c r="G140" s="268"/>
      <c r="H140" s="271">
        <v>85.933000000000007</v>
      </c>
      <c r="I140" s="272"/>
      <c r="J140" s="268"/>
      <c r="K140" s="268"/>
      <c r="L140" s="273"/>
      <c r="M140" s="274"/>
      <c r="N140" s="275"/>
      <c r="O140" s="275"/>
      <c r="P140" s="275"/>
      <c r="Q140" s="275"/>
      <c r="R140" s="275"/>
      <c r="S140" s="275"/>
      <c r="T140" s="276"/>
      <c r="U140" s="16"/>
      <c r="V140" s="16"/>
      <c r="W140" s="16"/>
      <c r="X140" s="16"/>
      <c r="Y140" s="16"/>
      <c r="Z140" s="16"/>
      <c r="AA140" s="16"/>
      <c r="AB140" s="16"/>
      <c r="AC140" s="16"/>
      <c r="AD140" s="16"/>
      <c r="AE140" s="16"/>
      <c r="AT140" s="277" t="s">
        <v>190</v>
      </c>
      <c r="AU140" s="277" t="s">
        <v>85</v>
      </c>
      <c r="AV140" s="16" t="s">
        <v>186</v>
      </c>
      <c r="AW140" s="16" t="s">
        <v>37</v>
      </c>
      <c r="AX140" s="16" t="s">
        <v>85</v>
      </c>
      <c r="AY140" s="277" t="s">
        <v>179</v>
      </c>
    </row>
    <row r="141" s="12" customFormat="1" ht="25.92" customHeight="1">
      <c r="A141" s="12"/>
      <c r="B141" s="200"/>
      <c r="C141" s="201"/>
      <c r="D141" s="202" t="s">
        <v>76</v>
      </c>
      <c r="E141" s="203" t="s">
        <v>87</v>
      </c>
      <c r="F141" s="203" t="s">
        <v>1353</v>
      </c>
      <c r="G141" s="201"/>
      <c r="H141" s="201"/>
      <c r="I141" s="204"/>
      <c r="J141" s="205">
        <f>BK141</f>
        <v>0</v>
      </c>
      <c r="K141" s="201"/>
      <c r="L141" s="206"/>
      <c r="M141" s="207"/>
      <c r="N141" s="208"/>
      <c r="O141" s="208"/>
      <c r="P141" s="209">
        <f>P142</f>
        <v>0</v>
      </c>
      <c r="Q141" s="208"/>
      <c r="R141" s="209">
        <f>R142</f>
        <v>4.2087599999999998</v>
      </c>
      <c r="S141" s="208"/>
      <c r="T141" s="210">
        <f>T142</f>
        <v>0</v>
      </c>
      <c r="U141" s="12"/>
      <c r="V141" s="12"/>
      <c r="W141" s="12"/>
      <c r="X141" s="12"/>
      <c r="Y141" s="12"/>
      <c r="Z141" s="12"/>
      <c r="AA141" s="12"/>
      <c r="AB141" s="12"/>
      <c r="AC141" s="12"/>
      <c r="AD141" s="12"/>
      <c r="AE141" s="12"/>
      <c r="AR141" s="211" t="s">
        <v>85</v>
      </c>
      <c r="AT141" s="212" t="s">
        <v>76</v>
      </c>
      <c r="AU141" s="212" t="s">
        <v>77</v>
      </c>
      <c r="AY141" s="211" t="s">
        <v>179</v>
      </c>
      <c r="BK141" s="213">
        <f>BK142</f>
        <v>0</v>
      </c>
    </row>
    <row r="142" s="2" customFormat="1" ht="16.5" customHeight="1">
      <c r="A142" s="41"/>
      <c r="B142" s="42"/>
      <c r="C142" s="216" t="s">
        <v>316</v>
      </c>
      <c r="D142" s="216" t="s">
        <v>181</v>
      </c>
      <c r="E142" s="217" t="s">
        <v>1354</v>
      </c>
      <c r="F142" s="218" t="s">
        <v>1355</v>
      </c>
      <c r="G142" s="219" t="s">
        <v>251</v>
      </c>
      <c r="H142" s="220">
        <v>18</v>
      </c>
      <c r="I142" s="221"/>
      <c r="J142" s="222">
        <f>ROUND(I142*H142,2)</f>
        <v>0</v>
      </c>
      <c r="K142" s="218" t="s">
        <v>1356</v>
      </c>
      <c r="L142" s="47"/>
      <c r="M142" s="223" t="s">
        <v>19</v>
      </c>
      <c r="N142" s="224" t="s">
        <v>48</v>
      </c>
      <c r="O142" s="87"/>
      <c r="P142" s="225">
        <f>O142*H142</f>
        <v>0</v>
      </c>
      <c r="Q142" s="225">
        <v>0.23382</v>
      </c>
      <c r="R142" s="225">
        <f>Q142*H142</f>
        <v>4.2087599999999998</v>
      </c>
      <c r="S142" s="225">
        <v>0</v>
      </c>
      <c r="T142" s="226">
        <f>S142*H142</f>
        <v>0</v>
      </c>
      <c r="U142" s="41"/>
      <c r="V142" s="41"/>
      <c r="W142" s="41"/>
      <c r="X142" s="41"/>
      <c r="Y142" s="41"/>
      <c r="Z142" s="41"/>
      <c r="AA142" s="41"/>
      <c r="AB142" s="41"/>
      <c r="AC142" s="41"/>
      <c r="AD142" s="41"/>
      <c r="AE142" s="41"/>
      <c r="AR142" s="227" t="s">
        <v>186</v>
      </c>
      <c r="AT142" s="227" t="s">
        <v>181</v>
      </c>
      <c r="AU142" s="227" t="s">
        <v>85</v>
      </c>
      <c r="AY142" s="20" t="s">
        <v>179</v>
      </c>
      <c r="BE142" s="228">
        <f>IF(N142="základní",J142,0)</f>
        <v>0</v>
      </c>
      <c r="BF142" s="228">
        <f>IF(N142="snížená",J142,0)</f>
        <v>0</v>
      </c>
      <c r="BG142" s="228">
        <f>IF(N142="zákl. přenesená",J142,0)</f>
        <v>0</v>
      </c>
      <c r="BH142" s="228">
        <f>IF(N142="sníž. přenesená",J142,0)</f>
        <v>0</v>
      </c>
      <c r="BI142" s="228">
        <f>IF(N142="nulová",J142,0)</f>
        <v>0</v>
      </c>
      <c r="BJ142" s="20" t="s">
        <v>85</v>
      </c>
      <c r="BK142" s="228">
        <f>ROUND(I142*H142,2)</f>
        <v>0</v>
      </c>
      <c r="BL142" s="20" t="s">
        <v>186</v>
      </c>
      <c r="BM142" s="227" t="s">
        <v>461</v>
      </c>
    </row>
    <row r="143" s="12" customFormat="1" ht="25.92" customHeight="1">
      <c r="A143" s="12"/>
      <c r="B143" s="200"/>
      <c r="C143" s="201"/>
      <c r="D143" s="202" t="s">
        <v>76</v>
      </c>
      <c r="E143" s="203" t="s">
        <v>186</v>
      </c>
      <c r="F143" s="203" t="s">
        <v>1024</v>
      </c>
      <c r="G143" s="201"/>
      <c r="H143" s="201"/>
      <c r="I143" s="204"/>
      <c r="J143" s="205">
        <f>BK143</f>
        <v>0</v>
      </c>
      <c r="K143" s="201"/>
      <c r="L143" s="206"/>
      <c r="M143" s="207"/>
      <c r="N143" s="208"/>
      <c r="O143" s="208"/>
      <c r="P143" s="209">
        <f>SUM(P144:P156)</f>
        <v>0</v>
      </c>
      <c r="Q143" s="208"/>
      <c r="R143" s="209">
        <f>SUM(R144:R156)</f>
        <v>2.15869175</v>
      </c>
      <c r="S143" s="208"/>
      <c r="T143" s="210">
        <f>SUM(T144:T156)</f>
        <v>0</v>
      </c>
      <c r="U143" s="12"/>
      <c r="V143" s="12"/>
      <c r="W143" s="12"/>
      <c r="X143" s="12"/>
      <c r="Y143" s="12"/>
      <c r="Z143" s="12"/>
      <c r="AA143" s="12"/>
      <c r="AB143" s="12"/>
      <c r="AC143" s="12"/>
      <c r="AD143" s="12"/>
      <c r="AE143" s="12"/>
      <c r="AR143" s="211" t="s">
        <v>85</v>
      </c>
      <c r="AT143" s="212" t="s">
        <v>76</v>
      </c>
      <c r="AU143" s="212" t="s">
        <v>77</v>
      </c>
      <c r="AY143" s="211" t="s">
        <v>179</v>
      </c>
      <c r="BK143" s="213">
        <f>SUM(BK144:BK156)</f>
        <v>0</v>
      </c>
    </row>
    <row r="144" s="2" customFormat="1" ht="16.5" customHeight="1">
      <c r="A144" s="41"/>
      <c r="B144" s="42"/>
      <c r="C144" s="216" t="s">
        <v>321</v>
      </c>
      <c r="D144" s="216" t="s">
        <v>181</v>
      </c>
      <c r="E144" s="217" t="s">
        <v>1357</v>
      </c>
      <c r="F144" s="218" t="s">
        <v>1358</v>
      </c>
      <c r="G144" s="219" t="s">
        <v>371</v>
      </c>
      <c r="H144" s="220">
        <v>1.44</v>
      </c>
      <c r="I144" s="221"/>
      <c r="J144" s="222">
        <f>ROUND(I144*H144,2)</f>
        <v>0</v>
      </c>
      <c r="K144" s="218" t="s">
        <v>1302</v>
      </c>
      <c r="L144" s="47"/>
      <c r="M144" s="223" t="s">
        <v>19</v>
      </c>
      <c r="N144" s="224" t="s">
        <v>48</v>
      </c>
      <c r="O144" s="87"/>
      <c r="P144" s="225">
        <f>O144*H144</f>
        <v>0</v>
      </c>
      <c r="Q144" s="225">
        <v>1.1322000000000001</v>
      </c>
      <c r="R144" s="225">
        <f>Q144*H144</f>
        <v>1.630368</v>
      </c>
      <c r="S144" s="225">
        <v>0</v>
      </c>
      <c r="T144" s="226">
        <f>S144*H144</f>
        <v>0</v>
      </c>
      <c r="U144" s="41"/>
      <c r="V144" s="41"/>
      <c r="W144" s="41"/>
      <c r="X144" s="41"/>
      <c r="Y144" s="41"/>
      <c r="Z144" s="41"/>
      <c r="AA144" s="41"/>
      <c r="AB144" s="41"/>
      <c r="AC144" s="41"/>
      <c r="AD144" s="41"/>
      <c r="AE144" s="41"/>
      <c r="AR144" s="227" t="s">
        <v>186</v>
      </c>
      <c r="AT144" s="227" t="s">
        <v>181</v>
      </c>
      <c r="AU144" s="227" t="s">
        <v>85</v>
      </c>
      <c r="AY144" s="20" t="s">
        <v>179</v>
      </c>
      <c r="BE144" s="228">
        <f>IF(N144="základní",J144,0)</f>
        <v>0</v>
      </c>
      <c r="BF144" s="228">
        <f>IF(N144="snížená",J144,0)</f>
        <v>0</v>
      </c>
      <c r="BG144" s="228">
        <f>IF(N144="zákl. přenesená",J144,0)</f>
        <v>0</v>
      </c>
      <c r="BH144" s="228">
        <f>IF(N144="sníž. přenesená",J144,0)</f>
        <v>0</v>
      </c>
      <c r="BI144" s="228">
        <f>IF(N144="nulová",J144,0)</f>
        <v>0</v>
      </c>
      <c r="BJ144" s="20" t="s">
        <v>85</v>
      </c>
      <c r="BK144" s="228">
        <f>ROUND(I144*H144,2)</f>
        <v>0</v>
      </c>
      <c r="BL144" s="20" t="s">
        <v>186</v>
      </c>
      <c r="BM144" s="227" t="s">
        <v>473</v>
      </c>
    </row>
    <row r="145" s="14" customFormat="1">
      <c r="A145" s="14"/>
      <c r="B145" s="245"/>
      <c r="C145" s="246"/>
      <c r="D145" s="236" t="s">
        <v>190</v>
      </c>
      <c r="E145" s="247" t="s">
        <v>19</v>
      </c>
      <c r="F145" s="248" t="s">
        <v>1493</v>
      </c>
      <c r="G145" s="246"/>
      <c r="H145" s="249">
        <v>1.44</v>
      </c>
      <c r="I145" s="250"/>
      <c r="J145" s="246"/>
      <c r="K145" s="246"/>
      <c r="L145" s="251"/>
      <c r="M145" s="252"/>
      <c r="N145" s="253"/>
      <c r="O145" s="253"/>
      <c r="P145" s="253"/>
      <c r="Q145" s="253"/>
      <c r="R145" s="253"/>
      <c r="S145" s="253"/>
      <c r="T145" s="254"/>
      <c r="U145" s="14"/>
      <c r="V145" s="14"/>
      <c r="W145" s="14"/>
      <c r="X145" s="14"/>
      <c r="Y145" s="14"/>
      <c r="Z145" s="14"/>
      <c r="AA145" s="14"/>
      <c r="AB145" s="14"/>
      <c r="AC145" s="14"/>
      <c r="AD145" s="14"/>
      <c r="AE145" s="14"/>
      <c r="AT145" s="255" t="s">
        <v>190</v>
      </c>
      <c r="AU145" s="255" t="s">
        <v>85</v>
      </c>
      <c r="AV145" s="14" t="s">
        <v>87</v>
      </c>
      <c r="AW145" s="14" t="s">
        <v>37</v>
      </c>
      <c r="AX145" s="14" t="s">
        <v>77</v>
      </c>
      <c r="AY145" s="255" t="s">
        <v>179</v>
      </c>
    </row>
    <row r="146" s="16" customFormat="1">
      <c r="A146" s="16"/>
      <c r="B146" s="267"/>
      <c r="C146" s="268"/>
      <c r="D146" s="236" t="s">
        <v>190</v>
      </c>
      <c r="E146" s="269" t="s">
        <v>19</v>
      </c>
      <c r="F146" s="270" t="s">
        <v>195</v>
      </c>
      <c r="G146" s="268"/>
      <c r="H146" s="271">
        <v>1.44</v>
      </c>
      <c r="I146" s="272"/>
      <c r="J146" s="268"/>
      <c r="K146" s="268"/>
      <c r="L146" s="273"/>
      <c r="M146" s="274"/>
      <c r="N146" s="275"/>
      <c r="O146" s="275"/>
      <c r="P146" s="275"/>
      <c r="Q146" s="275"/>
      <c r="R146" s="275"/>
      <c r="S146" s="275"/>
      <c r="T146" s="276"/>
      <c r="U146" s="16"/>
      <c r="V146" s="16"/>
      <c r="W146" s="16"/>
      <c r="X146" s="16"/>
      <c r="Y146" s="16"/>
      <c r="Z146" s="16"/>
      <c r="AA146" s="16"/>
      <c r="AB146" s="16"/>
      <c r="AC146" s="16"/>
      <c r="AD146" s="16"/>
      <c r="AE146" s="16"/>
      <c r="AT146" s="277" t="s">
        <v>190</v>
      </c>
      <c r="AU146" s="277" t="s">
        <v>85</v>
      </c>
      <c r="AV146" s="16" t="s">
        <v>186</v>
      </c>
      <c r="AW146" s="16" t="s">
        <v>37</v>
      </c>
      <c r="AX146" s="16" t="s">
        <v>85</v>
      </c>
      <c r="AY146" s="277" t="s">
        <v>179</v>
      </c>
    </row>
    <row r="147" s="2" customFormat="1" ht="16.5" customHeight="1">
      <c r="A147" s="41"/>
      <c r="B147" s="42"/>
      <c r="C147" s="216" t="s">
        <v>326</v>
      </c>
      <c r="D147" s="216" t="s">
        <v>181</v>
      </c>
      <c r="E147" s="217" t="s">
        <v>1359</v>
      </c>
      <c r="F147" s="218" t="s">
        <v>1360</v>
      </c>
      <c r="G147" s="219" t="s">
        <v>184</v>
      </c>
      <c r="H147" s="220">
        <v>14.464</v>
      </c>
      <c r="I147" s="221"/>
      <c r="J147" s="222">
        <f>ROUND(I147*H147,2)</f>
        <v>0</v>
      </c>
      <c r="K147" s="218" t="s">
        <v>1302</v>
      </c>
      <c r="L147" s="47"/>
      <c r="M147" s="223" t="s">
        <v>19</v>
      </c>
      <c r="N147" s="224" t="s">
        <v>48</v>
      </c>
      <c r="O147" s="87"/>
      <c r="P147" s="225">
        <f>O147*H147</f>
        <v>0</v>
      </c>
      <c r="Q147" s="225">
        <v>0.0022499999999999998</v>
      </c>
      <c r="R147" s="225">
        <f>Q147*H147</f>
        <v>0.032543999999999997</v>
      </c>
      <c r="S147" s="225">
        <v>0</v>
      </c>
      <c r="T147" s="226">
        <f>S147*H147</f>
        <v>0</v>
      </c>
      <c r="U147" s="41"/>
      <c r="V147" s="41"/>
      <c r="W147" s="41"/>
      <c r="X147" s="41"/>
      <c r="Y147" s="41"/>
      <c r="Z147" s="41"/>
      <c r="AA147" s="41"/>
      <c r="AB147" s="41"/>
      <c r="AC147" s="41"/>
      <c r="AD147" s="41"/>
      <c r="AE147" s="41"/>
      <c r="AR147" s="227" t="s">
        <v>186</v>
      </c>
      <c r="AT147" s="227" t="s">
        <v>181</v>
      </c>
      <c r="AU147" s="227" t="s">
        <v>85</v>
      </c>
      <c r="AY147" s="20" t="s">
        <v>179</v>
      </c>
      <c r="BE147" s="228">
        <f>IF(N147="základní",J147,0)</f>
        <v>0</v>
      </c>
      <c r="BF147" s="228">
        <f>IF(N147="snížená",J147,0)</f>
        <v>0</v>
      </c>
      <c r="BG147" s="228">
        <f>IF(N147="zákl. přenesená",J147,0)</f>
        <v>0</v>
      </c>
      <c r="BH147" s="228">
        <f>IF(N147="sníž. přenesená",J147,0)</f>
        <v>0</v>
      </c>
      <c r="BI147" s="228">
        <f>IF(N147="nulová",J147,0)</f>
        <v>0</v>
      </c>
      <c r="BJ147" s="20" t="s">
        <v>85</v>
      </c>
      <c r="BK147" s="228">
        <f>ROUND(I147*H147,2)</f>
        <v>0</v>
      </c>
      <c r="BL147" s="20" t="s">
        <v>186</v>
      </c>
      <c r="BM147" s="227" t="s">
        <v>484</v>
      </c>
    </row>
    <row r="148" s="14" customFormat="1">
      <c r="A148" s="14"/>
      <c r="B148" s="245"/>
      <c r="C148" s="246"/>
      <c r="D148" s="236" t="s">
        <v>190</v>
      </c>
      <c r="E148" s="247" t="s">
        <v>19</v>
      </c>
      <c r="F148" s="248" t="s">
        <v>1494</v>
      </c>
      <c r="G148" s="246"/>
      <c r="H148" s="249">
        <v>14.464</v>
      </c>
      <c r="I148" s="250"/>
      <c r="J148" s="246"/>
      <c r="K148" s="246"/>
      <c r="L148" s="251"/>
      <c r="M148" s="252"/>
      <c r="N148" s="253"/>
      <c r="O148" s="253"/>
      <c r="P148" s="253"/>
      <c r="Q148" s="253"/>
      <c r="R148" s="253"/>
      <c r="S148" s="253"/>
      <c r="T148" s="254"/>
      <c r="U148" s="14"/>
      <c r="V148" s="14"/>
      <c r="W148" s="14"/>
      <c r="X148" s="14"/>
      <c r="Y148" s="14"/>
      <c r="Z148" s="14"/>
      <c r="AA148" s="14"/>
      <c r="AB148" s="14"/>
      <c r="AC148" s="14"/>
      <c r="AD148" s="14"/>
      <c r="AE148" s="14"/>
      <c r="AT148" s="255" t="s">
        <v>190</v>
      </c>
      <c r="AU148" s="255" t="s">
        <v>85</v>
      </c>
      <c r="AV148" s="14" t="s">
        <v>87</v>
      </c>
      <c r="AW148" s="14" t="s">
        <v>37</v>
      </c>
      <c r="AX148" s="14" t="s">
        <v>77</v>
      </c>
      <c r="AY148" s="255" t="s">
        <v>179</v>
      </c>
    </row>
    <row r="149" s="16" customFormat="1">
      <c r="A149" s="16"/>
      <c r="B149" s="267"/>
      <c r="C149" s="268"/>
      <c r="D149" s="236" t="s">
        <v>190</v>
      </c>
      <c r="E149" s="269" t="s">
        <v>19</v>
      </c>
      <c r="F149" s="270" t="s">
        <v>195</v>
      </c>
      <c r="G149" s="268"/>
      <c r="H149" s="271">
        <v>14.464</v>
      </c>
      <c r="I149" s="272"/>
      <c r="J149" s="268"/>
      <c r="K149" s="268"/>
      <c r="L149" s="273"/>
      <c r="M149" s="274"/>
      <c r="N149" s="275"/>
      <c r="O149" s="275"/>
      <c r="P149" s="275"/>
      <c r="Q149" s="275"/>
      <c r="R149" s="275"/>
      <c r="S149" s="275"/>
      <c r="T149" s="276"/>
      <c r="U149" s="16"/>
      <c r="V149" s="16"/>
      <c r="W149" s="16"/>
      <c r="X149" s="16"/>
      <c r="Y149" s="16"/>
      <c r="Z149" s="16"/>
      <c r="AA149" s="16"/>
      <c r="AB149" s="16"/>
      <c r="AC149" s="16"/>
      <c r="AD149" s="16"/>
      <c r="AE149" s="16"/>
      <c r="AT149" s="277" t="s">
        <v>190</v>
      </c>
      <c r="AU149" s="277" t="s">
        <v>85</v>
      </c>
      <c r="AV149" s="16" t="s">
        <v>186</v>
      </c>
      <c r="AW149" s="16" t="s">
        <v>37</v>
      </c>
      <c r="AX149" s="16" t="s">
        <v>85</v>
      </c>
      <c r="AY149" s="277" t="s">
        <v>179</v>
      </c>
    </row>
    <row r="150" s="2" customFormat="1" ht="16.5" customHeight="1">
      <c r="A150" s="41"/>
      <c r="B150" s="42"/>
      <c r="C150" s="216" t="s">
        <v>330</v>
      </c>
      <c r="D150" s="216" t="s">
        <v>181</v>
      </c>
      <c r="E150" s="217" t="s">
        <v>1495</v>
      </c>
      <c r="F150" s="218" t="s">
        <v>1496</v>
      </c>
      <c r="G150" s="219" t="s">
        <v>371</v>
      </c>
      <c r="H150" s="220">
        <v>0.19400000000000001</v>
      </c>
      <c r="I150" s="221"/>
      <c r="J150" s="222">
        <f>ROUND(I150*H150,2)</f>
        <v>0</v>
      </c>
      <c r="K150" s="218" t="s">
        <v>1302</v>
      </c>
      <c r="L150" s="47"/>
      <c r="M150" s="223" t="s">
        <v>19</v>
      </c>
      <c r="N150" s="224" t="s">
        <v>48</v>
      </c>
      <c r="O150" s="87"/>
      <c r="P150" s="225">
        <f>O150*H150</f>
        <v>0</v>
      </c>
      <c r="Q150" s="225">
        <v>2.5</v>
      </c>
      <c r="R150" s="225">
        <f>Q150*H150</f>
        <v>0.48499999999999999</v>
      </c>
      <c r="S150" s="225">
        <v>0</v>
      </c>
      <c r="T150" s="226">
        <f>S150*H150</f>
        <v>0</v>
      </c>
      <c r="U150" s="41"/>
      <c r="V150" s="41"/>
      <c r="W150" s="41"/>
      <c r="X150" s="41"/>
      <c r="Y150" s="41"/>
      <c r="Z150" s="41"/>
      <c r="AA150" s="41"/>
      <c r="AB150" s="41"/>
      <c r="AC150" s="41"/>
      <c r="AD150" s="41"/>
      <c r="AE150" s="41"/>
      <c r="AR150" s="227" t="s">
        <v>186</v>
      </c>
      <c r="AT150" s="227" t="s">
        <v>181</v>
      </c>
      <c r="AU150" s="227" t="s">
        <v>85</v>
      </c>
      <c r="AY150" s="20" t="s">
        <v>179</v>
      </c>
      <c r="BE150" s="228">
        <f>IF(N150="základní",J150,0)</f>
        <v>0</v>
      </c>
      <c r="BF150" s="228">
        <f>IF(N150="snížená",J150,0)</f>
        <v>0</v>
      </c>
      <c r="BG150" s="228">
        <f>IF(N150="zákl. přenesená",J150,0)</f>
        <v>0</v>
      </c>
      <c r="BH150" s="228">
        <f>IF(N150="sníž. přenesená",J150,0)</f>
        <v>0</v>
      </c>
      <c r="BI150" s="228">
        <f>IF(N150="nulová",J150,0)</f>
        <v>0</v>
      </c>
      <c r="BJ150" s="20" t="s">
        <v>85</v>
      </c>
      <c r="BK150" s="228">
        <f>ROUND(I150*H150,2)</f>
        <v>0</v>
      </c>
      <c r="BL150" s="20" t="s">
        <v>186</v>
      </c>
      <c r="BM150" s="227" t="s">
        <v>150</v>
      </c>
    </row>
    <row r="151" s="2" customFormat="1" ht="16.5" customHeight="1">
      <c r="A151" s="41"/>
      <c r="B151" s="42"/>
      <c r="C151" s="216" t="s">
        <v>129</v>
      </c>
      <c r="D151" s="216" t="s">
        <v>181</v>
      </c>
      <c r="E151" s="217" t="s">
        <v>1497</v>
      </c>
      <c r="F151" s="218" t="s">
        <v>1498</v>
      </c>
      <c r="G151" s="219" t="s">
        <v>184</v>
      </c>
      <c r="H151" s="220">
        <v>1.2949999999999999</v>
      </c>
      <c r="I151" s="221"/>
      <c r="J151" s="222">
        <f>ROUND(I151*H151,2)</f>
        <v>0</v>
      </c>
      <c r="K151" s="218" t="s">
        <v>1302</v>
      </c>
      <c r="L151" s="47"/>
      <c r="M151" s="223" t="s">
        <v>19</v>
      </c>
      <c r="N151" s="224" t="s">
        <v>48</v>
      </c>
      <c r="O151" s="87"/>
      <c r="P151" s="225">
        <f>O151*H151</f>
        <v>0</v>
      </c>
      <c r="Q151" s="225">
        <v>0.0044099999999999999</v>
      </c>
      <c r="R151" s="225">
        <f>Q151*H151</f>
        <v>0.0057109499999999994</v>
      </c>
      <c r="S151" s="225">
        <v>0</v>
      </c>
      <c r="T151" s="226">
        <f>S151*H151</f>
        <v>0</v>
      </c>
      <c r="U151" s="41"/>
      <c r="V151" s="41"/>
      <c r="W151" s="41"/>
      <c r="X151" s="41"/>
      <c r="Y151" s="41"/>
      <c r="Z151" s="41"/>
      <c r="AA151" s="41"/>
      <c r="AB151" s="41"/>
      <c r="AC151" s="41"/>
      <c r="AD151" s="41"/>
      <c r="AE151" s="41"/>
      <c r="AR151" s="227" t="s">
        <v>186</v>
      </c>
      <c r="AT151" s="227" t="s">
        <v>181</v>
      </c>
      <c r="AU151" s="227" t="s">
        <v>85</v>
      </c>
      <c r="AY151" s="20" t="s">
        <v>179</v>
      </c>
      <c r="BE151" s="228">
        <f>IF(N151="základní",J151,0)</f>
        <v>0</v>
      </c>
      <c r="BF151" s="228">
        <f>IF(N151="snížená",J151,0)</f>
        <v>0</v>
      </c>
      <c r="BG151" s="228">
        <f>IF(N151="zákl. přenesená",J151,0)</f>
        <v>0</v>
      </c>
      <c r="BH151" s="228">
        <f>IF(N151="sníž. přenesená",J151,0)</f>
        <v>0</v>
      </c>
      <c r="BI151" s="228">
        <f>IF(N151="nulová",J151,0)</f>
        <v>0</v>
      </c>
      <c r="BJ151" s="20" t="s">
        <v>85</v>
      </c>
      <c r="BK151" s="228">
        <f>ROUND(I151*H151,2)</f>
        <v>0</v>
      </c>
      <c r="BL151" s="20" t="s">
        <v>186</v>
      </c>
      <c r="BM151" s="227" t="s">
        <v>508</v>
      </c>
    </row>
    <row r="152" s="14" customFormat="1">
      <c r="A152" s="14"/>
      <c r="B152" s="245"/>
      <c r="C152" s="246"/>
      <c r="D152" s="236" t="s">
        <v>190</v>
      </c>
      <c r="E152" s="247" t="s">
        <v>19</v>
      </c>
      <c r="F152" s="248" t="s">
        <v>1499</v>
      </c>
      <c r="G152" s="246"/>
      <c r="H152" s="249">
        <v>1.2949999999999999</v>
      </c>
      <c r="I152" s="250"/>
      <c r="J152" s="246"/>
      <c r="K152" s="246"/>
      <c r="L152" s="251"/>
      <c r="M152" s="252"/>
      <c r="N152" s="253"/>
      <c r="O152" s="253"/>
      <c r="P152" s="253"/>
      <c r="Q152" s="253"/>
      <c r="R152" s="253"/>
      <c r="S152" s="253"/>
      <c r="T152" s="254"/>
      <c r="U152" s="14"/>
      <c r="V152" s="14"/>
      <c r="W152" s="14"/>
      <c r="X152" s="14"/>
      <c r="Y152" s="14"/>
      <c r="Z152" s="14"/>
      <c r="AA152" s="14"/>
      <c r="AB152" s="14"/>
      <c r="AC152" s="14"/>
      <c r="AD152" s="14"/>
      <c r="AE152" s="14"/>
      <c r="AT152" s="255" t="s">
        <v>190</v>
      </c>
      <c r="AU152" s="255" t="s">
        <v>85</v>
      </c>
      <c r="AV152" s="14" t="s">
        <v>87</v>
      </c>
      <c r="AW152" s="14" t="s">
        <v>37</v>
      </c>
      <c r="AX152" s="14" t="s">
        <v>77</v>
      </c>
      <c r="AY152" s="255" t="s">
        <v>179</v>
      </c>
    </row>
    <row r="153" s="16" customFormat="1">
      <c r="A153" s="16"/>
      <c r="B153" s="267"/>
      <c r="C153" s="268"/>
      <c r="D153" s="236" t="s">
        <v>190</v>
      </c>
      <c r="E153" s="269" t="s">
        <v>19</v>
      </c>
      <c r="F153" s="270" t="s">
        <v>195</v>
      </c>
      <c r="G153" s="268"/>
      <c r="H153" s="271">
        <v>1.2949999999999999</v>
      </c>
      <c r="I153" s="272"/>
      <c r="J153" s="268"/>
      <c r="K153" s="268"/>
      <c r="L153" s="273"/>
      <c r="M153" s="274"/>
      <c r="N153" s="275"/>
      <c r="O153" s="275"/>
      <c r="P153" s="275"/>
      <c r="Q153" s="275"/>
      <c r="R153" s="275"/>
      <c r="S153" s="275"/>
      <c r="T153" s="276"/>
      <c r="U153" s="16"/>
      <c r="V153" s="16"/>
      <c r="W153" s="16"/>
      <c r="X153" s="16"/>
      <c r="Y153" s="16"/>
      <c r="Z153" s="16"/>
      <c r="AA153" s="16"/>
      <c r="AB153" s="16"/>
      <c r="AC153" s="16"/>
      <c r="AD153" s="16"/>
      <c r="AE153" s="16"/>
      <c r="AT153" s="277" t="s">
        <v>190</v>
      </c>
      <c r="AU153" s="277" t="s">
        <v>85</v>
      </c>
      <c r="AV153" s="16" t="s">
        <v>186</v>
      </c>
      <c r="AW153" s="16" t="s">
        <v>37</v>
      </c>
      <c r="AX153" s="16" t="s">
        <v>85</v>
      </c>
      <c r="AY153" s="277" t="s">
        <v>179</v>
      </c>
    </row>
    <row r="154" s="2" customFormat="1" ht="16.5" customHeight="1">
      <c r="A154" s="41"/>
      <c r="B154" s="42"/>
      <c r="C154" s="279" t="s">
        <v>342</v>
      </c>
      <c r="D154" s="279" t="s">
        <v>553</v>
      </c>
      <c r="E154" s="280" t="s">
        <v>1361</v>
      </c>
      <c r="F154" s="281" t="s">
        <v>1362</v>
      </c>
      <c r="G154" s="282" t="s">
        <v>251</v>
      </c>
      <c r="H154" s="283">
        <v>15.84</v>
      </c>
      <c r="I154" s="284"/>
      <c r="J154" s="285">
        <f>ROUND(I154*H154,2)</f>
        <v>0</v>
      </c>
      <c r="K154" s="281" t="s">
        <v>1302</v>
      </c>
      <c r="L154" s="286"/>
      <c r="M154" s="287" t="s">
        <v>19</v>
      </c>
      <c r="N154" s="288" t="s">
        <v>48</v>
      </c>
      <c r="O154" s="87"/>
      <c r="P154" s="225">
        <f>O154*H154</f>
        <v>0</v>
      </c>
      <c r="Q154" s="225">
        <v>0.00032000000000000003</v>
      </c>
      <c r="R154" s="225">
        <f>Q154*H154</f>
        <v>0.0050688</v>
      </c>
      <c r="S154" s="225">
        <v>0</v>
      </c>
      <c r="T154" s="226">
        <f>S154*H154</f>
        <v>0</v>
      </c>
      <c r="U154" s="41"/>
      <c r="V154" s="41"/>
      <c r="W154" s="41"/>
      <c r="X154" s="41"/>
      <c r="Y154" s="41"/>
      <c r="Z154" s="41"/>
      <c r="AA154" s="41"/>
      <c r="AB154" s="41"/>
      <c r="AC154" s="41"/>
      <c r="AD154" s="41"/>
      <c r="AE154" s="41"/>
      <c r="AR154" s="227" t="s">
        <v>235</v>
      </c>
      <c r="AT154" s="227" t="s">
        <v>553</v>
      </c>
      <c r="AU154" s="227" t="s">
        <v>85</v>
      </c>
      <c r="AY154" s="20" t="s">
        <v>179</v>
      </c>
      <c r="BE154" s="228">
        <f>IF(N154="základní",J154,0)</f>
        <v>0</v>
      </c>
      <c r="BF154" s="228">
        <f>IF(N154="snížená",J154,0)</f>
        <v>0</v>
      </c>
      <c r="BG154" s="228">
        <f>IF(N154="zákl. přenesená",J154,0)</f>
        <v>0</v>
      </c>
      <c r="BH154" s="228">
        <f>IF(N154="sníž. přenesená",J154,0)</f>
        <v>0</v>
      </c>
      <c r="BI154" s="228">
        <f>IF(N154="nulová",J154,0)</f>
        <v>0</v>
      </c>
      <c r="BJ154" s="20" t="s">
        <v>85</v>
      </c>
      <c r="BK154" s="228">
        <f>ROUND(I154*H154,2)</f>
        <v>0</v>
      </c>
      <c r="BL154" s="20" t="s">
        <v>186</v>
      </c>
      <c r="BM154" s="227" t="s">
        <v>516</v>
      </c>
    </row>
    <row r="155" s="14" customFormat="1">
      <c r="A155" s="14"/>
      <c r="B155" s="245"/>
      <c r="C155" s="246"/>
      <c r="D155" s="236" t="s">
        <v>190</v>
      </c>
      <c r="E155" s="247" t="s">
        <v>19</v>
      </c>
      <c r="F155" s="248" t="s">
        <v>1500</v>
      </c>
      <c r="G155" s="246"/>
      <c r="H155" s="249">
        <v>15.84</v>
      </c>
      <c r="I155" s="250"/>
      <c r="J155" s="246"/>
      <c r="K155" s="246"/>
      <c r="L155" s="251"/>
      <c r="M155" s="252"/>
      <c r="N155" s="253"/>
      <c r="O155" s="253"/>
      <c r="P155" s="253"/>
      <c r="Q155" s="253"/>
      <c r="R155" s="253"/>
      <c r="S155" s="253"/>
      <c r="T155" s="254"/>
      <c r="U155" s="14"/>
      <c r="V155" s="14"/>
      <c r="W155" s="14"/>
      <c r="X155" s="14"/>
      <c r="Y155" s="14"/>
      <c r="Z155" s="14"/>
      <c r="AA155" s="14"/>
      <c r="AB155" s="14"/>
      <c r="AC155" s="14"/>
      <c r="AD155" s="14"/>
      <c r="AE155" s="14"/>
      <c r="AT155" s="255" t="s">
        <v>190</v>
      </c>
      <c r="AU155" s="255" t="s">
        <v>85</v>
      </c>
      <c r="AV155" s="14" t="s">
        <v>87</v>
      </c>
      <c r="AW155" s="14" t="s">
        <v>37</v>
      </c>
      <c r="AX155" s="14" t="s">
        <v>77</v>
      </c>
      <c r="AY155" s="255" t="s">
        <v>179</v>
      </c>
    </row>
    <row r="156" s="16" customFormat="1">
      <c r="A156" s="16"/>
      <c r="B156" s="267"/>
      <c r="C156" s="268"/>
      <c r="D156" s="236" t="s">
        <v>190</v>
      </c>
      <c r="E156" s="269" t="s">
        <v>19</v>
      </c>
      <c r="F156" s="270" t="s">
        <v>195</v>
      </c>
      <c r="G156" s="268"/>
      <c r="H156" s="271">
        <v>15.84</v>
      </c>
      <c r="I156" s="272"/>
      <c r="J156" s="268"/>
      <c r="K156" s="268"/>
      <c r="L156" s="273"/>
      <c r="M156" s="274"/>
      <c r="N156" s="275"/>
      <c r="O156" s="275"/>
      <c r="P156" s="275"/>
      <c r="Q156" s="275"/>
      <c r="R156" s="275"/>
      <c r="S156" s="275"/>
      <c r="T156" s="276"/>
      <c r="U156" s="16"/>
      <c r="V156" s="16"/>
      <c r="W156" s="16"/>
      <c r="X156" s="16"/>
      <c r="Y156" s="16"/>
      <c r="Z156" s="16"/>
      <c r="AA156" s="16"/>
      <c r="AB156" s="16"/>
      <c r="AC156" s="16"/>
      <c r="AD156" s="16"/>
      <c r="AE156" s="16"/>
      <c r="AT156" s="277" t="s">
        <v>190</v>
      </c>
      <c r="AU156" s="277" t="s">
        <v>85</v>
      </c>
      <c r="AV156" s="16" t="s">
        <v>186</v>
      </c>
      <c r="AW156" s="16" t="s">
        <v>37</v>
      </c>
      <c r="AX156" s="16" t="s">
        <v>85</v>
      </c>
      <c r="AY156" s="277" t="s">
        <v>179</v>
      </c>
    </row>
    <row r="157" s="12" customFormat="1" ht="25.92" customHeight="1">
      <c r="A157" s="12"/>
      <c r="B157" s="200"/>
      <c r="C157" s="201"/>
      <c r="D157" s="202" t="s">
        <v>76</v>
      </c>
      <c r="E157" s="203" t="s">
        <v>215</v>
      </c>
      <c r="F157" s="203" t="s">
        <v>1363</v>
      </c>
      <c r="G157" s="201"/>
      <c r="H157" s="201"/>
      <c r="I157" s="204"/>
      <c r="J157" s="205">
        <f>BK157</f>
        <v>0</v>
      </c>
      <c r="K157" s="201"/>
      <c r="L157" s="206"/>
      <c r="M157" s="207"/>
      <c r="N157" s="208"/>
      <c r="O157" s="208"/>
      <c r="P157" s="209">
        <f>SUM(P158:P165)</f>
        <v>0</v>
      </c>
      <c r="Q157" s="208"/>
      <c r="R157" s="209">
        <f>SUM(R158:R165)</f>
        <v>2.5824600000000002</v>
      </c>
      <c r="S157" s="208"/>
      <c r="T157" s="210">
        <f>SUM(T158:T165)</f>
        <v>0</v>
      </c>
      <c r="U157" s="12"/>
      <c r="V157" s="12"/>
      <c r="W157" s="12"/>
      <c r="X157" s="12"/>
      <c r="Y157" s="12"/>
      <c r="Z157" s="12"/>
      <c r="AA157" s="12"/>
      <c r="AB157" s="12"/>
      <c r="AC157" s="12"/>
      <c r="AD157" s="12"/>
      <c r="AE157" s="12"/>
      <c r="AR157" s="211" t="s">
        <v>85</v>
      </c>
      <c r="AT157" s="212" t="s">
        <v>76</v>
      </c>
      <c r="AU157" s="212" t="s">
        <v>77</v>
      </c>
      <c r="AY157" s="211" t="s">
        <v>179</v>
      </c>
      <c r="BK157" s="213">
        <f>SUM(BK158:BK165)</f>
        <v>0</v>
      </c>
    </row>
    <row r="158" s="2" customFormat="1" ht="16.5" customHeight="1">
      <c r="A158" s="41"/>
      <c r="B158" s="42"/>
      <c r="C158" s="216" t="s">
        <v>351</v>
      </c>
      <c r="D158" s="216" t="s">
        <v>181</v>
      </c>
      <c r="E158" s="217" t="s">
        <v>1364</v>
      </c>
      <c r="F158" s="218" t="s">
        <v>1365</v>
      </c>
      <c r="G158" s="219" t="s">
        <v>184</v>
      </c>
      <c r="H158" s="220">
        <v>2</v>
      </c>
      <c r="I158" s="221"/>
      <c r="J158" s="222">
        <f>ROUND(I158*H158,2)</f>
        <v>0</v>
      </c>
      <c r="K158" s="218" t="s">
        <v>1302</v>
      </c>
      <c r="L158" s="47"/>
      <c r="M158" s="223" t="s">
        <v>19</v>
      </c>
      <c r="N158" s="224" t="s">
        <v>48</v>
      </c>
      <c r="O158" s="87"/>
      <c r="P158" s="225">
        <f>O158*H158</f>
        <v>0</v>
      </c>
      <c r="Q158" s="225">
        <v>0.38624999999999998</v>
      </c>
      <c r="R158" s="225">
        <f>Q158*H158</f>
        <v>0.77249999999999996</v>
      </c>
      <c r="S158" s="225">
        <v>0</v>
      </c>
      <c r="T158" s="226">
        <f>S158*H158</f>
        <v>0</v>
      </c>
      <c r="U158" s="41"/>
      <c r="V158" s="41"/>
      <c r="W158" s="41"/>
      <c r="X158" s="41"/>
      <c r="Y158" s="41"/>
      <c r="Z158" s="41"/>
      <c r="AA158" s="41"/>
      <c r="AB158" s="41"/>
      <c r="AC158" s="41"/>
      <c r="AD158" s="41"/>
      <c r="AE158" s="41"/>
      <c r="AR158" s="227" t="s">
        <v>186</v>
      </c>
      <c r="AT158" s="227" t="s">
        <v>181</v>
      </c>
      <c r="AU158" s="227" t="s">
        <v>85</v>
      </c>
      <c r="AY158" s="20" t="s">
        <v>179</v>
      </c>
      <c r="BE158" s="228">
        <f>IF(N158="základní",J158,0)</f>
        <v>0</v>
      </c>
      <c r="BF158" s="228">
        <f>IF(N158="snížená",J158,0)</f>
        <v>0</v>
      </c>
      <c r="BG158" s="228">
        <f>IF(N158="zákl. přenesená",J158,0)</f>
        <v>0</v>
      </c>
      <c r="BH158" s="228">
        <f>IF(N158="sníž. přenesená",J158,0)</f>
        <v>0</v>
      </c>
      <c r="BI158" s="228">
        <f>IF(N158="nulová",J158,0)</f>
        <v>0</v>
      </c>
      <c r="BJ158" s="20" t="s">
        <v>85</v>
      </c>
      <c r="BK158" s="228">
        <f>ROUND(I158*H158,2)</f>
        <v>0</v>
      </c>
      <c r="BL158" s="20" t="s">
        <v>186</v>
      </c>
      <c r="BM158" s="227" t="s">
        <v>529</v>
      </c>
    </row>
    <row r="159" s="2" customFormat="1" ht="16.5" customHeight="1">
      <c r="A159" s="41"/>
      <c r="B159" s="42"/>
      <c r="C159" s="216" t="s">
        <v>359</v>
      </c>
      <c r="D159" s="216" t="s">
        <v>181</v>
      </c>
      <c r="E159" s="217" t="s">
        <v>1366</v>
      </c>
      <c r="F159" s="218" t="s">
        <v>1367</v>
      </c>
      <c r="G159" s="219" t="s">
        <v>184</v>
      </c>
      <c r="H159" s="220">
        <v>2</v>
      </c>
      <c r="I159" s="221"/>
      <c r="J159" s="222">
        <f>ROUND(I159*H159,2)</f>
        <v>0</v>
      </c>
      <c r="K159" s="218" t="s">
        <v>274</v>
      </c>
      <c r="L159" s="47"/>
      <c r="M159" s="223" t="s">
        <v>19</v>
      </c>
      <c r="N159" s="224" t="s">
        <v>48</v>
      </c>
      <c r="O159" s="87"/>
      <c r="P159" s="225">
        <f>O159*H159</f>
        <v>0</v>
      </c>
      <c r="Q159" s="225">
        <v>0.26375999999999999</v>
      </c>
      <c r="R159" s="225">
        <f>Q159*H159</f>
        <v>0.52751999999999999</v>
      </c>
      <c r="S159" s="225">
        <v>0</v>
      </c>
      <c r="T159" s="226">
        <f>S159*H159</f>
        <v>0</v>
      </c>
      <c r="U159" s="41"/>
      <c r="V159" s="41"/>
      <c r="W159" s="41"/>
      <c r="X159" s="41"/>
      <c r="Y159" s="41"/>
      <c r="Z159" s="41"/>
      <c r="AA159" s="41"/>
      <c r="AB159" s="41"/>
      <c r="AC159" s="41"/>
      <c r="AD159" s="41"/>
      <c r="AE159" s="41"/>
      <c r="AR159" s="227" t="s">
        <v>186</v>
      </c>
      <c r="AT159" s="227" t="s">
        <v>181</v>
      </c>
      <c r="AU159" s="227" t="s">
        <v>85</v>
      </c>
      <c r="AY159" s="20" t="s">
        <v>179</v>
      </c>
      <c r="BE159" s="228">
        <f>IF(N159="základní",J159,0)</f>
        <v>0</v>
      </c>
      <c r="BF159" s="228">
        <f>IF(N159="snížená",J159,0)</f>
        <v>0</v>
      </c>
      <c r="BG159" s="228">
        <f>IF(N159="zákl. přenesená",J159,0)</f>
        <v>0</v>
      </c>
      <c r="BH159" s="228">
        <f>IF(N159="sníž. přenesená",J159,0)</f>
        <v>0</v>
      </c>
      <c r="BI159" s="228">
        <f>IF(N159="nulová",J159,0)</f>
        <v>0</v>
      </c>
      <c r="BJ159" s="20" t="s">
        <v>85</v>
      </c>
      <c r="BK159" s="228">
        <f>ROUND(I159*H159,2)</f>
        <v>0</v>
      </c>
      <c r="BL159" s="20" t="s">
        <v>186</v>
      </c>
      <c r="BM159" s="227" t="s">
        <v>540</v>
      </c>
    </row>
    <row r="160" s="2" customFormat="1" ht="16.5" customHeight="1">
      <c r="A160" s="41"/>
      <c r="B160" s="42"/>
      <c r="C160" s="216" t="s">
        <v>146</v>
      </c>
      <c r="D160" s="216" t="s">
        <v>181</v>
      </c>
      <c r="E160" s="217" t="s">
        <v>1368</v>
      </c>
      <c r="F160" s="218" t="s">
        <v>1369</v>
      </c>
      <c r="G160" s="219" t="s">
        <v>184</v>
      </c>
      <c r="H160" s="220">
        <v>2</v>
      </c>
      <c r="I160" s="221"/>
      <c r="J160" s="222">
        <f>ROUND(I160*H160,2)</f>
        <v>0</v>
      </c>
      <c r="K160" s="218" t="s">
        <v>1302</v>
      </c>
      <c r="L160" s="47"/>
      <c r="M160" s="223" t="s">
        <v>19</v>
      </c>
      <c r="N160" s="224" t="s">
        <v>48</v>
      </c>
      <c r="O160" s="87"/>
      <c r="P160" s="225">
        <f>O160*H160</f>
        <v>0</v>
      </c>
      <c r="Q160" s="225">
        <v>0.51085999999999998</v>
      </c>
      <c r="R160" s="225">
        <f>Q160*H160</f>
        <v>1.02172</v>
      </c>
      <c r="S160" s="225">
        <v>0</v>
      </c>
      <c r="T160" s="226">
        <f>S160*H160</f>
        <v>0</v>
      </c>
      <c r="U160" s="41"/>
      <c r="V160" s="41"/>
      <c r="W160" s="41"/>
      <c r="X160" s="41"/>
      <c r="Y160" s="41"/>
      <c r="Z160" s="41"/>
      <c r="AA160" s="41"/>
      <c r="AB160" s="41"/>
      <c r="AC160" s="41"/>
      <c r="AD160" s="41"/>
      <c r="AE160" s="41"/>
      <c r="AR160" s="227" t="s">
        <v>186</v>
      </c>
      <c r="AT160" s="227" t="s">
        <v>181</v>
      </c>
      <c r="AU160" s="227" t="s">
        <v>85</v>
      </c>
      <c r="AY160" s="20" t="s">
        <v>179</v>
      </c>
      <c r="BE160" s="228">
        <f>IF(N160="základní",J160,0)</f>
        <v>0</v>
      </c>
      <c r="BF160" s="228">
        <f>IF(N160="snížená",J160,0)</f>
        <v>0</v>
      </c>
      <c r="BG160" s="228">
        <f>IF(N160="zákl. přenesená",J160,0)</f>
        <v>0</v>
      </c>
      <c r="BH160" s="228">
        <f>IF(N160="sníž. přenesená",J160,0)</f>
        <v>0</v>
      </c>
      <c r="BI160" s="228">
        <f>IF(N160="nulová",J160,0)</f>
        <v>0</v>
      </c>
      <c r="BJ160" s="20" t="s">
        <v>85</v>
      </c>
      <c r="BK160" s="228">
        <f>ROUND(I160*H160,2)</f>
        <v>0</v>
      </c>
      <c r="BL160" s="20" t="s">
        <v>186</v>
      </c>
      <c r="BM160" s="227" t="s">
        <v>557</v>
      </c>
    </row>
    <row r="161" s="2" customFormat="1" ht="16.5" customHeight="1">
      <c r="A161" s="41"/>
      <c r="B161" s="42"/>
      <c r="C161" s="216" t="s">
        <v>368</v>
      </c>
      <c r="D161" s="216" t="s">
        <v>181</v>
      </c>
      <c r="E161" s="217" t="s">
        <v>1370</v>
      </c>
      <c r="F161" s="218" t="s">
        <v>1371</v>
      </c>
      <c r="G161" s="219" t="s">
        <v>184</v>
      </c>
      <c r="H161" s="220">
        <v>2</v>
      </c>
      <c r="I161" s="221"/>
      <c r="J161" s="222">
        <f>ROUND(I161*H161,2)</f>
        <v>0</v>
      </c>
      <c r="K161" s="218" t="s">
        <v>1302</v>
      </c>
      <c r="L161" s="47"/>
      <c r="M161" s="223" t="s">
        <v>19</v>
      </c>
      <c r="N161" s="224" t="s">
        <v>48</v>
      </c>
      <c r="O161" s="87"/>
      <c r="P161" s="225">
        <f>O161*H161</f>
        <v>0</v>
      </c>
      <c r="Q161" s="225">
        <v>0.00069999999999999999</v>
      </c>
      <c r="R161" s="225">
        <f>Q161*H161</f>
        <v>0.0014</v>
      </c>
      <c r="S161" s="225">
        <v>0</v>
      </c>
      <c r="T161" s="226">
        <f>S161*H161</f>
        <v>0</v>
      </c>
      <c r="U161" s="41"/>
      <c r="V161" s="41"/>
      <c r="W161" s="41"/>
      <c r="X161" s="41"/>
      <c r="Y161" s="41"/>
      <c r="Z161" s="41"/>
      <c r="AA161" s="41"/>
      <c r="AB161" s="41"/>
      <c r="AC161" s="41"/>
      <c r="AD161" s="41"/>
      <c r="AE161" s="41"/>
      <c r="AR161" s="227" t="s">
        <v>186</v>
      </c>
      <c r="AT161" s="227" t="s">
        <v>181</v>
      </c>
      <c r="AU161" s="227" t="s">
        <v>85</v>
      </c>
      <c r="AY161" s="20" t="s">
        <v>179</v>
      </c>
      <c r="BE161" s="228">
        <f>IF(N161="základní",J161,0)</f>
        <v>0</v>
      </c>
      <c r="BF161" s="228">
        <f>IF(N161="snížená",J161,0)</f>
        <v>0</v>
      </c>
      <c r="BG161" s="228">
        <f>IF(N161="zákl. přenesená",J161,0)</f>
        <v>0</v>
      </c>
      <c r="BH161" s="228">
        <f>IF(N161="sníž. přenesená",J161,0)</f>
        <v>0</v>
      </c>
      <c r="BI161" s="228">
        <f>IF(N161="nulová",J161,0)</f>
        <v>0</v>
      </c>
      <c r="BJ161" s="20" t="s">
        <v>85</v>
      </c>
      <c r="BK161" s="228">
        <f>ROUND(I161*H161,2)</f>
        <v>0</v>
      </c>
      <c r="BL161" s="20" t="s">
        <v>186</v>
      </c>
      <c r="BM161" s="227" t="s">
        <v>571</v>
      </c>
    </row>
    <row r="162" s="2" customFormat="1" ht="16.5" customHeight="1">
      <c r="A162" s="41"/>
      <c r="B162" s="42"/>
      <c r="C162" s="216" t="s">
        <v>376</v>
      </c>
      <c r="D162" s="216" t="s">
        <v>181</v>
      </c>
      <c r="E162" s="217" t="s">
        <v>1372</v>
      </c>
      <c r="F162" s="218" t="s">
        <v>1373</v>
      </c>
      <c r="G162" s="219" t="s">
        <v>184</v>
      </c>
      <c r="H162" s="220">
        <v>2</v>
      </c>
      <c r="I162" s="221"/>
      <c r="J162" s="222">
        <f>ROUND(I162*H162,2)</f>
        <v>0</v>
      </c>
      <c r="K162" s="218" t="s">
        <v>274</v>
      </c>
      <c r="L162" s="47"/>
      <c r="M162" s="223" t="s">
        <v>19</v>
      </c>
      <c r="N162" s="224" t="s">
        <v>48</v>
      </c>
      <c r="O162" s="87"/>
      <c r="P162" s="225">
        <f>O162*H162</f>
        <v>0</v>
      </c>
      <c r="Q162" s="225">
        <v>0.12966</v>
      </c>
      <c r="R162" s="225">
        <f>Q162*H162</f>
        <v>0.25931999999999999</v>
      </c>
      <c r="S162" s="225">
        <v>0</v>
      </c>
      <c r="T162" s="226">
        <f>S162*H162</f>
        <v>0</v>
      </c>
      <c r="U162" s="41"/>
      <c r="V162" s="41"/>
      <c r="W162" s="41"/>
      <c r="X162" s="41"/>
      <c r="Y162" s="41"/>
      <c r="Z162" s="41"/>
      <c r="AA162" s="41"/>
      <c r="AB162" s="41"/>
      <c r="AC162" s="41"/>
      <c r="AD162" s="41"/>
      <c r="AE162" s="41"/>
      <c r="AR162" s="227" t="s">
        <v>186</v>
      </c>
      <c r="AT162" s="227" t="s">
        <v>181</v>
      </c>
      <c r="AU162" s="227" t="s">
        <v>85</v>
      </c>
      <c r="AY162" s="20" t="s">
        <v>179</v>
      </c>
      <c r="BE162" s="228">
        <f>IF(N162="základní",J162,0)</f>
        <v>0</v>
      </c>
      <c r="BF162" s="228">
        <f>IF(N162="snížená",J162,0)</f>
        <v>0</v>
      </c>
      <c r="BG162" s="228">
        <f>IF(N162="zákl. přenesená",J162,0)</f>
        <v>0</v>
      </c>
      <c r="BH162" s="228">
        <f>IF(N162="sníž. přenesená",J162,0)</f>
        <v>0</v>
      </c>
      <c r="BI162" s="228">
        <f>IF(N162="nulová",J162,0)</f>
        <v>0</v>
      </c>
      <c r="BJ162" s="20" t="s">
        <v>85</v>
      </c>
      <c r="BK162" s="228">
        <f>ROUND(I162*H162,2)</f>
        <v>0</v>
      </c>
      <c r="BL162" s="20" t="s">
        <v>186</v>
      </c>
      <c r="BM162" s="227" t="s">
        <v>560</v>
      </c>
    </row>
    <row r="163" s="2" customFormat="1" ht="16.5" customHeight="1">
      <c r="A163" s="41"/>
      <c r="B163" s="42"/>
      <c r="C163" s="216" t="s">
        <v>383</v>
      </c>
      <c r="D163" s="216" t="s">
        <v>181</v>
      </c>
      <c r="E163" s="217" t="s">
        <v>1374</v>
      </c>
      <c r="F163" s="218" t="s">
        <v>1375</v>
      </c>
      <c r="G163" s="219" t="s">
        <v>464</v>
      </c>
      <c r="H163" s="220">
        <v>0</v>
      </c>
      <c r="I163" s="221"/>
      <c r="J163" s="222">
        <f>ROUND(I163*H163,2)</f>
        <v>0</v>
      </c>
      <c r="K163" s="218" t="s">
        <v>274</v>
      </c>
      <c r="L163" s="47"/>
      <c r="M163" s="223" t="s">
        <v>19</v>
      </c>
      <c r="N163" s="224" t="s">
        <v>48</v>
      </c>
      <c r="O163" s="87"/>
      <c r="P163" s="225">
        <f>O163*H163</f>
        <v>0</v>
      </c>
      <c r="Q163" s="225">
        <v>0</v>
      </c>
      <c r="R163" s="225">
        <f>Q163*H163</f>
        <v>0</v>
      </c>
      <c r="S163" s="225">
        <v>0</v>
      </c>
      <c r="T163" s="226">
        <f>S163*H163</f>
        <v>0</v>
      </c>
      <c r="U163" s="41"/>
      <c r="V163" s="41"/>
      <c r="W163" s="41"/>
      <c r="X163" s="41"/>
      <c r="Y163" s="41"/>
      <c r="Z163" s="41"/>
      <c r="AA163" s="41"/>
      <c r="AB163" s="41"/>
      <c r="AC163" s="41"/>
      <c r="AD163" s="41"/>
      <c r="AE163" s="41"/>
      <c r="AR163" s="227" t="s">
        <v>186</v>
      </c>
      <c r="AT163" s="227" t="s">
        <v>181</v>
      </c>
      <c r="AU163" s="227" t="s">
        <v>85</v>
      </c>
      <c r="AY163" s="20" t="s">
        <v>179</v>
      </c>
      <c r="BE163" s="228">
        <f>IF(N163="základní",J163,0)</f>
        <v>0</v>
      </c>
      <c r="BF163" s="228">
        <f>IF(N163="snížená",J163,0)</f>
        <v>0</v>
      </c>
      <c r="BG163" s="228">
        <f>IF(N163="zákl. přenesená",J163,0)</f>
        <v>0</v>
      </c>
      <c r="BH163" s="228">
        <f>IF(N163="sníž. přenesená",J163,0)</f>
        <v>0</v>
      </c>
      <c r="BI163" s="228">
        <f>IF(N163="nulová",J163,0)</f>
        <v>0</v>
      </c>
      <c r="BJ163" s="20" t="s">
        <v>85</v>
      </c>
      <c r="BK163" s="228">
        <f>ROUND(I163*H163,2)</f>
        <v>0</v>
      </c>
      <c r="BL163" s="20" t="s">
        <v>186</v>
      </c>
      <c r="BM163" s="227" t="s">
        <v>591</v>
      </c>
    </row>
    <row r="164" s="2" customFormat="1">
      <c r="A164" s="41"/>
      <c r="B164" s="42"/>
      <c r="C164" s="43"/>
      <c r="D164" s="236" t="s">
        <v>276</v>
      </c>
      <c r="E164" s="43"/>
      <c r="F164" s="278" t="s">
        <v>1121</v>
      </c>
      <c r="G164" s="43"/>
      <c r="H164" s="43"/>
      <c r="I164" s="231"/>
      <c r="J164" s="43"/>
      <c r="K164" s="43"/>
      <c r="L164" s="47"/>
      <c r="M164" s="232"/>
      <c r="N164" s="233"/>
      <c r="O164" s="87"/>
      <c r="P164" s="87"/>
      <c r="Q164" s="87"/>
      <c r="R164" s="87"/>
      <c r="S164" s="87"/>
      <c r="T164" s="88"/>
      <c r="U164" s="41"/>
      <c r="V164" s="41"/>
      <c r="W164" s="41"/>
      <c r="X164" s="41"/>
      <c r="Y164" s="41"/>
      <c r="Z164" s="41"/>
      <c r="AA164" s="41"/>
      <c r="AB164" s="41"/>
      <c r="AC164" s="41"/>
      <c r="AD164" s="41"/>
      <c r="AE164" s="41"/>
      <c r="AT164" s="20" t="s">
        <v>276</v>
      </c>
      <c r="AU164" s="20" t="s">
        <v>85</v>
      </c>
    </row>
    <row r="165" s="14" customFormat="1">
      <c r="A165" s="14"/>
      <c r="B165" s="245"/>
      <c r="C165" s="246"/>
      <c r="D165" s="236" t="s">
        <v>190</v>
      </c>
      <c r="E165" s="246"/>
      <c r="F165" s="248" t="s">
        <v>1122</v>
      </c>
      <c r="G165" s="246"/>
      <c r="H165" s="249">
        <v>0</v>
      </c>
      <c r="I165" s="250"/>
      <c r="J165" s="246"/>
      <c r="K165" s="246"/>
      <c r="L165" s="251"/>
      <c r="M165" s="252"/>
      <c r="N165" s="253"/>
      <c r="O165" s="253"/>
      <c r="P165" s="253"/>
      <c r="Q165" s="253"/>
      <c r="R165" s="253"/>
      <c r="S165" s="253"/>
      <c r="T165" s="254"/>
      <c r="U165" s="14"/>
      <c r="V165" s="14"/>
      <c r="W165" s="14"/>
      <c r="X165" s="14"/>
      <c r="Y165" s="14"/>
      <c r="Z165" s="14"/>
      <c r="AA165" s="14"/>
      <c r="AB165" s="14"/>
      <c r="AC165" s="14"/>
      <c r="AD165" s="14"/>
      <c r="AE165" s="14"/>
      <c r="AT165" s="255" t="s">
        <v>190</v>
      </c>
      <c r="AU165" s="255" t="s">
        <v>85</v>
      </c>
      <c r="AV165" s="14" t="s">
        <v>87</v>
      </c>
      <c r="AW165" s="14" t="s">
        <v>4</v>
      </c>
      <c r="AX165" s="14" t="s">
        <v>85</v>
      </c>
      <c r="AY165" s="255" t="s">
        <v>179</v>
      </c>
    </row>
    <row r="166" s="12" customFormat="1" ht="25.92" customHeight="1">
      <c r="A166" s="12"/>
      <c r="B166" s="200"/>
      <c r="C166" s="201"/>
      <c r="D166" s="202" t="s">
        <v>76</v>
      </c>
      <c r="E166" s="203" t="s">
        <v>235</v>
      </c>
      <c r="F166" s="203" t="s">
        <v>1376</v>
      </c>
      <c r="G166" s="201"/>
      <c r="H166" s="201"/>
      <c r="I166" s="204"/>
      <c r="J166" s="205">
        <f>BK166</f>
        <v>0</v>
      </c>
      <c r="K166" s="201"/>
      <c r="L166" s="206"/>
      <c r="M166" s="207"/>
      <c r="N166" s="208"/>
      <c r="O166" s="208"/>
      <c r="P166" s="209">
        <f>SUM(P167:P181)</f>
        <v>0</v>
      </c>
      <c r="Q166" s="208"/>
      <c r="R166" s="209">
        <f>SUM(R167:R181)</f>
        <v>1.0886077999999997</v>
      </c>
      <c r="S166" s="208"/>
      <c r="T166" s="210">
        <f>SUM(T167:T181)</f>
        <v>0</v>
      </c>
      <c r="U166" s="12"/>
      <c r="V166" s="12"/>
      <c r="W166" s="12"/>
      <c r="X166" s="12"/>
      <c r="Y166" s="12"/>
      <c r="Z166" s="12"/>
      <c r="AA166" s="12"/>
      <c r="AB166" s="12"/>
      <c r="AC166" s="12"/>
      <c r="AD166" s="12"/>
      <c r="AE166" s="12"/>
      <c r="AR166" s="211" t="s">
        <v>85</v>
      </c>
      <c r="AT166" s="212" t="s">
        <v>76</v>
      </c>
      <c r="AU166" s="212" t="s">
        <v>77</v>
      </c>
      <c r="AY166" s="211" t="s">
        <v>179</v>
      </c>
      <c r="BK166" s="213">
        <f>SUM(BK167:BK181)</f>
        <v>0</v>
      </c>
    </row>
    <row r="167" s="2" customFormat="1" ht="21.75" customHeight="1">
      <c r="A167" s="41"/>
      <c r="B167" s="42"/>
      <c r="C167" s="216" t="s">
        <v>392</v>
      </c>
      <c r="D167" s="216" t="s">
        <v>181</v>
      </c>
      <c r="E167" s="217" t="s">
        <v>1501</v>
      </c>
      <c r="F167" s="218" t="s">
        <v>1502</v>
      </c>
      <c r="G167" s="219" t="s">
        <v>251</v>
      </c>
      <c r="H167" s="220">
        <v>3.7000000000000002</v>
      </c>
      <c r="I167" s="221"/>
      <c r="J167" s="222">
        <f>ROUND(I167*H167,2)</f>
        <v>0</v>
      </c>
      <c r="K167" s="218" t="s">
        <v>1302</v>
      </c>
      <c r="L167" s="47"/>
      <c r="M167" s="223" t="s">
        <v>19</v>
      </c>
      <c r="N167" s="224" t="s">
        <v>48</v>
      </c>
      <c r="O167" s="87"/>
      <c r="P167" s="225">
        <f>O167*H167</f>
        <v>0</v>
      </c>
      <c r="Q167" s="225">
        <v>0.025399999999999999</v>
      </c>
      <c r="R167" s="225">
        <f>Q167*H167</f>
        <v>0.093979999999999994</v>
      </c>
      <c r="S167" s="225">
        <v>0</v>
      </c>
      <c r="T167" s="226">
        <f>S167*H167</f>
        <v>0</v>
      </c>
      <c r="U167" s="41"/>
      <c r="V167" s="41"/>
      <c r="W167" s="41"/>
      <c r="X167" s="41"/>
      <c r="Y167" s="41"/>
      <c r="Z167" s="41"/>
      <c r="AA167" s="41"/>
      <c r="AB167" s="41"/>
      <c r="AC167" s="41"/>
      <c r="AD167" s="41"/>
      <c r="AE167" s="41"/>
      <c r="AR167" s="227" t="s">
        <v>186</v>
      </c>
      <c r="AT167" s="227" t="s">
        <v>181</v>
      </c>
      <c r="AU167" s="227" t="s">
        <v>85</v>
      </c>
      <c r="AY167" s="20" t="s">
        <v>179</v>
      </c>
      <c r="BE167" s="228">
        <f>IF(N167="základní",J167,0)</f>
        <v>0</v>
      </c>
      <c r="BF167" s="228">
        <f>IF(N167="snížená",J167,0)</f>
        <v>0</v>
      </c>
      <c r="BG167" s="228">
        <f>IF(N167="zákl. přenesená",J167,0)</f>
        <v>0</v>
      </c>
      <c r="BH167" s="228">
        <f>IF(N167="sníž. přenesená",J167,0)</f>
        <v>0</v>
      </c>
      <c r="BI167" s="228">
        <f>IF(N167="nulová",J167,0)</f>
        <v>0</v>
      </c>
      <c r="BJ167" s="20" t="s">
        <v>85</v>
      </c>
      <c r="BK167" s="228">
        <f>ROUND(I167*H167,2)</f>
        <v>0</v>
      </c>
      <c r="BL167" s="20" t="s">
        <v>186</v>
      </c>
      <c r="BM167" s="227" t="s">
        <v>601</v>
      </c>
    </row>
    <row r="168" s="2" customFormat="1" ht="16.5" customHeight="1">
      <c r="A168" s="41"/>
      <c r="B168" s="42"/>
      <c r="C168" s="216" t="s">
        <v>400</v>
      </c>
      <c r="D168" s="216" t="s">
        <v>181</v>
      </c>
      <c r="E168" s="217" t="s">
        <v>1503</v>
      </c>
      <c r="F168" s="218" t="s">
        <v>1504</v>
      </c>
      <c r="G168" s="219" t="s">
        <v>273</v>
      </c>
      <c r="H168" s="220">
        <v>1</v>
      </c>
      <c r="I168" s="221"/>
      <c r="J168" s="222">
        <f>ROUND(I168*H168,2)</f>
        <v>0</v>
      </c>
      <c r="K168" s="218" t="s">
        <v>1302</v>
      </c>
      <c r="L168" s="47"/>
      <c r="M168" s="223" t="s">
        <v>19</v>
      </c>
      <c r="N168" s="224" t="s">
        <v>48</v>
      </c>
      <c r="O168" s="87"/>
      <c r="P168" s="225">
        <f>O168*H168</f>
        <v>0</v>
      </c>
      <c r="Q168" s="225">
        <v>0.23857999999999999</v>
      </c>
      <c r="R168" s="225">
        <f>Q168*H168</f>
        <v>0.23857999999999999</v>
      </c>
      <c r="S168" s="225">
        <v>0</v>
      </c>
      <c r="T168" s="226">
        <f>S168*H168</f>
        <v>0</v>
      </c>
      <c r="U168" s="41"/>
      <c r="V168" s="41"/>
      <c r="W168" s="41"/>
      <c r="X168" s="41"/>
      <c r="Y168" s="41"/>
      <c r="Z168" s="41"/>
      <c r="AA168" s="41"/>
      <c r="AB168" s="41"/>
      <c r="AC168" s="41"/>
      <c r="AD168" s="41"/>
      <c r="AE168" s="41"/>
      <c r="AR168" s="227" t="s">
        <v>186</v>
      </c>
      <c r="AT168" s="227" t="s">
        <v>181</v>
      </c>
      <c r="AU168" s="227" t="s">
        <v>85</v>
      </c>
      <c r="AY168" s="20" t="s">
        <v>179</v>
      </c>
      <c r="BE168" s="228">
        <f>IF(N168="základní",J168,0)</f>
        <v>0</v>
      </c>
      <c r="BF168" s="228">
        <f>IF(N168="snížená",J168,0)</f>
        <v>0</v>
      </c>
      <c r="BG168" s="228">
        <f>IF(N168="zákl. přenesená",J168,0)</f>
        <v>0</v>
      </c>
      <c r="BH168" s="228">
        <f>IF(N168="sníž. přenesená",J168,0)</f>
        <v>0</v>
      </c>
      <c r="BI168" s="228">
        <f>IF(N168="nulová",J168,0)</f>
        <v>0</v>
      </c>
      <c r="BJ168" s="20" t="s">
        <v>85</v>
      </c>
      <c r="BK168" s="228">
        <f>ROUND(I168*H168,2)</f>
        <v>0</v>
      </c>
      <c r="BL168" s="20" t="s">
        <v>186</v>
      </c>
      <c r="BM168" s="227" t="s">
        <v>610</v>
      </c>
    </row>
    <row r="169" s="2" customFormat="1" ht="16.5" customHeight="1">
      <c r="A169" s="41"/>
      <c r="B169" s="42"/>
      <c r="C169" s="216" t="s">
        <v>406</v>
      </c>
      <c r="D169" s="216" t="s">
        <v>181</v>
      </c>
      <c r="E169" s="217" t="s">
        <v>1505</v>
      </c>
      <c r="F169" s="218" t="s">
        <v>1506</v>
      </c>
      <c r="G169" s="219" t="s">
        <v>251</v>
      </c>
      <c r="H169" s="220">
        <v>14.300000000000001</v>
      </c>
      <c r="I169" s="221"/>
      <c r="J169" s="222">
        <f>ROUND(I169*H169,2)</f>
        <v>0</v>
      </c>
      <c r="K169" s="218" t="s">
        <v>1302</v>
      </c>
      <c r="L169" s="47"/>
      <c r="M169" s="223" t="s">
        <v>19</v>
      </c>
      <c r="N169" s="224" t="s">
        <v>48</v>
      </c>
      <c r="O169" s="87"/>
      <c r="P169" s="225">
        <f>O169*H169</f>
        <v>0</v>
      </c>
      <c r="Q169" s="225">
        <v>0</v>
      </c>
      <c r="R169" s="225">
        <f>Q169*H169</f>
        <v>0</v>
      </c>
      <c r="S169" s="225">
        <v>0</v>
      </c>
      <c r="T169" s="226">
        <f>S169*H169</f>
        <v>0</v>
      </c>
      <c r="U169" s="41"/>
      <c r="V169" s="41"/>
      <c r="W169" s="41"/>
      <c r="X169" s="41"/>
      <c r="Y169" s="41"/>
      <c r="Z169" s="41"/>
      <c r="AA169" s="41"/>
      <c r="AB169" s="41"/>
      <c r="AC169" s="41"/>
      <c r="AD169" s="41"/>
      <c r="AE169" s="41"/>
      <c r="AR169" s="227" t="s">
        <v>186</v>
      </c>
      <c r="AT169" s="227" t="s">
        <v>181</v>
      </c>
      <c r="AU169" s="227" t="s">
        <v>85</v>
      </c>
      <c r="AY169" s="20" t="s">
        <v>179</v>
      </c>
      <c r="BE169" s="228">
        <f>IF(N169="základní",J169,0)</f>
        <v>0</v>
      </c>
      <c r="BF169" s="228">
        <f>IF(N169="snížená",J169,0)</f>
        <v>0</v>
      </c>
      <c r="BG169" s="228">
        <f>IF(N169="zákl. přenesená",J169,0)</f>
        <v>0</v>
      </c>
      <c r="BH169" s="228">
        <f>IF(N169="sníž. přenesená",J169,0)</f>
        <v>0</v>
      </c>
      <c r="BI169" s="228">
        <f>IF(N169="nulová",J169,0)</f>
        <v>0</v>
      </c>
      <c r="BJ169" s="20" t="s">
        <v>85</v>
      </c>
      <c r="BK169" s="228">
        <f>ROUND(I169*H169,2)</f>
        <v>0</v>
      </c>
      <c r="BL169" s="20" t="s">
        <v>186</v>
      </c>
      <c r="BM169" s="227" t="s">
        <v>620</v>
      </c>
    </row>
    <row r="170" s="2" customFormat="1" ht="16.5" customHeight="1">
      <c r="A170" s="41"/>
      <c r="B170" s="42"/>
      <c r="C170" s="216" t="s">
        <v>412</v>
      </c>
      <c r="D170" s="216" t="s">
        <v>181</v>
      </c>
      <c r="E170" s="217" t="s">
        <v>1507</v>
      </c>
      <c r="F170" s="218" t="s">
        <v>1508</v>
      </c>
      <c r="G170" s="219" t="s">
        <v>251</v>
      </c>
      <c r="H170" s="220">
        <v>18</v>
      </c>
      <c r="I170" s="221"/>
      <c r="J170" s="222">
        <f>ROUND(I170*H170,2)</f>
        <v>0</v>
      </c>
      <c r="K170" s="218" t="s">
        <v>1302</v>
      </c>
      <c r="L170" s="47"/>
      <c r="M170" s="223" t="s">
        <v>19</v>
      </c>
      <c r="N170" s="224" t="s">
        <v>48</v>
      </c>
      <c r="O170" s="87"/>
      <c r="P170" s="225">
        <f>O170*H170</f>
        <v>0</v>
      </c>
      <c r="Q170" s="225">
        <v>0</v>
      </c>
      <c r="R170" s="225">
        <f>Q170*H170</f>
        <v>0</v>
      </c>
      <c r="S170" s="225">
        <v>0</v>
      </c>
      <c r="T170" s="226">
        <f>S170*H170</f>
        <v>0</v>
      </c>
      <c r="U170" s="41"/>
      <c r="V170" s="41"/>
      <c r="W170" s="41"/>
      <c r="X170" s="41"/>
      <c r="Y170" s="41"/>
      <c r="Z170" s="41"/>
      <c r="AA170" s="41"/>
      <c r="AB170" s="41"/>
      <c r="AC170" s="41"/>
      <c r="AD170" s="41"/>
      <c r="AE170" s="41"/>
      <c r="AR170" s="227" t="s">
        <v>186</v>
      </c>
      <c r="AT170" s="227" t="s">
        <v>181</v>
      </c>
      <c r="AU170" s="227" t="s">
        <v>85</v>
      </c>
      <c r="AY170" s="20" t="s">
        <v>179</v>
      </c>
      <c r="BE170" s="228">
        <f>IF(N170="základní",J170,0)</f>
        <v>0</v>
      </c>
      <c r="BF170" s="228">
        <f>IF(N170="snížená",J170,0)</f>
        <v>0</v>
      </c>
      <c r="BG170" s="228">
        <f>IF(N170="zákl. přenesená",J170,0)</f>
        <v>0</v>
      </c>
      <c r="BH170" s="228">
        <f>IF(N170="sníž. přenesená",J170,0)</f>
        <v>0</v>
      </c>
      <c r="BI170" s="228">
        <f>IF(N170="nulová",J170,0)</f>
        <v>0</v>
      </c>
      <c r="BJ170" s="20" t="s">
        <v>85</v>
      </c>
      <c r="BK170" s="228">
        <f>ROUND(I170*H170,2)</f>
        <v>0</v>
      </c>
      <c r="BL170" s="20" t="s">
        <v>186</v>
      </c>
      <c r="BM170" s="227" t="s">
        <v>1151</v>
      </c>
    </row>
    <row r="171" s="2" customFormat="1" ht="16.5" customHeight="1">
      <c r="A171" s="41"/>
      <c r="B171" s="42"/>
      <c r="C171" s="216" t="s">
        <v>420</v>
      </c>
      <c r="D171" s="216" t="s">
        <v>181</v>
      </c>
      <c r="E171" s="217" t="s">
        <v>1509</v>
      </c>
      <c r="F171" s="218" t="s">
        <v>1510</v>
      </c>
      <c r="G171" s="219" t="s">
        <v>1395</v>
      </c>
      <c r="H171" s="220">
        <v>2</v>
      </c>
      <c r="I171" s="221"/>
      <c r="J171" s="222">
        <f>ROUND(I171*H171,2)</f>
        <v>0</v>
      </c>
      <c r="K171" s="218" t="s">
        <v>1302</v>
      </c>
      <c r="L171" s="47"/>
      <c r="M171" s="223" t="s">
        <v>19</v>
      </c>
      <c r="N171" s="224" t="s">
        <v>48</v>
      </c>
      <c r="O171" s="87"/>
      <c r="P171" s="225">
        <f>O171*H171</f>
        <v>0</v>
      </c>
      <c r="Q171" s="225">
        <v>0.00017000000000000001</v>
      </c>
      <c r="R171" s="225">
        <f>Q171*H171</f>
        <v>0.00034000000000000002</v>
      </c>
      <c r="S171" s="225">
        <v>0</v>
      </c>
      <c r="T171" s="226">
        <f>S171*H171</f>
        <v>0</v>
      </c>
      <c r="U171" s="41"/>
      <c r="V171" s="41"/>
      <c r="W171" s="41"/>
      <c r="X171" s="41"/>
      <c r="Y171" s="41"/>
      <c r="Z171" s="41"/>
      <c r="AA171" s="41"/>
      <c r="AB171" s="41"/>
      <c r="AC171" s="41"/>
      <c r="AD171" s="41"/>
      <c r="AE171" s="41"/>
      <c r="AR171" s="227" t="s">
        <v>186</v>
      </c>
      <c r="AT171" s="227" t="s">
        <v>181</v>
      </c>
      <c r="AU171" s="227" t="s">
        <v>85</v>
      </c>
      <c r="AY171" s="20" t="s">
        <v>179</v>
      </c>
      <c r="BE171" s="228">
        <f>IF(N171="základní",J171,0)</f>
        <v>0</v>
      </c>
      <c r="BF171" s="228">
        <f>IF(N171="snížená",J171,0)</f>
        <v>0</v>
      </c>
      <c r="BG171" s="228">
        <f>IF(N171="zákl. přenesená",J171,0)</f>
        <v>0</v>
      </c>
      <c r="BH171" s="228">
        <f>IF(N171="sníž. přenesená",J171,0)</f>
        <v>0</v>
      </c>
      <c r="BI171" s="228">
        <f>IF(N171="nulová",J171,0)</f>
        <v>0</v>
      </c>
      <c r="BJ171" s="20" t="s">
        <v>85</v>
      </c>
      <c r="BK171" s="228">
        <f>ROUND(I171*H171,2)</f>
        <v>0</v>
      </c>
      <c r="BL171" s="20" t="s">
        <v>186</v>
      </c>
      <c r="BM171" s="227" t="s">
        <v>1155</v>
      </c>
    </row>
    <row r="172" s="2" customFormat="1" ht="16.5" customHeight="1">
      <c r="A172" s="41"/>
      <c r="B172" s="42"/>
      <c r="C172" s="216" t="s">
        <v>427</v>
      </c>
      <c r="D172" s="216" t="s">
        <v>181</v>
      </c>
      <c r="E172" s="217" t="s">
        <v>1511</v>
      </c>
      <c r="F172" s="218" t="s">
        <v>1512</v>
      </c>
      <c r="G172" s="219" t="s">
        <v>273</v>
      </c>
      <c r="H172" s="220">
        <v>1</v>
      </c>
      <c r="I172" s="221"/>
      <c r="J172" s="222">
        <f>ROUND(I172*H172,2)</f>
        <v>0</v>
      </c>
      <c r="K172" s="218" t="s">
        <v>1302</v>
      </c>
      <c r="L172" s="47"/>
      <c r="M172" s="223" t="s">
        <v>19</v>
      </c>
      <c r="N172" s="224" t="s">
        <v>48</v>
      </c>
      <c r="O172" s="87"/>
      <c r="P172" s="225">
        <f>O172*H172</f>
        <v>0</v>
      </c>
      <c r="Q172" s="225">
        <v>0</v>
      </c>
      <c r="R172" s="225">
        <f>Q172*H172</f>
        <v>0</v>
      </c>
      <c r="S172" s="225">
        <v>0</v>
      </c>
      <c r="T172" s="226">
        <f>S172*H172</f>
        <v>0</v>
      </c>
      <c r="U172" s="41"/>
      <c r="V172" s="41"/>
      <c r="W172" s="41"/>
      <c r="X172" s="41"/>
      <c r="Y172" s="41"/>
      <c r="Z172" s="41"/>
      <c r="AA172" s="41"/>
      <c r="AB172" s="41"/>
      <c r="AC172" s="41"/>
      <c r="AD172" s="41"/>
      <c r="AE172" s="41"/>
      <c r="AR172" s="227" t="s">
        <v>186</v>
      </c>
      <c r="AT172" s="227" t="s">
        <v>181</v>
      </c>
      <c r="AU172" s="227" t="s">
        <v>85</v>
      </c>
      <c r="AY172" s="20" t="s">
        <v>179</v>
      </c>
      <c r="BE172" s="228">
        <f>IF(N172="základní",J172,0)</f>
        <v>0</v>
      </c>
      <c r="BF172" s="228">
        <f>IF(N172="snížená",J172,0)</f>
        <v>0</v>
      </c>
      <c r="BG172" s="228">
        <f>IF(N172="zákl. přenesená",J172,0)</f>
        <v>0</v>
      </c>
      <c r="BH172" s="228">
        <f>IF(N172="sníž. přenesená",J172,0)</f>
        <v>0</v>
      </c>
      <c r="BI172" s="228">
        <f>IF(N172="nulová",J172,0)</f>
        <v>0</v>
      </c>
      <c r="BJ172" s="20" t="s">
        <v>85</v>
      </c>
      <c r="BK172" s="228">
        <f>ROUND(I172*H172,2)</f>
        <v>0</v>
      </c>
      <c r="BL172" s="20" t="s">
        <v>186</v>
      </c>
      <c r="BM172" s="227" t="s">
        <v>1158</v>
      </c>
    </row>
    <row r="173" s="2" customFormat="1" ht="16.5" customHeight="1">
      <c r="A173" s="41"/>
      <c r="B173" s="42"/>
      <c r="C173" s="216" t="s">
        <v>140</v>
      </c>
      <c r="D173" s="216" t="s">
        <v>181</v>
      </c>
      <c r="E173" s="217" t="s">
        <v>1513</v>
      </c>
      <c r="F173" s="218" t="s">
        <v>1514</v>
      </c>
      <c r="G173" s="219" t="s">
        <v>371</v>
      </c>
      <c r="H173" s="220">
        <v>0.26500000000000001</v>
      </c>
      <c r="I173" s="221"/>
      <c r="J173" s="222">
        <f>ROUND(I173*H173,2)</f>
        <v>0</v>
      </c>
      <c r="K173" s="218" t="s">
        <v>1302</v>
      </c>
      <c r="L173" s="47"/>
      <c r="M173" s="223" t="s">
        <v>19</v>
      </c>
      <c r="N173" s="224" t="s">
        <v>48</v>
      </c>
      <c r="O173" s="87"/>
      <c r="P173" s="225">
        <f>O173*H173</f>
        <v>0</v>
      </c>
      <c r="Q173" s="225">
        <v>2.5249999999999999</v>
      </c>
      <c r="R173" s="225">
        <f>Q173*H173</f>
        <v>0.66912499999999997</v>
      </c>
      <c r="S173" s="225">
        <v>0</v>
      </c>
      <c r="T173" s="226">
        <f>S173*H173</f>
        <v>0</v>
      </c>
      <c r="U173" s="41"/>
      <c r="V173" s="41"/>
      <c r="W173" s="41"/>
      <c r="X173" s="41"/>
      <c r="Y173" s="41"/>
      <c r="Z173" s="41"/>
      <c r="AA173" s="41"/>
      <c r="AB173" s="41"/>
      <c r="AC173" s="41"/>
      <c r="AD173" s="41"/>
      <c r="AE173" s="41"/>
      <c r="AR173" s="227" t="s">
        <v>186</v>
      </c>
      <c r="AT173" s="227" t="s">
        <v>181</v>
      </c>
      <c r="AU173" s="227" t="s">
        <v>85</v>
      </c>
      <c r="AY173" s="20" t="s">
        <v>179</v>
      </c>
      <c r="BE173" s="228">
        <f>IF(N173="základní",J173,0)</f>
        <v>0</v>
      </c>
      <c r="BF173" s="228">
        <f>IF(N173="snížená",J173,0)</f>
        <v>0</v>
      </c>
      <c r="BG173" s="228">
        <f>IF(N173="zákl. přenesená",J173,0)</f>
        <v>0</v>
      </c>
      <c r="BH173" s="228">
        <f>IF(N173="sníž. přenesená",J173,0)</f>
        <v>0</v>
      </c>
      <c r="BI173" s="228">
        <f>IF(N173="nulová",J173,0)</f>
        <v>0</v>
      </c>
      <c r="BJ173" s="20" t="s">
        <v>85</v>
      </c>
      <c r="BK173" s="228">
        <f>ROUND(I173*H173,2)</f>
        <v>0</v>
      </c>
      <c r="BL173" s="20" t="s">
        <v>186</v>
      </c>
      <c r="BM173" s="227" t="s">
        <v>1161</v>
      </c>
    </row>
    <row r="174" s="2" customFormat="1" ht="16.5" customHeight="1">
      <c r="A174" s="41"/>
      <c r="B174" s="42"/>
      <c r="C174" s="279" t="s">
        <v>440</v>
      </c>
      <c r="D174" s="279" t="s">
        <v>553</v>
      </c>
      <c r="E174" s="280" t="s">
        <v>1515</v>
      </c>
      <c r="F174" s="281" t="s">
        <v>1516</v>
      </c>
      <c r="G174" s="282" t="s">
        <v>273</v>
      </c>
      <c r="H174" s="283">
        <v>15</v>
      </c>
      <c r="I174" s="284"/>
      <c r="J174" s="285">
        <f>ROUND(I174*H174,2)</f>
        <v>0</v>
      </c>
      <c r="K174" s="281" t="s">
        <v>1302</v>
      </c>
      <c r="L174" s="286"/>
      <c r="M174" s="287" t="s">
        <v>19</v>
      </c>
      <c r="N174" s="288" t="s">
        <v>48</v>
      </c>
      <c r="O174" s="87"/>
      <c r="P174" s="225">
        <f>O174*H174</f>
        <v>0</v>
      </c>
      <c r="Q174" s="225">
        <v>0.0028700000000000002</v>
      </c>
      <c r="R174" s="225">
        <f>Q174*H174</f>
        <v>0.043050000000000005</v>
      </c>
      <c r="S174" s="225">
        <v>0</v>
      </c>
      <c r="T174" s="226">
        <f>S174*H174</f>
        <v>0</v>
      </c>
      <c r="U174" s="41"/>
      <c r="V174" s="41"/>
      <c r="W174" s="41"/>
      <c r="X174" s="41"/>
      <c r="Y174" s="41"/>
      <c r="Z174" s="41"/>
      <c r="AA174" s="41"/>
      <c r="AB174" s="41"/>
      <c r="AC174" s="41"/>
      <c r="AD174" s="41"/>
      <c r="AE174" s="41"/>
      <c r="AR174" s="227" t="s">
        <v>235</v>
      </c>
      <c r="AT174" s="227" t="s">
        <v>553</v>
      </c>
      <c r="AU174" s="227" t="s">
        <v>85</v>
      </c>
      <c r="AY174" s="20" t="s">
        <v>179</v>
      </c>
      <c r="BE174" s="228">
        <f>IF(N174="základní",J174,0)</f>
        <v>0</v>
      </c>
      <c r="BF174" s="228">
        <f>IF(N174="snížená",J174,0)</f>
        <v>0</v>
      </c>
      <c r="BG174" s="228">
        <f>IF(N174="zákl. přenesená",J174,0)</f>
        <v>0</v>
      </c>
      <c r="BH174" s="228">
        <f>IF(N174="sníž. přenesená",J174,0)</f>
        <v>0</v>
      </c>
      <c r="BI174" s="228">
        <f>IF(N174="nulová",J174,0)</f>
        <v>0</v>
      </c>
      <c r="BJ174" s="20" t="s">
        <v>85</v>
      </c>
      <c r="BK174" s="228">
        <f>ROUND(I174*H174,2)</f>
        <v>0</v>
      </c>
      <c r="BL174" s="20" t="s">
        <v>186</v>
      </c>
      <c r="BM174" s="227" t="s">
        <v>1164</v>
      </c>
    </row>
    <row r="175" s="2" customFormat="1" ht="16.5" customHeight="1">
      <c r="A175" s="41"/>
      <c r="B175" s="42"/>
      <c r="C175" s="216" t="s">
        <v>446</v>
      </c>
      <c r="D175" s="216" t="s">
        <v>181</v>
      </c>
      <c r="E175" s="217" t="s">
        <v>1517</v>
      </c>
      <c r="F175" s="218" t="s">
        <v>1518</v>
      </c>
      <c r="G175" s="219" t="s">
        <v>184</v>
      </c>
      <c r="H175" s="220">
        <v>2.96</v>
      </c>
      <c r="I175" s="221"/>
      <c r="J175" s="222">
        <f>ROUND(I175*H175,2)</f>
        <v>0</v>
      </c>
      <c r="K175" s="218" t="s">
        <v>1302</v>
      </c>
      <c r="L175" s="47"/>
      <c r="M175" s="223" t="s">
        <v>19</v>
      </c>
      <c r="N175" s="224" t="s">
        <v>48</v>
      </c>
      <c r="O175" s="87"/>
      <c r="P175" s="225">
        <f>O175*H175</f>
        <v>0</v>
      </c>
      <c r="Q175" s="225">
        <v>0.0041799999999999997</v>
      </c>
      <c r="R175" s="225">
        <f>Q175*H175</f>
        <v>0.0123728</v>
      </c>
      <c r="S175" s="225">
        <v>0</v>
      </c>
      <c r="T175" s="226">
        <f>S175*H175</f>
        <v>0</v>
      </c>
      <c r="U175" s="41"/>
      <c r="V175" s="41"/>
      <c r="W175" s="41"/>
      <c r="X175" s="41"/>
      <c r="Y175" s="41"/>
      <c r="Z175" s="41"/>
      <c r="AA175" s="41"/>
      <c r="AB175" s="41"/>
      <c r="AC175" s="41"/>
      <c r="AD175" s="41"/>
      <c r="AE175" s="41"/>
      <c r="AR175" s="227" t="s">
        <v>186</v>
      </c>
      <c r="AT175" s="227" t="s">
        <v>181</v>
      </c>
      <c r="AU175" s="227" t="s">
        <v>85</v>
      </c>
      <c r="AY175" s="20" t="s">
        <v>179</v>
      </c>
      <c r="BE175" s="228">
        <f>IF(N175="základní",J175,0)</f>
        <v>0</v>
      </c>
      <c r="BF175" s="228">
        <f>IF(N175="snížená",J175,0)</f>
        <v>0</v>
      </c>
      <c r="BG175" s="228">
        <f>IF(N175="zákl. přenesená",J175,0)</f>
        <v>0</v>
      </c>
      <c r="BH175" s="228">
        <f>IF(N175="sníž. přenesená",J175,0)</f>
        <v>0</v>
      </c>
      <c r="BI175" s="228">
        <f>IF(N175="nulová",J175,0)</f>
        <v>0</v>
      </c>
      <c r="BJ175" s="20" t="s">
        <v>85</v>
      </c>
      <c r="BK175" s="228">
        <f>ROUND(I175*H175,2)</f>
        <v>0</v>
      </c>
      <c r="BL175" s="20" t="s">
        <v>186</v>
      </c>
      <c r="BM175" s="227" t="s">
        <v>1167</v>
      </c>
    </row>
    <row r="176" s="14" customFormat="1">
      <c r="A176" s="14"/>
      <c r="B176" s="245"/>
      <c r="C176" s="246"/>
      <c r="D176" s="236" t="s">
        <v>190</v>
      </c>
      <c r="E176" s="247" t="s">
        <v>19</v>
      </c>
      <c r="F176" s="248" t="s">
        <v>1519</v>
      </c>
      <c r="G176" s="246"/>
      <c r="H176" s="249">
        <v>2.96</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190</v>
      </c>
      <c r="AU176" s="255" t="s">
        <v>85</v>
      </c>
      <c r="AV176" s="14" t="s">
        <v>87</v>
      </c>
      <c r="AW176" s="14" t="s">
        <v>37</v>
      </c>
      <c r="AX176" s="14" t="s">
        <v>77</v>
      </c>
      <c r="AY176" s="255" t="s">
        <v>179</v>
      </c>
    </row>
    <row r="177" s="16" customFormat="1">
      <c r="A177" s="16"/>
      <c r="B177" s="267"/>
      <c r="C177" s="268"/>
      <c r="D177" s="236" t="s">
        <v>190</v>
      </c>
      <c r="E177" s="269" t="s">
        <v>19</v>
      </c>
      <c r="F177" s="270" t="s">
        <v>195</v>
      </c>
      <c r="G177" s="268"/>
      <c r="H177" s="271">
        <v>2.96</v>
      </c>
      <c r="I177" s="272"/>
      <c r="J177" s="268"/>
      <c r="K177" s="268"/>
      <c r="L177" s="273"/>
      <c r="M177" s="274"/>
      <c r="N177" s="275"/>
      <c r="O177" s="275"/>
      <c r="P177" s="275"/>
      <c r="Q177" s="275"/>
      <c r="R177" s="275"/>
      <c r="S177" s="275"/>
      <c r="T177" s="276"/>
      <c r="U177" s="16"/>
      <c r="V177" s="16"/>
      <c r="W177" s="16"/>
      <c r="X177" s="16"/>
      <c r="Y177" s="16"/>
      <c r="Z177" s="16"/>
      <c r="AA177" s="16"/>
      <c r="AB177" s="16"/>
      <c r="AC177" s="16"/>
      <c r="AD177" s="16"/>
      <c r="AE177" s="16"/>
      <c r="AT177" s="277" t="s">
        <v>190</v>
      </c>
      <c r="AU177" s="277" t="s">
        <v>85</v>
      </c>
      <c r="AV177" s="16" t="s">
        <v>186</v>
      </c>
      <c r="AW177" s="16" t="s">
        <v>37</v>
      </c>
      <c r="AX177" s="16" t="s">
        <v>85</v>
      </c>
      <c r="AY177" s="277" t="s">
        <v>179</v>
      </c>
    </row>
    <row r="178" s="2" customFormat="1" ht="16.5" customHeight="1">
      <c r="A178" s="41"/>
      <c r="B178" s="42"/>
      <c r="C178" s="279" t="s">
        <v>453</v>
      </c>
      <c r="D178" s="279" t="s">
        <v>553</v>
      </c>
      <c r="E178" s="280" t="s">
        <v>1520</v>
      </c>
      <c r="F178" s="281" t="s">
        <v>1521</v>
      </c>
      <c r="G178" s="282" t="s">
        <v>273</v>
      </c>
      <c r="H178" s="283">
        <v>1</v>
      </c>
      <c r="I178" s="284"/>
      <c r="J178" s="285">
        <f>ROUND(I178*H178,2)</f>
        <v>0</v>
      </c>
      <c r="K178" s="281" t="s">
        <v>1302</v>
      </c>
      <c r="L178" s="286"/>
      <c r="M178" s="287" t="s">
        <v>19</v>
      </c>
      <c r="N178" s="288" t="s">
        <v>48</v>
      </c>
      <c r="O178" s="87"/>
      <c r="P178" s="225">
        <f>O178*H178</f>
        <v>0</v>
      </c>
      <c r="Q178" s="225">
        <v>0.02104</v>
      </c>
      <c r="R178" s="225">
        <f>Q178*H178</f>
        <v>0.02104</v>
      </c>
      <c r="S178" s="225">
        <v>0</v>
      </c>
      <c r="T178" s="226">
        <f>S178*H178</f>
        <v>0</v>
      </c>
      <c r="U178" s="41"/>
      <c r="V178" s="41"/>
      <c r="W178" s="41"/>
      <c r="X178" s="41"/>
      <c r="Y178" s="41"/>
      <c r="Z178" s="41"/>
      <c r="AA178" s="41"/>
      <c r="AB178" s="41"/>
      <c r="AC178" s="41"/>
      <c r="AD178" s="41"/>
      <c r="AE178" s="41"/>
      <c r="AR178" s="227" t="s">
        <v>235</v>
      </c>
      <c r="AT178" s="227" t="s">
        <v>553</v>
      </c>
      <c r="AU178" s="227" t="s">
        <v>85</v>
      </c>
      <c r="AY178" s="20" t="s">
        <v>179</v>
      </c>
      <c r="BE178" s="228">
        <f>IF(N178="základní",J178,0)</f>
        <v>0</v>
      </c>
      <c r="BF178" s="228">
        <f>IF(N178="snížená",J178,0)</f>
        <v>0</v>
      </c>
      <c r="BG178" s="228">
        <f>IF(N178="zákl. přenesená",J178,0)</f>
        <v>0</v>
      </c>
      <c r="BH178" s="228">
        <f>IF(N178="sníž. přenesená",J178,0)</f>
        <v>0</v>
      </c>
      <c r="BI178" s="228">
        <f>IF(N178="nulová",J178,0)</f>
        <v>0</v>
      </c>
      <c r="BJ178" s="20" t="s">
        <v>85</v>
      </c>
      <c r="BK178" s="228">
        <f>ROUND(I178*H178,2)</f>
        <v>0</v>
      </c>
      <c r="BL178" s="20" t="s">
        <v>186</v>
      </c>
      <c r="BM178" s="227" t="s">
        <v>1170</v>
      </c>
    </row>
    <row r="179" s="2" customFormat="1" ht="16.5" customHeight="1">
      <c r="A179" s="41"/>
      <c r="B179" s="42"/>
      <c r="C179" s="279" t="s">
        <v>461</v>
      </c>
      <c r="D179" s="279" t="s">
        <v>553</v>
      </c>
      <c r="E179" s="280" t="s">
        <v>1522</v>
      </c>
      <c r="F179" s="281" t="s">
        <v>1523</v>
      </c>
      <c r="G179" s="282" t="s">
        <v>273</v>
      </c>
      <c r="H179" s="283">
        <v>1</v>
      </c>
      <c r="I179" s="284"/>
      <c r="J179" s="285">
        <f>ROUND(I179*H179,2)</f>
        <v>0</v>
      </c>
      <c r="K179" s="281" t="s">
        <v>274</v>
      </c>
      <c r="L179" s="286"/>
      <c r="M179" s="287" t="s">
        <v>19</v>
      </c>
      <c r="N179" s="288" t="s">
        <v>48</v>
      </c>
      <c r="O179" s="87"/>
      <c r="P179" s="225">
        <f>O179*H179</f>
        <v>0</v>
      </c>
      <c r="Q179" s="225">
        <v>0.0019200000000000001</v>
      </c>
      <c r="R179" s="225">
        <f>Q179*H179</f>
        <v>0.0019200000000000001</v>
      </c>
      <c r="S179" s="225">
        <v>0</v>
      </c>
      <c r="T179" s="226">
        <f>S179*H179</f>
        <v>0</v>
      </c>
      <c r="U179" s="41"/>
      <c r="V179" s="41"/>
      <c r="W179" s="41"/>
      <c r="X179" s="41"/>
      <c r="Y179" s="41"/>
      <c r="Z179" s="41"/>
      <c r="AA179" s="41"/>
      <c r="AB179" s="41"/>
      <c r="AC179" s="41"/>
      <c r="AD179" s="41"/>
      <c r="AE179" s="41"/>
      <c r="AR179" s="227" t="s">
        <v>235</v>
      </c>
      <c r="AT179" s="227" t="s">
        <v>553</v>
      </c>
      <c r="AU179" s="227" t="s">
        <v>85</v>
      </c>
      <c r="AY179" s="20" t="s">
        <v>179</v>
      </c>
      <c r="BE179" s="228">
        <f>IF(N179="základní",J179,0)</f>
        <v>0</v>
      </c>
      <c r="BF179" s="228">
        <f>IF(N179="snížená",J179,0)</f>
        <v>0</v>
      </c>
      <c r="BG179" s="228">
        <f>IF(N179="zákl. přenesená",J179,0)</f>
        <v>0</v>
      </c>
      <c r="BH179" s="228">
        <f>IF(N179="sníž. přenesená",J179,0)</f>
        <v>0</v>
      </c>
      <c r="BI179" s="228">
        <f>IF(N179="nulová",J179,0)</f>
        <v>0</v>
      </c>
      <c r="BJ179" s="20" t="s">
        <v>85</v>
      </c>
      <c r="BK179" s="228">
        <f>ROUND(I179*H179,2)</f>
        <v>0</v>
      </c>
      <c r="BL179" s="20" t="s">
        <v>186</v>
      </c>
      <c r="BM179" s="227" t="s">
        <v>1173</v>
      </c>
    </row>
    <row r="180" s="2" customFormat="1" ht="16.5" customHeight="1">
      <c r="A180" s="41"/>
      <c r="B180" s="42"/>
      <c r="C180" s="279" t="s">
        <v>467</v>
      </c>
      <c r="D180" s="279" t="s">
        <v>553</v>
      </c>
      <c r="E180" s="280" t="s">
        <v>1524</v>
      </c>
      <c r="F180" s="281" t="s">
        <v>1525</v>
      </c>
      <c r="G180" s="282" t="s">
        <v>273</v>
      </c>
      <c r="H180" s="283">
        <v>2</v>
      </c>
      <c r="I180" s="284"/>
      <c r="J180" s="285">
        <f>ROUND(I180*H180,2)</f>
        <v>0</v>
      </c>
      <c r="K180" s="281" t="s">
        <v>1302</v>
      </c>
      <c r="L180" s="286"/>
      <c r="M180" s="287" t="s">
        <v>19</v>
      </c>
      <c r="N180" s="288" t="s">
        <v>48</v>
      </c>
      <c r="O180" s="87"/>
      <c r="P180" s="225">
        <f>O180*H180</f>
        <v>0</v>
      </c>
      <c r="Q180" s="225">
        <v>0.001</v>
      </c>
      <c r="R180" s="225">
        <f>Q180*H180</f>
        <v>0.002</v>
      </c>
      <c r="S180" s="225">
        <v>0</v>
      </c>
      <c r="T180" s="226">
        <f>S180*H180</f>
        <v>0</v>
      </c>
      <c r="U180" s="41"/>
      <c r="V180" s="41"/>
      <c r="W180" s="41"/>
      <c r="X180" s="41"/>
      <c r="Y180" s="41"/>
      <c r="Z180" s="41"/>
      <c r="AA180" s="41"/>
      <c r="AB180" s="41"/>
      <c r="AC180" s="41"/>
      <c r="AD180" s="41"/>
      <c r="AE180" s="41"/>
      <c r="AR180" s="227" t="s">
        <v>235</v>
      </c>
      <c r="AT180" s="227" t="s">
        <v>553</v>
      </c>
      <c r="AU180" s="227" t="s">
        <v>85</v>
      </c>
      <c r="AY180" s="20" t="s">
        <v>179</v>
      </c>
      <c r="BE180" s="228">
        <f>IF(N180="základní",J180,0)</f>
        <v>0</v>
      </c>
      <c r="BF180" s="228">
        <f>IF(N180="snížená",J180,0)</f>
        <v>0</v>
      </c>
      <c r="BG180" s="228">
        <f>IF(N180="zákl. přenesená",J180,0)</f>
        <v>0</v>
      </c>
      <c r="BH180" s="228">
        <f>IF(N180="sníž. přenesená",J180,0)</f>
        <v>0</v>
      </c>
      <c r="BI180" s="228">
        <f>IF(N180="nulová",J180,0)</f>
        <v>0</v>
      </c>
      <c r="BJ180" s="20" t="s">
        <v>85</v>
      </c>
      <c r="BK180" s="228">
        <f>ROUND(I180*H180,2)</f>
        <v>0</v>
      </c>
      <c r="BL180" s="20" t="s">
        <v>186</v>
      </c>
      <c r="BM180" s="227" t="s">
        <v>1176</v>
      </c>
    </row>
    <row r="181" s="2" customFormat="1" ht="16.5" customHeight="1">
      <c r="A181" s="41"/>
      <c r="B181" s="42"/>
      <c r="C181" s="279" t="s">
        <v>473</v>
      </c>
      <c r="D181" s="279" t="s">
        <v>553</v>
      </c>
      <c r="E181" s="280" t="s">
        <v>1526</v>
      </c>
      <c r="F181" s="281" t="s">
        <v>1527</v>
      </c>
      <c r="G181" s="282" t="s">
        <v>273</v>
      </c>
      <c r="H181" s="283">
        <v>1</v>
      </c>
      <c r="I181" s="284"/>
      <c r="J181" s="285">
        <f>ROUND(I181*H181,2)</f>
        <v>0</v>
      </c>
      <c r="K181" s="281" t="s">
        <v>1302</v>
      </c>
      <c r="L181" s="286"/>
      <c r="M181" s="287" t="s">
        <v>19</v>
      </c>
      <c r="N181" s="288" t="s">
        <v>48</v>
      </c>
      <c r="O181" s="87"/>
      <c r="P181" s="225">
        <f>O181*H181</f>
        <v>0</v>
      </c>
      <c r="Q181" s="225">
        <v>0.0061999999999999998</v>
      </c>
      <c r="R181" s="225">
        <f>Q181*H181</f>
        <v>0.0061999999999999998</v>
      </c>
      <c r="S181" s="225">
        <v>0</v>
      </c>
      <c r="T181" s="226">
        <f>S181*H181</f>
        <v>0</v>
      </c>
      <c r="U181" s="41"/>
      <c r="V181" s="41"/>
      <c r="W181" s="41"/>
      <c r="X181" s="41"/>
      <c r="Y181" s="41"/>
      <c r="Z181" s="41"/>
      <c r="AA181" s="41"/>
      <c r="AB181" s="41"/>
      <c r="AC181" s="41"/>
      <c r="AD181" s="41"/>
      <c r="AE181" s="41"/>
      <c r="AR181" s="227" t="s">
        <v>235</v>
      </c>
      <c r="AT181" s="227" t="s">
        <v>553</v>
      </c>
      <c r="AU181" s="227" t="s">
        <v>85</v>
      </c>
      <c r="AY181" s="20" t="s">
        <v>179</v>
      </c>
      <c r="BE181" s="228">
        <f>IF(N181="základní",J181,0)</f>
        <v>0</v>
      </c>
      <c r="BF181" s="228">
        <f>IF(N181="snížená",J181,0)</f>
        <v>0</v>
      </c>
      <c r="BG181" s="228">
        <f>IF(N181="zákl. přenesená",J181,0)</f>
        <v>0</v>
      </c>
      <c r="BH181" s="228">
        <f>IF(N181="sníž. přenesená",J181,0)</f>
        <v>0</v>
      </c>
      <c r="BI181" s="228">
        <f>IF(N181="nulová",J181,0)</f>
        <v>0</v>
      </c>
      <c r="BJ181" s="20" t="s">
        <v>85</v>
      </c>
      <c r="BK181" s="228">
        <f>ROUND(I181*H181,2)</f>
        <v>0</v>
      </c>
      <c r="BL181" s="20" t="s">
        <v>186</v>
      </c>
      <c r="BM181" s="227" t="s">
        <v>1179</v>
      </c>
    </row>
    <row r="182" s="12" customFormat="1" ht="25.92" customHeight="1">
      <c r="A182" s="12"/>
      <c r="B182" s="200"/>
      <c r="C182" s="201"/>
      <c r="D182" s="202" t="s">
        <v>76</v>
      </c>
      <c r="E182" s="203" t="s">
        <v>242</v>
      </c>
      <c r="F182" s="203" t="s">
        <v>1422</v>
      </c>
      <c r="G182" s="201"/>
      <c r="H182" s="201"/>
      <c r="I182" s="204"/>
      <c r="J182" s="205">
        <f>BK182</f>
        <v>0</v>
      </c>
      <c r="K182" s="201"/>
      <c r="L182" s="206"/>
      <c r="M182" s="207"/>
      <c r="N182" s="208"/>
      <c r="O182" s="208"/>
      <c r="P182" s="209">
        <f>SUM(P183:P184)</f>
        <v>0</v>
      </c>
      <c r="Q182" s="208"/>
      <c r="R182" s="209">
        <f>SUM(R183:R184)</f>
        <v>0</v>
      </c>
      <c r="S182" s="208"/>
      <c r="T182" s="210">
        <f>SUM(T183:T184)</f>
        <v>0</v>
      </c>
      <c r="U182" s="12"/>
      <c r="V182" s="12"/>
      <c r="W182" s="12"/>
      <c r="X182" s="12"/>
      <c r="Y182" s="12"/>
      <c r="Z182" s="12"/>
      <c r="AA182" s="12"/>
      <c r="AB182" s="12"/>
      <c r="AC182" s="12"/>
      <c r="AD182" s="12"/>
      <c r="AE182" s="12"/>
      <c r="AR182" s="211" t="s">
        <v>85</v>
      </c>
      <c r="AT182" s="212" t="s">
        <v>76</v>
      </c>
      <c r="AU182" s="212" t="s">
        <v>77</v>
      </c>
      <c r="AY182" s="211" t="s">
        <v>179</v>
      </c>
      <c r="BK182" s="213">
        <f>SUM(BK183:BK184)</f>
        <v>0</v>
      </c>
    </row>
    <row r="183" s="2" customFormat="1" ht="16.5" customHeight="1">
      <c r="A183" s="41"/>
      <c r="B183" s="42"/>
      <c r="C183" s="216" t="s">
        <v>479</v>
      </c>
      <c r="D183" s="216" t="s">
        <v>181</v>
      </c>
      <c r="E183" s="217" t="s">
        <v>1423</v>
      </c>
      <c r="F183" s="218" t="s">
        <v>1424</v>
      </c>
      <c r="G183" s="219" t="s">
        <v>464</v>
      </c>
      <c r="H183" s="220">
        <v>2</v>
      </c>
      <c r="I183" s="221"/>
      <c r="J183" s="222">
        <f>ROUND(I183*H183,2)</f>
        <v>0</v>
      </c>
      <c r="K183" s="218" t="s">
        <v>274</v>
      </c>
      <c r="L183" s="47"/>
      <c r="M183" s="223" t="s">
        <v>19</v>
      </c>
      <c r="N183" s="224" t="s">
        <v>48</v>
      </c>
      <c r="O183" s="87"/>
      <c r="P183" s="225">
        <f>O183*H183</f>
        <v>0</v>
      </c>
      <c r="Q183" s="225">
        <v>0</v>
      </c>
      <c r="R183" s="225">
        <f>Q183*H183</f>
        <v>0</v>
      </c>
      <c r="S183" s="225">
        <v>0</v>
      </c>
      <c r="T183" s="226">
        <f>S183*H183</f>
        <v>0</v>
      </c>
      <c r="U183" s="41"/>
      <c r="V183" s="41"/>
      <c r="W183" s="41"/>
      <c r="X183" s="41"/>
      <c r="Y183" s="41"/>
      <c r="Z183" s="41"/>
      <c r="AA183" s="41"/>
      <c r="AB183" s="41"/>
      <c r="AC183" s="41"/>
      <c r="AD183" s="41"/>
      <c r="AE183" s="41"/>
      <c r="AR183" s="227" t="s">
        <v>186</v>
      </c>
      <c r="AT183" s="227" t="s">
        <v>181</v>
      </c>
      <c r="AU183" s="227" t="s">
        <v>85</v>
      </c>
      <c r="AY183" s="20" t="s">
        <v>179</v>
      </c>
      <c r="BE183" s="228">
        <f>IF(N183="základní",J183,0)</f>
        <v>0</v>
      </c>
      <c r="BF183" s="228">
        <f>IF(N183="snížená",J183,0)</f>
        <v>0</v>
      </c>
      <c r="BG183" s="228">
        <f>IF(N183="zákl. přenesená",J183,0)</f>
        <v>0</v>
      </c>
      <c r="BH183" s="228">
        <f>IF(N183="sníž. přenesená",J183,0)</f>
        <v>0</v>
      </c>
      <c r="BI183" s="228">
        <f>IF(N183="nulová",J183,0)</f>
        <v>0</v>
      </c>
      <c r="BJ183" s="20" t="s">
        <v>85</v>
      </c>
      <c r="BK183" s="228">
        <f>ROUND(I183*H183,2)</f>
        <v>0</v>
      </c>
      <c r="BL183" s="20" t="s">
        <v>186</v>
      </c>
      <c r="BM183" s="227" t="s">
        <v>1182</v>
      </c>
    </row>
    <row r="184" s="2" customFormat="1" ht="16.5" customHeight="1">
      <c r="A184" s="41"/>
      <c r="B184" s="42"/>
      <c r="C184" s="279" t="s">
        <v>484</v>
      </c>
      <c r="D184" s="279" t="s">
        <v>553</v>
      </c>
      <c r="E184" s="280" t="s">
        <v>1179</v>
      </c>
      <c r="F184" s="281" t="s">
        <v>1528</v>
      </c>
      <c r="G184" s="282" t="s">
        <v>464</v>
      </c>
      <c r="H184" s="283">
        <v>1</v>
      </c>
      <c r="I184" s="284"/>
      <c r="J184" s="285">
        <f>ROUND(I184*H184,2)</f>
        <v>0</v>
      </c>
      <c r="K184" s="281" t="s">
        <v>274</v>
      </c>
      <c r="L184" s="286"/>
      <c r="M184" s="287" t="s">
        <v>19</v>
      </c>
      <c r="N184" s="288" t="s">
        <v>48</v>
      </c>
      <c r="O184" s="87"/>
      <c r="P184" s="225">
        <f>O184*H184</f>
        <v>0</v>
      </c>
      <c r="Q184" s="225">
        <v>0</v>
      </c>
      <c r="R184" s="225">
        <f>Q184*H184</f>
        <v>0</v>
      </c>
      <c r="S184" s="225">
        <v>0</v>
      </c>
      <c r="T184" s="226">
        <f>S184*H184</f>
        <v>0</v>
      </c>
      <c r="U184" s="41"/>
      <c r="V184" s="41"/>
      <c r="W184" s="41"/>
      <c r="X184" s="41"/>
      <c r="Y184" s="41"/>
      <c r="Z184" s="41"/>
      <c r="AA184" s="41"/>
      <c r="AB184" s="41"/>
      <c r="AC184" s="41"/>
      <c r="AD184" s="41"/>
      <c r="AE184" s="41"/>
      <c r="AR184" s="227" t="s">
        <v>235</v>
      </c>
      <c r="AT184" s="227" t="s">
        <v>553</v>
      </c>
      <c r="AU184" s="227" t="s">
        <v>85</v>
      </c>
      <c r="AY184" s="20" t="s">
        <v>179</v>
      </c>
      <c r="BE184" s="228">
        <f>IF(N184="základní",J184,0)</f>
        <v>0</v>
      </c>
      <c r="BF184" s="228">
        <f>IF(N184="snížená",J184,0)</f>
        <v>0</v>
      </c>
      <c r="BG184" s="228">
        <f>IF(N184="zákl. přenesená",J184,0)</f>
        <v>0</v>
      </c>
      <c r="BH184" s="228">
        <f>IF(N184="sníž. přenesená",J184,0)</f>
        <v>0</v>
      </c>
      <c r="BI184" s="228">
        <f>IF(N184="nulová",J184,0)</f>
        <v>0</v>
      </c>
      <c r="BJ184" s="20" t="s">
        <v>85</v>
      </c>
      <c r="BK184" s="228">
        <f>ROUND(I184*H184,2)</f>
        <v>0</v>
      </c>
      <c r="BL184" s="20" t="s">
        <v>186</v>
      </c>
      <c r="BM184" s="227" t="s">
        <v>1185</v>
      </c>
    </row>
    <row r="185" s="12" customFormat="1" ht="25.92" customHeight="1">
      <c r="A185" s="12"/>
      <c r="B185" s="200"/>
      <c r="C185" s="201"/>
      <c r="D185" s="202" t="s">
        <v>76</v>
      </c>
      <c r="E185" s="203" t="s">
        <v>1423</v>
      </c>
      <c r="F185" s="203" t="s">
        <v>1425</v>
      </c>
      <c r="G185" s="201"/>
      <c r="H185" s="201"/>
      <c r="I185" s="204"/>
      <c r="J185" s="205">
        <f>BK185</f>
        <v>0</v>
      </c>
      <c r="K185" s="201"/>
      <c r="L185" s="206"/>
      <c r="M185" s="207"/>
      <c r="N185" s="208"/>
      <c r="O185" s="208"/>
      <c r="P185" s="209">
        <f>SUM(P186:P191)</f>
        <v>0</v>
      </c>
      <c r="Q185" s="208"/>
      <c r="R185" s="209">
        <f>SUM(R186:R191)</f>
        <v>0</v>
      </c>
      <c r="S185" s="208"/>
      <c r="T185" s="210">
        <f>SUM(T186:T191)</f>
        <v>0</v>
      </c>
      <c r="U185" s="12"/>
      <c r="V185" s="12"/>
      <c r="W185" s="12"/>
      <c r="X185" s="12"/>
      <c r="Y185" s="12"/>
      <c r="Z185" s="12"/>
      <c r="AA185" s="12"/>
      <c r="AB185" s="12"/>
      <c r="AC185" s="12"/>
      <c r="AD185" s="12"/>
      <c r="AE185" s="12"/>
      <c r="AR185" s="211" t="s">
        <v>85</v>
      </c>
      <c r="AT185" s="212" t="s">
        <v>76</v>
      </c>
      <c r="AU185" s="212" t="s">
        <v>77</v>
      </c>
      <c r="AY185" s="211" t="s">
        <v>179</v>
      </c>
      <c r="BK185" s="213">
        <f>SUM(BK186:BK191)</f>
        <v>0</v>
      </c>
    </row>
    <row r="186" s="2" customFormat="1" ht="16.5" customHeight="1">
      <c r="A186" s="41"/>
      <c r="B186" s="42"/>
      <c r="C186" s="216" t="s">
        <v>491</v>
      </c>
      <c r="D186" s="216" t="s">
        <v>181</v>
      </c>
      <c r="E186" s="217" t="s">
        <v>1426</v>
      </c>
      <c r="F186" s="218" t="s">
        <v>1427</v>
      </c>
      <c r="G186" s="219" t="s">
        <v>251</v>
      </c>
      <c r="H186" s="220">
        <v>4</v>
      </c>
      <c r="I186" s="221"/>
      <c r="J186" s="222">
        <f>ROUND(I186*H186,2)</f>
        <v>0</v>
      </c>
      <c r="K186" s="218" t="s">
        <v>1302</v>
      </c>
      <c r="L186" s="47"/>
      <c r="M186" s="223" t="s">
        <v>19</v>
      </c>
      <c r="N186" s="224" t="s">
        <v>48</v>
      </c>
      <c r="O186" s="87"/>
      <c r="P186" s="225">
        <f>O186*H186</f>
        <v>0</v>
      </c>
      <c r="Q186" s="225">
        <v>0</v>
      </c>
      <c r="R186" s="225">
        <f>Q186*H186</f>
        <v>0</v>
      </c>
      <c r="S186" s="225">
        <v>0</v>
      </c>
      <c r="T186" s="226">
        <f>S186*H186</f>
        <v>0</v>
      </c>
      <c r="U186" s="41"/>
      <c r="V186" s="41"/>
      <c r="W186" s="41"/>
      <c r="X186" s="41"/>
      <c r="Y186" s="41"/>
      <c r="Z186" s="41"/>
      <c r="AA186" s="41"/>
      <c r="AB186" s="41"/>
      <c r="AC186" s="41"/>
      <c r="AD186" s="41"/>
      <c r="AE186" s="41"/>
      <c r="AR186" s="227" t="s">
        <v>186</v>
      </c>
      <c r="AT186" s="227" t="s">
        <v>181</v>
      </c>
      <c r="AU186" s="227" t="s">
        <v>85</v>
      </c>
      <c r="AY186" s="20" t="s">
        <v>179</v>
      </c>
      <c r="BE186" s="228">
        <f>IF(N186="základní",J186,0)</f>
        <v>0</v>
      </c>
      <c r="BF186" s="228">
        <f>IF(N186="snížená",J186,0)</f>
        <v>0</v>
      </c>
      <c r="BG186" s="228">
        <f>IF(N186="zákl. přenesená",J186,0)</f>
        <v>0</v>
      </c>
      <c r="BH186" s="228">
        <f>IF(N186="sníž. přenesená",J186,0)</f>
        <v>0</v>
      </c>
      <c r="BI186" s="228">
        <f>IF(N186="nulová",J186,0)</f>
        <v>0</v>
      </c>
      <c r="BJ186" s="20" t="s">
        <v>85</v>
      </c>
      <c r="BK186" s="228">
        <f>ROUND(I186*H186,2)</f>
        <v>0</v>
      </c>
      <c r="BL186" s="20" t="s">
        <v>186</v>
      </c>
      <c r="BM186" s="227" t="s">
        <v>1188</v>
      </c>
    </row>
    <row r="187" s="14" customFormat="1">
      <c r="A187" s="14"/>
      <c r="B187" s="245"/>
      <c r="C187" s="246"/>
      <c r="D187" s="236" t="s">
        <v>190</v>
      </c>
      <c r="E187" s="247" t="s">
        <v>19</v>
      </c>
      <c r="F187" s="248" t="s">
        <v>1529</v>
      </c>
      <c r="G187" s="246"/>
      <c r="H187" s="249">
        <v>4</v>
      </c>
      <c r="I187" s="250"/>
      <c r="J187" s="246"/>
      <c r="K187" s="246"/>
      <c r="L187" s="251"/>
      <c r="M187" s="252"/>
      <c r="N187" s="253"/>
      <c r="O187" s="253"/>
      <c r="P187" s="253"/>
      <c r="Q187" s="253"/>
      <c r="R187" s="253"/>
      <c r="S187" s="253"/>
      <c r="T187" s="254"/>
      <c r="U187" s="14"/>
      <c r="V187" s="14"/>
      <c r="W187" s="14"/>
      <c r="X187" s="14"/>
      <c r="Y187" s="14"/>
      <c r="Z187" s="14"/>
      <c r="AA187" s="14"/>
      <c r="AB187" s="14"/>
      <c r="AC187" s="14"/>
      <c r="AD187" s="14"/>
      <c r="AE187" s="14"/>
      <c r="AT187" s="255" t="s">
        <v>190</v>
      </c>
      <c r="AU187" s="255" t="s">
        <v>85</v>
      </c>
      <c r="AV187" s="14" t="s">
        <v>87</v>
      </c>
      <c r="AW187" s="14" t="s">
        <v>37</v>
      </c>
      <c r="AX187" s="14" t="s">
        <v>77</v>
      </c>
      <c r="AY187" s="255" t="s">
        <v>179</v>
      </c>
    </row>
    <row r="188" s="16" customFormat="1">
      <c r="A188" s="16"/>
      <c r="B188" s="267"/>
      <c r="C188" s="268"/>
      <c r="D188" s="236" t="s">
        <v>190</v>
      </c>
      <c r="E188" s="269" t="s">
        <v>19</v>
      </c>
      <c r="F188" s="270" t="s">
        <v>195</v>
      </c>
      <c r="G188" s="268"/>
      <c r="H188" s="271">
        <v>4</v>
      </c>
      <c r="I188" s="272"/>
      <c r="J188" s="268"/>
      <c r="K188" s="268"/>
      <c r="L188" s="273"/>
      <c r="M188" s="274"/>
      <c r="N188" s="275"/>
      <c r="O188" s="275"/>
      <c r="P188" s="275"/>
      <c r="Q188" s="275"/>
      <c r="R188" s="275"/>
      <c r="S188" s="275"/>
      <c r="T188" s="276"/>
      <c r="U188" s="16"/>
      <c r="V188" s="16"/>
      <c r="W188" s="16"/>
      <c r="X188" s="16"/>
      <c r="Y188" s="16"/>
      <c r="Z188" s="16"/>
      <c r="AA188" s="16"/>
      <c r="AB188" s="16"/>
      <c r="AC188" s="16"/>
      <c r="AD188" s="16"/>
      <c r="AE188" s="16"/>
      <c r="AT188" s="277" t="s">
        <v>190</v>
      </c>
      <c r="AU188" s="277" t="s">
        <v>85</v>
      </c>
      <c r="AV188" s="16" t="s">
        <v>186</v>
      </c>
      <c r="AW188" s="16" t="s">
        <v>37</v>
      </c>
      <c r="AX188" s="16" t="s">
        <v>85</v>
      </c>
      <c r="AY188" s="277" t="s">
        <v>179</v>
      </c>
    </row>
    <row r="189" s="2" customFormat="1" ht="16.5" customHeight="1">
      <c r="A189" s="41"/>
      <c r="B189" s="42"/>
      <c r="C189" s="216" t="s">
        <v>150</v>
      </c>
      <c r="D189" s="216" t="s">
        <v>181</v>
      </c>
      <c r="E189" s="217" t="s">
        <v>1428</v>
      </c>
      <c r="F189" s="218" t="s">
        <v>1429</v>
      </c>
      <c r="G189" s="219" t="s">
        <v>251</v>
      </c>
      <c r="H189" s="220">
        <v>4</v>
      </c>
      <c r="I189" s="221"/>
      <c r="J189" s="222">
        <f>ROUND(I189*H189,2)</f>
        <v>0</v>
      </c>
      <c r="K189" s="218" t="s">
        <v>1302</v>
      </c>
      <c r="L189" s="47"/>
      <c r="M189" s="223" t="s">
        <v>19</v>
      </c>
      <c r="N189" s="224" t="s">
        <v>48</v>
      </c>
      <c r="O189" s="87"/>
      <c r="P189" s="225">
        <f>O189*H189</f>
        <v>0</v>
      </c>
      <c r="Q189" s="225">
        <v>0</v>
      </c>
      <c r="R189" s="225">
        <f>Q189*H189</f>
        <v>0</v>
      </c>
      <c r="S189" s="225">
        <v>0</v>
      </c>
      <c r="T189" s="226">
        <f>S189*H189</f>
        <v>0</v>
      </c>
      <c r="U189" s="41"/>
      <c r="V189" s="41"/>
      <c r="W189" s="41"/>
      <c r="X189" s="41"/>
      <c r="Y189" s="41"/>
      <c r="Z189" s="41"/>
      <c r="AA189" s="41"/>
      <c r="AB189" s="41"/>
      <c r="AC189" s="41"/>
      <c r="AD189" s="41"/>
      <c r="AE189" s="41"/>
      <c r="AR189" s="227" t="s">
        <v>186</v>
      </c>
      <c r="AT189" s="227" t="s">
        <v>181</v>
      </c>
      <c r="AU189" s="227" t="s">
        <v>85</v>
      </c>
      <c r="AY189" s="20" t="s">
        <v>179</v>
      </c>
      <c r="BE189" s="228">
        <f>IF(N189="základní",J189,0)</f>
        <v>0</v>
      </c>
      <c r="BF189" s="228">
        <f>IF(N189="snížená",J189,0)</f>
        <v>0</v>
      </c>
      <c r="BG189" s="228">
        <f>IF(N189="zákl. přenesená",J189,0)</f>
        <v>0</v>
      </c>
      <c r="BH189" s="228">
        <f>IF(N189="sníž. přenesená",J189,0)</f>
        <v>0</v>
      </c>
      <c r="BI189" s="228">
        <f>IF(N189="nulová",J189,0)</f>
        <v>0</v>
      </c>
      <c r="BJ189" s="20" t="s">
        <v>85</v>
      </c>
      <c r="BK189" s="228">
        <f>ROUND(I189*H189,2)</f>
        <v>0</v>
      </c>
      <c r="BL189" s="20" t="s">
        <v>186</v>
      </c>
      <c r="BM189" s="227" t="s">
        <v>1191</v>
      </c>
    </row>
    <row r="190" s="14" customFormat="1">
      <c r="A190" s="14"/>
      <c r="B190" s="245"/>
      <c r="C190" s="246"/>
      <c r="D190" s="236" t="s">
        <v>190</v>
      </c>
      <c r="E190" s="247" t="s">
        <v>19</v>
      </c>
      <c r="F190" s="248" t="s">
        <v>1529</v>
      </c>
      <c r="G190" s="246"/>
      <c r="H190" s="249">
        <v>4</v>
      </c>
      <c r="I190" s="250"/>
      <c r="J190" s="246"/>
      <c r="K190" s="246"/>
      <c r="L190" s="251"/>
      <c r="M190" s="252"/>
      <c r="N190" s="253"/>
      <c r="O190" s="253"/>
      <c r="P190" s="253"/>
      <c r="Q190" s="253"/>
      <c r="R190" s="253"/>
      <c r="S190" s="253"/>
      <c r="T190" s="254"/>
      <c r="U190" s="14"/>
      <c r="V190" s="14"/>
      <c r="W190" s="14"/>
      <c r="X190" s="14"/>
      <c r="Y190" s="14"/>
      <c r="Z190" s="14"/>
      <c r="AA190" s="14"/>
      <c r="AB190" s="14"/>
      <c r="AC190" s="14"/>
      <c r="AD190" s="14"/>
      <c r="AE190" s="14"/>
      <c r="AT190" s="255" t="s">
        <v>190</v>
      </c>
      <c r="AU190" s="255" t="s">
        <v>85</v>
      </c>
      <c r="AV190" s="14" t="s">
        <v>87</v>
      </c>
      <c r="AW190" s="14" t="s">
        <v>37</v>
      </c>
      <c r="AX190" s="14" t="s">
        <v>77</v>
      </c>
      <c r="AY190" s="255" t="s">
        <v>179</v>
      </c>
    </row>
    <row r="191" s="16" customFormat="1">
      <c r="A191" s="16"/>
      <c r="B191" s="267"/>
      <c r="C191" s="268"/>
      <c r="D191" s="236" t="s">
        <v>190</v>
      </c>
      <c r="E191" s="269" t="s">
        <v>19</v>
      </c>
      <c r="F191" s="270" t="s">
        <v>195</v>
      </c>
      <c r="G191" s="268"/>
      <c r="H191" s="271">
        <v>4</v>
      </c>
      <c r="I191" s="272"/>
      <c r="J191" s="268"/>
      <c r="K191" s="268"/>
      <c r="L191" s="273"/>
      <c r="M191" s="274"/>
      <c r="N191" s="275"/>
      <c r="O191" s="275"/>
      <c r="P191" s="275"/>
      <c r="Q191" s="275"/>
      <c r="R191" s="275"/>
      <c r="S191" s="275"/>
      <c r="T191" s="276"/>
      <c r="U191" s="16"/>
      <c r="V191" s="16"/>
      <c r="W191" s="16"/>
      <c r="X191" s="16"/>
      <c r="Y191" s="16"/>
      <c r="Z191" s="16"/>
      <c r="AA191" s="16"/>
      <c r="AB191" s="16"/>
      <c r="AC191" s="16"/>
      <c r="AD191" s="16"/>
      <c r="AE191" s="16"/>
      <c r="AT191" s="277" t="s">
        <v>190</v>
      </c>
      <c r="AU191" s="277" t="s">
        <v>85</v>
      </c>
      <c r="AV191" s="16" t="s">
        <v>186</v>
      </c>
      <c r="AW191" s="16" t="s">
        <v>37</v>
      </c>
      <c r="AX191" s="16" t="s">
        <v>85</v>
      </c>
      <c r="AY191" s="277" t="s">
        <v>179</v>
      </c>
    </row>
    <row r="192" s="12" customFormat="1" ht="25.92" customHeight="1">
      <c r="A192" s="12"/>
      <c r="B192" s="200"/>
      <c r="C192" s="201"/>
      <c r="D192" s="202" t="s">
        <v>76</v>
      </c>
      <c r="E192" s="203" t="s">
        <v>1430</v>
      </c>
      <c r="F192" s="203" t="s">
        <v>1431</v>
      </c>
      <c r="G192" s="201"/>
      <c r="H192" s="201"/>
      <c r="I192" s="204"/>
      <c r="J192" s="205">
        <f>BK192</f>
        <v>0</v>
      </c>
      <c r="K192" s="201"/>
      <c r="L192" s="206"/>
      <c r="M192" s="207"/>
      <c r="N192" s="208"/>
      <c r="O192" s="208"/>
      <c r="P192" s="209">
        <f>SUM(P193:P196)</f>
        <v>0</v>
      </c>
      <c r="Q192" s="208"/>
      <c r="R192" s="209">
        <f>SUM(R193:R196)</f>
        <v>0.0001405</v>
      </c>
      <c r="S192" s="208"/>
      <c r="T192" s="210">
        <f>SUM(T193:T196)</f>
        <v>0.0050500000000000007</v>
      </c>
      <c r="U192" s="12"/>
      <c r="V192" s="12"/>
      <c r="W192" s="12"/>
      <c r="X192" s="12"/>
      <c r="Y192" s="12"/>
      <c r="Z192" s="12"/>
      <c r="AA192" s="12"/>
      <c r="AB192" s="12"/>
      <c r="AC192" s="12"/>
      <c r="AD192" s="12"/>
      <c r="AE192" s="12"/>
      <c r="AR192" s="211" t="s">
        <v>85</v>
      </c>
      <c r="AT192" s="212" t="s">
        <v>76</v>
      </c>
      <c r="AU192" s="212" t="s">
        <v>77</v>
      </c>
      <c r="AY192" s="211" t="s">
        <v>179</v>
      </c>
      <c r="BK192" s="213">
        <f>SUM(BK193:BK196)</f>
        <v>0</v>
      </c>
    </row>
    <row r="193" s="2" customFormat="1" ht="16.5" customHeight="1">
      <c r="A193" s="41"/>
      <c r="B193" s="42"/>
      <c r="C193" s="216" t="s">
        <v>502</v>
      </c>
      <c r="D193" s="216" t="s">
        <v>181</v>
      </c>
      <c r="E193" s="217" t="s">
        <v>1530</v>
      </c>
      <c r="F193" s="218" t="s">
        <v>1531</v>
      </c>
      <c r="G193" s="219" t="s">
        <v>251</v>
      </c>
      <c r="H193" s="220">
        <v>0.050000000000000003</v>
      </c>
      <c r="I193" s="221"/>
      <c r="J193" s="222">
        <f>ROUND(I193*H193,2)</f>
        <v>0</v>
      </c>
      <c r="K193" s="218" t="s">
        <v>274</v>
      </c>
      <c r="L193" s="47"/>
      <c r="M193" s="223" t="s">
        <v>19</v>
      </c>
      <c r="N193" s="224" t="s">
        <v>48</v>
      </c>
      <c r="O193" s="87"/>
      <c r="P193" s="225">
        <f>O193*H193</f>
        <v>0</v>
      </c>
      <c r="Q193" s="225">
        <v>0.00281</v>
      </c>
      <c r="R193" s="225">
        <f>Q193*H193</f>
        <v>0.0001405</v>
      </c>
      <c r="S193" s="225">
        <v>0.10100000000000001</v>
      </c>
      <c r="T193" s="226">
        <f>S193*H193</f>
        <v>0.0050500000000000007</v>
      </c>
      <c r="U193" s="41"/>
      <c r="V193" s="41"/>
      <c r="W193" s="41"/>
      <c r="X193" s="41"/>
      <c r="Y193" s="41"/>
      <c r="Z193" s="41"/>
      <c r="AA193" s="41"/>
      <c r="AB193" s="41"/>
      <c r="AC193" s="41"/>
      <c r="AD193" s="41"/>
      <c r="AE193" s="41"/>
      <c r="AR193" s="227" t="s">
        <v>186</v>
      </c>
      <c r="AT193" s="227" t="s">
        <v>181</v>
      </c>
      <c r="AU193" s="227" t="s">
        <v>85</v>
      </c>
      <c r="AY193" s="20" t="s">
        <v>179</v>
      </c>
      <c r="BE193" s="228">
        <f>IF(N193="základní",J193,0)</f>
        <v>0</v>
      </c>
      <c r="BF193" s="228">
        <f>IF(N193="snížená",J193,0)</f>
        <v>0</v>
      </c>
      <c r="BG193" s="228">
        <f>IF(N193="zákl. přenesená",J193,0)</f>
        <v>0</v>
      </c>
      <c r="BH193" s="228">
        <f>IF(N193="sníž. přenesená",J193,0)</f>
        <v>0</v>
      </c>
      <c r="BI193" s="228">
        <f>IF(N193="nulová",J193,0)</f>
        <v>0</v>
      </c>
      <c r="BJ193" s="20" t="s">
        <v>85</v>
      </c>
      <c r="BK193" s="228">
        <f>ROUND(I193*H193,2)</f>
        <v>0</v>
      </c>
      <c r="BL193" s="20" t="s">
        <v>186</v>
      </c>
      <c r="BM193" s="227" t="s">
        <v>1194</v>
      </c>
    </row>
    <row r="194" s="2" customFormat="1" ht="16.5" customHeight="1">
      <c r="A194" s="41"/>
      <c r="B194" s="42"/>
      <c r="C194" s="216" t="s">
        <v>508</v>
      </c>
      <c r="D194" s="216" t="s">
        <v>181</v>
      </c>
      <c r="E194" s="217" t="s">
        <v>1432</v>
      </c>
      <c r="F194" s="218" t="s">
        <v>1433</v>
      </c>
      <c r="G194" s="219" t="s">
        <v>333</v>
      </c>
      <c r="H194" s="220">
        <v>1.0920000000000001</v>
      </c>
      <c r="I194" s="221"/>
      <c r="J194" s="222">
        <f>ROUND(I194*H194,2)</f>
        <v>0</v>
      </c>
      <c r="K194" s="218" t="s">
        <v>1302</v>
      </c>
      <c r="L194" s="47"/>
      <c r="M194" s="223" t="s">
        <v>19</v>
      </c>
      <c r="N194" s="224" t="s">
        <v>48</v>
      </c>
      <c r="O194" s="87"/>
      <c r="P194" s="225">
        <f>O194*H194</f>
        <v>0</v>
      </c>
      <c r="Q194" s="225">
        <v>0</v>
      </c>
      <c r="R194" s="225">
        <f>Q194*H194</f>
        <v>0</v>
      </c>
      <c r="S194" s="225">
        <v>0</v>
      </c>
      <c r="T194" s="226">
        <f>S194*H194</f>
        <v>0</v>
      </c>
      <c r="U194" s="41"/>
      <c r="V194" s="41"/>
      <c r="W194" s="41"/>
      <c r="X194" s="41"/>
      <c r="Y194" s="41"/>
      <c r="Z194" s="41"/>
      <c r="AA194" s="41"/>
      <c r="AB194" s="41"/>
      <c r="AC194" s="41"/>
      <c r="AD194" s="41"/>
      <c r="AE194" s="41"/>
      <c r="AR194" s="227" t="s">
        <v>186</v>
      </c>
      <c r="AT194" s="227" t="s">
        <v>181</v>
      </c>
      <c r="AU194" s="227" t="s">
        <v>85</v>
      </c>
      <c r="AY194" s="20" t="s">
        <v>179</v>
      </c>
      <c r="BE194" s="228">
        <f>IF(N194="základní",J194,0)</f>
        <v>0</v>
      </c>
      <c r="BF194" s="228">
        <f>IF(N194="snížená",J194,0)</f>
        <v>0</v>
      </c>
      <c r="BG194" s="228">
        <f>IF(N194="zákl. přenesená",J194,0)</f>
        <v>0</v>
      </c>
      <c r="BH194" s="228">
        <f>IF(N194="sníž. přenesená",J194,0)</f>
        <v>0</v>
      </c>
      <c r="BI194" s="228">
        <f>IF(N194="nulová",J194,0)</f>
        <v>0</v>
      </c>
      <c r="BJ194" s="20" t="s">
        <v>85</v>
      </c>
      <c r="BK194" s="228">
        <f>ROUND(I194*H194,2)</f>
        <v>0</v>
      </c>
      <c r="BL194" s="20" t="s">
        <v>186</v>
      </c>
      <c r="BM194" s="227" t="s">
        <v>1197</v>
      </c>
    </row>
    <row r="195" s="14" customFormat="1">
      <c r="A195" s="14"/>
      <c r="B195" s="245"/>
      <c r="C195" s="246"/>
      <c r="D195" s="236" t="s">
        <v>190</v>
      </c>
      <c r="E195" s="247" t="s">
        <v>19</v>
      </c>
      <c r="F195" s="248" t="s">
        <v>1532</v>
      </c>
      <c r="G195" s="246"/>
      <c r="H195" s="249">
        <v>1.0920000000000001</v>
      </c>
      <c r="I195" s="250"/>
      <c r="J195" s="246"/>
      <c r="K195" s="246"/>
      <c r="L195" s="251"/>
      <c r="M195" s="252"/>
      <c r="N195" s="253"/>
      <c r="O195" s="253"/>
      <c r="P195" s="253"/>
      <c r="Q195" s="253"/>
      <c r="R195" s="253"/>
      <c r="S195" s="253"/>
      <c r="T195" s="254"/>
      <c r="U195" s="14"/>
      <c r="V195" s="14"/>
      <c r="W195" s="14"/>
      <c r="X195" s="14"/>
      <c r="Y195" s="14"/>
      <c r="Z195" s="14"/>
      <c r="AA195" s="14"/>
      <c r="AB195" s="14"/>
      <c r="AC195" s="14"/>
      <c r="AD195" s="14"/>
      <c r="AE195" s="14"/>
      <c r="AT195" s="255" t="s">
        <v>190</v>
      </c>
      <c r="AU195" s="255" t="s">
        <v>85</v>
      </c>
      <c r="AV195" s="14" t="s">
        <v>87</v>
      </c>
      <c r="AW195" s="14" t="s">
        <v>37</v>
      </c>
      <c r="AX195" s="14" t="s">
        <v>77</v>
      </c>
      <c r="AY195" s="255" t="s">
        <v>179</v>
      </c>
    </row>
    <row r="196" s="16" customFormat="1">
      <c r="A196" s="16"/>
      <c r="B196" s="267"/>
      <c r="C196" s="268"/>
      <c r="D196" s="236" t="s">
        <v>190</v>
      </c>
      <c r="E196" s="269" t="s">
        <v>19</v>
      </c>
      <c r="F196" s="270" t="s">
        <v>195</v>
      </c>
      <c r="G196" s="268"/>
      <c r="H196" s="271">
        <v>1.0920000000000001</v>
      </c>
      <c r="I196" s="272"/>
      <c r="J196" s="268"/>
      <c r="K196" s="268"/>
      <c r="L196" s="273"/>
      <c r="M196" s="274"/>
      <c r="N196" s="275"/>
      <c r="O196" s="275"/>
      <c r="P196" s="275"/>
      <c r="Q196" s="275"/>
      <c r="R196" s="275"/>
      <c r="S196" s="275"/>
      <c r="T196" s="276"/>
      <c r="U196" s="16"/>
      <c r="V196" s="16"/>
      <c r="W196" s="16"/>
      <c r="X196" s="16"/>
      <c r="Y196" s="16"/>
      <c r="Z196" s="16"/>
      <c r="AA196" s="16"/>
      <c r="AB196" s="16"/>
      <c r="AC196" s="16"/>
      <c r="AD196" s="16"/>
      <c r="AE196" s="16"/>
      <c r="AT196" s="277" t="s">
        <v>190</v>
      </c>
      <c r="AU196" s="277" t="s">
        <v>85</v>
      </c>
      <c r="AV196" s="16" t="s">
        <v>186</v>
      </c>
      <c r="AW196" s="16" t="s">
        <v>37</v>
      </c>
      <c r="AX196" s="16" t="s">
        <v>85</v>
      </c>
      <c r="AY196" s="277" t="s">
        <v>179</v>
      </c>
    </row>
    <row r="197" s="12" customFormat="1" ht="25.92" customHeight="1">
      <c r="A197" s="12"/>
      <c r="B197" s="200"/>
      <c r="C197" s="201"/>
      <c r="D197" s="202" t="s">
        <v>76</v>
      </c>
      <c r="E197" s="203" t="s">
        <v>1434</v>
      </c>
      <c r="F197" s="203" t="s">
        <v>1435</v>
      </c>
      <c r="G197" s="201"/>
      <c r="H197" s="201"/>
      <c r="I197" s="204"/>
      <c r="J197" s="205">
        <f>BK197</f>
        <v>0</v>
      </c>
      <c r="K197" s="201"/>
      <c r="L197" s="206"/>
      <c r="M197" s="207"/>
      <c r="N197" s="208"/>
      <c r="O197" s="208"/>
      <c r="P197" s="209">
        <f>P198</f>
        <v>0</v>
      </c>
      <c r="Q197" s="208"/>
      <c r="R197" s="209">
        <f>R198</f>
        <v>0</v>
      </c>
      <c r="S197" s="208"/>
      <c r="T197" s="210">
        <f>T198</f>
        <v>0</v>
      </c>
      <c r="U197" s="12"/>
      <c r="V197" s="12"/>
      <c r="W197" s="12"/>
      <c r="X197" s="12"/>
      <c r="Y197" s="12"/>
      <c r="Z197" s="12"/>
      <c r="AA197" s="12"/>
      <c r="AB197" s="12"/>
      <c r="AC197" s="12"/>
      <c r="AD197" s="12"/>
      <c r="AE197" s="12"/>
      <c r="AR197" s="211" t="s">
        <v>85</v>
      </c>
      <c r="AT197" s="212" t="s">
        <v>76</v>
      </c>
      <c r="AU197" s="212" t="s">
        <v>77</v>
      </c>
      <c r="AY197" s="211" t="s">
        <v>179</v>
      </c>
      <c r="BK197" s="213">
        <f>BK198</f>
        <v>0</v>
      </c>
    </row>
    <row r="198" s="2" customFormat="1" ht="16.5" customHeight="1">
      <c r="A198" s="41"/>
      <c r="B198" s="42"/>
      <c r="C198" s="216" t="s">
        <v>510</v>
      </c>
      <c r="D198" s="216" t="s">
        <v>181</v>
      </c>
      <c r="E198" s="217" t="s">
        <v>1436</v>
      </c>
      <c r="F198" s="218" t="s">
        <v>1437</v>
      </c>
      <c r="G198" s="219" t="s">
        <v>333</v>
      </c>
      <c r="H198" s="220">
        <v>107.69199999999999</v>
      </c>
      <c r="I198" s="221"/>
      <c r="J198" s="222">
        <f>ROUND(I198*H198,2)</f>
        <v>0</v>
      </c>
      <c r="K198" s="218" t="s">
        <v>1302</v>
      </c>
      <c r="L198" s="47"/>
      <c r="M198" s="223" t="s">
        <v>19</v>
      </c>
      <c r="N198" s="224" t="s">
        <v>48</v>
      </c>
      <c r="O198" s="87"/>
      <c r="P198" s="225">
        <f>O198*H198</f>
        <v>0</v>
      </c>
      <c r="Q198" s="225">
        <v>0</v>
      </c>
      <c r="R198" s="225">
        <f>Q198*H198</f>
        <v>0</v>
      </c>
      <c r="S198" s="225">
        <v>0</v>
      </c>
      <c r="T198" s="226">
        <f>S198*H198</f>
        <v>0</v>
      </c>
      <c r="U198" s="41"/>
      <c r="V198" s="41"/>
      <c r="W198" s="41"/>
      <c r="X198" s="41"/>
      <c r="Y198" s="41"/>
      <c r="Z198" s="41"/>
      <c r="AA198" s="41"/>
      <c r="AB198" s="41"/>
      <c r="AC198" s="41"/>
      <c r="AD198" s="41"/>
      <c r="AE198" s="41"/>
      <c r="AR198" s="227" t="s">
        <v>186</v>
      </c>
      <c r="AT198" s="227" t="s">
        <v>181</v>
      </c>
      <c r="AU198" s="227" t="s">
        <v>85</v>
      </c>
      <c r="AY198" s="20" t="s">
        <v>179</v>
      </c>
      <c r="BE198" s="228">
        <f>IF(N198="základní",J198,0)</f>
        <v>0</v>
      </c>
      <c r="BF198" s="228">
        <f>IF(N198="snížená",J198,0)</f>
        <v>0</v>
      </c>
      <c r="BG198" s="228">
        <f>IF(N198="zákl. přenesená",J198,0)</f>
        <v>0</v>
      </c>
      <c r="BH198" s="228">
        <f>IF(N198="sníž. přenesená",J198,0)</f>
        <v>0</v>
      </c>
      <c r="BI198" s="228">
        <f>IF(N198="nulová",J198,0)</f>
        <v>0</v>
      </c>
      <c r="BJ198" s="20" t="s">
        <v>85</v>
      </c>
      <c r="BK198" s="228">
        <f>ROUND(I198*H198,2)</f>
        <v>0</v>
      </c>
      <c r="BL198" s="20" t="s">
        <v>186</v>
      </c>
      <c r="BM198" s="227" t="s">
        <v>1200</v>
      </c>
    </row>
    <row r="199" s="12" customFormat="1" ht="25.92" customHeight="1">
      <c r="A199" s="12"/>
      <c r="B199" s="200"/>
      <c r="C199" s="201"/>
      <c r="D199" s="202" t="s">
        <v>76</v>
      </c>
      <c r="E199" s="203" t="s">
        <v>1438</v>
      </c>
      <c r="F199" s="203" t="s">
        <v>1439</v>
      </c>
      <c r="G199" s="201"/>
      <c r="H199" s="201"/>
      <c r="I199" s="204"/>
      <c r="J199" s="205">
        <f>BK199</f>
        <v>0</v>
      </c>
      <c r="K199" s="201"/>
      <c r="L199" s="206"/>
      <c r="M199" s="207"/>
      <c r="N199" s="208"/>
      <c r="O199" s="208"/>
      <c r="P199" s="209">
        <f>SUM(P200:P202)</f>
        <v>0</v>
      </c>
      <c r="Q199" s="208"/>
      <c r="R199" s="209">
        <f>SUM(R200:R202)</f>
        <v>0</v>
      </c>
      <c r="S199" s="208"/>
      <c r="T199" s="210">
        <f>SUM(T200:T202)</f>
        <v>0</v>
      </c>
      <c r="U199" s="12"/>
      <c r="V199" s="12"/>
      <c r="W199" s="12"/>
      <c r="X199" s="12"/>
      <c r="Y199" s="12"/>
      <c r="Z199" s="12"/>
      <c r="AA199" s="12"/>
      <c r="AB199" s="12"/>
      <c r="AC199" s="12"/>
      <c r="AD199" s="12"/>
      <c r="AE199" s="12"/>
      <c r="AR199" s="211" t="s">
        <v>85</v>
      </c>
      <c r="AT199" s="212" t="s">
        <v>76</v>
      </c>
      <c r="AU199" s="212" t="s">
        <v>77</v>
      </c>
      <c r="AY199" s="211" t="s">
        <v>179</v>
      </c>
      <c r="BK199" s="213">
        <f>SUM(BK200:BK202)</f>
        <v>0</v>
      </c>
    </row>
    <row r="200" s="2" customFormat="1" ht="16.5" customHeight="1">
      <c r="A200" s="41"/>
      <c r="B200" s="42"/>
      <c r="C200" s="216" t="s">
        <v>516</v>
      </c>
      <c r="D200" s="216" t="s">
        <v>181</v>
      </c>
      <c r="E200" s="217" t="s">
        <v>1440</v>
      </c>
      <c r="F200" s="218" t="s">
        <v>1441</v>
      </c>
      <c r="G200" s="219" t="s">
        <v>464</v>
      </c>
      <c r="H200" s="220">
        <v>0</v>
      </c>
      <c r="I200" s="221"/>
      <c r="J200" s="222">
        <f>ROUND(I200*H200,2)</f>
        <v>0</v>
      </c>
      <c r="K200" s="218" t="s">
        <v>274</v>
      </c>
      <c r="L200" s="47"/>
      <c r="M200" s="223" t="s">
        <v>19</v>
      </c>
      <c r="N200" s="224" t="s">
        <v>48</v>
      </c>
      <c r="O200" s="87"/>
      <c r="P200" s="225">
        <f>O200*H200</f>
        <v>0</v>
      </c>
      <c r="Q200" s="225">
        <v>0.0099000000000000008</v>
      </c>
      <c r="R200" s="225">
        <f>Q200*H200</f>
        <v>0</v>
      </c>
      <c r="S200" s="225">
        <v>0</v>
      </c>
      <c r="T200" s="226">
        <f>S200*H200</f>
        <v>0</v>
      </c>
      <c r="U200" s="41"/>
      <c r="V200" s="41"/>
      <c r="W200" s="41"/>
      <c r="X200" s="41"/>
      <c r="Y200" s="41"/>
      <c r="Z200" s="41"/>
      <c r="AA200" s="41"/>
      <c r="AB200" s="41"/>
      <c r="AC200" s="41"/>
      <c r="AD200" s="41"/>
      <c r="AE200" s="41"/>
      <c r="AR200" s="227" t="s">
        <v>186</v>
      </c>
      <c r="AT200" s="227" t="s">
        <v>181</v>
      </c>
      <c r="AU200" s="227" t="s">
        <v>85</v>
      </c>
      <c r="AY200" s="20" t="s">
        <v>179</v>
      </c>
      <c r="BE200" s="228">
        <f>IF(N200="základní",J200,0)</f>
        <v>0</v>
      </c>
      <c r="BF200" s="228">
        <f>IF(N200="snížená",J200,0)</f>
        <v>0</v>
      </c>
      <c r="BG200" s="228">
        <f>IF(N200="zákl. přenesená",J200,0)</f>
        <v>0</v>
      </c>
      <c r="BH200" s="228">
        <f>IF(N200="sníž. přenesená",J200,0)</f>
        <v>0</v>
      </c>
      <c r="BI200" s="228">
        <f>IF(N200="nulová",J200,0)</f>
        <v>0</v>
      </c>
      <c r="BJ200" s="20" t="s">
        <v>85</v>
      </c>
      <c r="BK200" s="228">
        <f>ROUND(I200*H200,2)</f>
        <v>0</v>
      </c>
      <c r="BL200" s="20" t="s">
        <v>186</v>
      </c>
      <c r="BM200" s="227" t="s">
        <v>1203</v>
      </c>
    </row>
    <row r="201" s="2" customFormat="1">
      <c r="A201" s="41"/>
      <c r="B201" s="42"/>
      <c r="C201" s="43"/>
      <c r="D201" s="236" t="s">
        <v>276</v>
      </c>
      <c r="E201" s="43"/>
      <c r="F201" s="278" t="s">
        <v>1121</v>
      </c>
      <c r="G201" s="43"/>
      <c r="H201" s="43"/>
      <c r="I201" s="231"/>
      <c r="J201" s="43"/>
      <c r="K201" s="43"/>
      <c r="L201" s="47"/>
      <c r="M201" s="232"/>
      <c r="N201" s="233"/>
      <c r="O201" s="87"/>
      <c r="P201" s="87"/>
      <c r="Q201" s="87"/>
      <c r="R201" s="87"/>
      <c r="S201" s="87"/>
      <c r="T201" s="88"/>
      <c r="U201" s="41"/>
      <c r="V201" s="41"/>
      <c r="W201" s="41"/>
      <c r="X201" s="41"/>
      <c r="Y201" s="41"/>
      <c r="Z201" s="41"/>
      <c r="AA201" s="41"/>
      <c r="AB201" s="41"/>
      <c r="AC201" s="41"/>
      <c r="AD201" s="41"/>
      <c r="AE201" s="41"/>
      <c r="AT201" s="20" t="s">
        <v>276</v>
      </c>
      <c r="AU201" s="20" t="s">
        <v>85</v>
      </c>
    </row>
    <row r="202" s="14" customFormat="1">
      <c r="A202" s="14"/>
      <c r="B202" s="245"/>
      <c r="C202" s="246"/>
      <c r="D202" s="236" t="s">
        <v>190</v>
      </c>
      <c r="E202" s="246"/>
      <c r="F202" s="248" t="s">
        <v>1122</v>
      </c>
      <c r="G202" s="246"/>
      <c r="H202" s="249">
        <v>0</v>
      </c>
      <c r="I202" s="250"/>
      <c r="J202" s="246"/>
      <c r="K202" s="246"/>
      <c r="L202" s="251"/>
      <c r="M202" s="252"/>
      <c r="N202" s="253"/>
      <c r="O202" s="253"/>
      <c r="P202" s="253"/>
      <c r="Q202" s="253"/>
      <c r="R202" s="253"/>
      <c r="S202" s="253"/>
      <c r="T202" s="254"/>
      <c r="U202" s="14"/>
      <c r="V202" s="14"/>
      <c r="W202" s="14"/>
      <c r="X202" s="14"/>
      <c r="Y202" s="14"/>
      <c r="Z202" s="14"/>
      <c r="AA202" s="14"/>
      <c r="AB202" s="14"/>
      <c r="AC202" s="14"/>
      <c r="AD202" s="14"/>
      <c r="AE202" s="14"/>
      <c r="AT202" s="255" t="s">
        <v>190</v>
      </c>
      <c r="AU202" s="255" t="s">
        <v>85</v>
      </c>
      <c r="AV202" s="14" t="s">
        <v>87</v>
      </c>
      <c r="AW202" s="14" t="s">
        <v>4</v>
      </c>
      <c r="AX202" s="14" t="s">
        <v>85</v>
      </c>
      <c r="AY202" s="255" t="s">
        <v>179</v>
      </c>
    </row>
    <row r="203" s="12" customFormat="1" ht="25.92" customHeight="1">
      <c r="A203" s="12"/>
      <c r="B203" s="200"/>
      <c r="C203" s="201"/>
      <c r="D203" s="202" t="s">
        <v>76</v>
      </c>
      <c r="E203" s="203" t="s">
        <v>1442</v>
      </c>
      <c r="F203" s="203" t="s">
        <v>1443</v>
      </c>
      <c r="G203" s="201"/>
      <c r="H203" s="201"/>
      <c r="I203" s="204"/>
      <c r="J203" s="205">
        <f>BK203</f>
        <v>0</v>
      </c>
      <c r="K203" s="201"/>
      <c r="L203" s="206"/>
      <c r="M203" s="207"/>
      <c r="N203" s="208"/>
      <c r="O203" s="208"/>
      <c r="P203" s="209">
        <f>SUM(P204:P206)</f>
        <v>0</v>
      </c>
      <c r="Q203" s="208"/>
      <c r="R203" s="209">
        <f>SUM(R204:R206)</f>
        <v>0</v>
      </c>
      <c r="S203" s="208"/>
      <c r="T203" s="210">
        <f>SUM(T204:T206)</f>
        <v>0</v>
      </c>
      <c r="U203" s="12"/>
      <c r="V203" s="12"/>
      <c r="W203" s="12"/>
      <c r="X203" s="12"/>
      <c r="Y203" s="12"/>
      <c r="Z203" s="12"/>
      <c r="AA203" s="12"/>
      <c r="AB203" s="12"/>
      <c r="AC203" s="12"/>
      <c r="AD203" s="12"/>
      <c r="AE203" s="12"/>
      <c r="AR203" s="211" t="s">
        <v>85</v>
      </c>
      <c r="AT203" s="212" t="s">
        <v>76</v>
      </c>
      <c r="AU203" s="212" t="s">
        <v>77</v>
      </c>
      <c r="AY203" s="211" t="s">
        <v>179</v>
      </c>
      <c r="BK203" s="213">
        <f>SUM(BK204:BK206)</f>
        <v>0</v>
      </c>
    </row>
    <row r="204" s="2" customFormat="1" ht="16.5" customHeight="1">
      <c r="A204" s="41"/>
      <c r="B204" s="42"/>
      <c r="C204" s="216" t="s">
        <v>523</v>
      </c>
      <c r="D204" s="216" t="s">
        <v>181</v>
      </c>
      <c r="E204" s="217" t="s">
        <v>1444</v>
      </c>
      <c r="F204" s="218" t="s">
        <v>1445</v>
      </c>
      <c r="G204" s="219" t="s">
        <v>333</v>
      </c>
      <c r="H204" s="220">
        <v>1.833</v>
      </c>
      <c r="I204" s="221"/>
      <c r="J204" s="222">
        <f>ROUND(I204*H204,2)</f>
        <v>0</v>
      </c>
      <c r="K204" s="218" t="s">
        <v>1302</v>
      </c>
      <c r="L204" s="47"/>
      <c r="M204" s="223" t="s">
        <v>19</v>
      </c>
      <c r="N204" s="224" t="s">
        <v>48</v>
      </c>
      <c r="O204" s="87"/>
      <c r="P204" s="225">
        <f>O204*H204</f>
        <v>0</v>
      </c>
      <c r="Q204" s="225">
        <v>0</v>
      </c>
      <c r="R204" s="225">
        <f>Q204*H204</f>
        <v>0</v>
      </c>
      <c r="S204" s="225">
        <v>0</v>
      </c>
      <c r="T204" s="226">
        <f>S204*H204</f>
        <v>0</v>
      </c>
      <c r="U204" s="41"/>
      <c r="V204" s="41"/>
      <c r="W204" s="41"/>
      <c r="X204" s="41"/>
      <c r="Y204" s="41"/>
      <c r="Z204" s="41"/>
      <c r="AA204" s="41"/>
      <c r="AB204" s="41"/>
      <c r="AC204" s="41"/>
      <c r="AD204" s="41"/>
      <c r="AE204" s="41"/>
      <c r="AR204" s="227" t="s">
        <v>186</v>
      </c>
      <c r="AT204" s="227" t="s">
        <v>181</v>
      </c>
      <c r="AU204" s="227" t="s">
        <v>85</v>
      </c>
      <c r="AY204" s="20" t="s">
        <v>179</v>
      </c>
      <c r="BE204" s="228">
        <f>IF(N204="základní",J204,0)</f>
        <v>0</v>
      </c>
      <c r="BF204" s="228">
        <f>IF(N204="snížená",J204,0)</f>
        <v>0</v>
      </c>
      <c r="BG204" s="228">
        <f>IF(N204="zákl. přenesená",J204,0)</f>
        <v>0</v>
      </c>
      <c r="BH204" s="228">
        <f>IF(N204="sníž. přenesená",J204,0)</f>
        <v>0</v>
      </c>
      <c r="BI204" s="228">
        <f>IF(N204="nulová",J204,0)</f>
        <v>0</v>
      </c>
      <c r="BJ204" s="20" t="s">
        <v>85</v>
      </c>
      <c r="BK204" s="228">
        <f>ROUND(I204*H204,2)</f>
        <v>0</v>
      </c>
      <c r="BL204" s="20" t="s">
        <v>186</v>
      </c>
      <c r="BM204" s="227" t="s">
        <v>1206</v>
      </c>
    </row>
    <row r="205" s="14" customFormat="1">
      <c r="A205" s="14"/>
      <c r="B205" s="245"/>
      <c r="C205" s="246"/>
      <c r="D205" s="236" t="s">
        <v>190</v>
      </c>
      <c r="E205" s="247" t="s">
        <v>19</v>
      </c>
      <c r="F205" s="248" t="s">
        <v>1533</v>
      </c>
      <c r="G205" s="246"/>
      <c r="H205" s="249">
        <v>1.833</v>
      </c>
      <c r="I205" s="250"/>
      <c r="J205" s="246"/>
      <c r="K205" s="246"/>
      <c r="L205" s="251"/>
      <c r="M205" s="252"/>
      <c r="N205" s="253"/>
      <c r="O205" s="253"/>
      <c r="P205" s="253"/>
      <c r="Q205" s="253"/>
      <c r="R205" s="253"/>
      <c r="S205" s="253"/>
      <c r="T205" s="254"/>
      <c r="U205" s="14"/>
      <c r="V205" s="14"/>
      <c r="W205" s="14"/>
      <c r="X205" s="14"/>
      <c r="Y205" s="14"/>
      <c r="Z205" s="14"/>
      <c r="AA205" s="14"/>
      <c r="AB205" s="14"/>
      <c r="AC205" s="14"/>
      <c r="AD205" s="14"/>
      <c r="AE205" s="14"/>
      <c r="AT205" s="255" t="s">
        <v>190</v>
      </c>
      <c r="AU205" s="255" t="s">
        <v>85</v>
      </c>
      <c r="AV205" s="14" t="s">
        <v>87</v>
      </c>
      <c r="AW205" s="14" t="s">
        <v>37</v>
      </c>
      <c r="AX205" s="14" t="s">
        <v>77</v>
      </c>
      <c r="AY205" s="255" t="s">
        <v>179</v>
      </c>
    </row>
    <row r="206" s="16" customFormat="1">
      <c r="A206" s="16"/>
      <c r="B206" s="267"/>
      <c r="C206" s="268"/>
      <c r="D206" s="236" t="s">
        <v>190</v>
      </c>
      <c r="E206" s="269" t="s">
        <v>19</v>
      </c>
      <c r="F206" s="270" t="s">
        <v>195</v>
      </c>
      <c r="G206" s="268"/>
      <c r="H206" s="271">
        <v>1.833</v>
      </c>
      <c r="I206" s="272"/>
      <c r="J206" s="268"/>
      <c r="K206" s="268"/>
      <c r="L206" s="273"/>
      <c r="M206" s="274"/>
      <c r="N206" s="275"/>
      <c r="O206" s="275"/>
      <c r="P206" s="275"/>
      <c r="Q206" s="275"/>
      <c r="R206" s="275"/>
      <c r="S206" s="275"/>
      <c r="T206" s="276"/>
      <c r="U206" s="16"/>
      <c r="V206" s="16"/>
      <c r="W206" s="16"/>
      <c r="X206" s="16"/>
      <c r="Y206" s="16"/>
      <c r="Z206" s="16"/>
      <c r="AA206" s="16"/>
      <c r="AB206" s="16"/>
      <c r="AC206" s="16"/>
      <c r="AD206" s="16"/>
      <c r="AE206" s="16"/>
      <c r="AT206" s="277" t="s">
        <v>190</v>
      </c>
      <c r="AU206" s="277" t="s">
        <v>85</v>
      </c>
      <c r="AV206" s="16" t="s">
        <v>186</v>
      </c>
      <c r="AW206" s="16" t="s">
        <v>37</v>
      </c>
      <c r="AX206" s="16" t="s">
        <v>85</v>
      </c>
      <c r="AY206" s="277" t="s">
        <v>179</v>
      </c>
    </row>
    <row r="207" s="12" customFormat="1" ht="25.92" customHeight="1">
      <c r="A207" s="12"/>
      <c r="B207" s="200"/>
      <c r="C207" s="201"/>
      <c r="D207" s="202" t="s">
        <v>76</v>
      </c>
      <c r="E207" s="203" t="s">
        <v>1447</v>
      </c>
      <c r="F207" s="203" t="s">
        <v>1431</v>
      </c>
      <c r="G207" s="201"/>
      <c r="H207" s="201"/>
      <c r="I207" s="204"/>
      <c r="J207" s="205">
        <f>BK207</f>
        <v>0</v>
      </c>
      <c r="K207" s="201"/>
      <c r="L207" s="206"/>
      <c r="M207" s="207"/>
      <c r="N207" s="208"/>
      <c r="O207" s="208"/>
      <c r="P207" s="209">
        <f>SUM(P208:P209)</f>
        <v>0</v>
      </c>
      <c r="Q207" s="208"/>
      <c r="R207" s="209">
        <f>SUM(R208:R209)</f>
        <v>0</v>
      </c>
      <c r="S207" s="208"/>
      <c r="T207" s="210">
        <f>SUM(T208:T209)</f>
        <v>0</v>
      </c>
      <c r="U207" s="12"/>
      <c r="V207" s="12"/>
      <c r="W207" s="12"/>
      <c r="X207" s="12"/>
      <c r="Y207" s="12"/>
      <c r="Z207" s="12"/>
      <c r="AA207" s="12"/>
      <c r="AB207" s="12"/>
      <c r="AC207" s="12"/>
      <c r="AD207" s="12"/>
      <c r="AE207" s="12"/>
      <c r="AR207" s="211" t="s">
        <v>85</v>
      </c>
      <c r="AT207" s="212" t="s">
        <v>76</v>
      </c>
      <c r="AU207" s="212" t="s">
        <v>77</v>
      </c>
      <c r="AY207" s="211" t="s">
        <v>179</v>
      </c>
      <c r="BK207" s="213">
        <f>SUM(BK208:BK209)</f>
        <v>0</v>
      </c>
    </row>
    <row r="208" s="2" customFormat="1" ht="16.5" customHeight="1">
      <c r="A208" s="41"/>
      <c r="B208" s="42"/>
      <c r="C208" s="216" t="s">
        <v>529</v>
      </c>
      <c r="D208" s="216" t="s">
        <v>181</v>
      </c>
      <c r="E208" s="217" t="s">
        <v>1448</v>
      </c>
      <c r="F208" s="218" t="s">
        <v>1449</v>
      </c>
      <c r="G208" s="219" t="s">
        <v>333</v>
      </c>
      <c r="H208" s="220">
        <v>2.5049999999999999</v>
      </c>
      <c r="I208" s="221"/>
      <c r="J208" s="222">
        <f>ROUND(I208*H208,2)</f>
        <v>0</v>
      </c>
      <c r="K208" s="218" t="s">
        <v>1302</v>
      </c>
      <c r="L208" s="47"/>
      <c r="M208" s="223" t="s">
        <v>19</v>
      </c>
      <c r="N208" s="224" t="s">
        <v>48</v>
      </c>
      <c r="O208" s="87"/>
      <c r="P208" s="225">
        <f>O208*H208</f>
        <v>0</v>
      </c>
      <c r="Q208" s="225">
        <v>0</v>
      </c>
      <c r="R208" s="225">
        <f>Q208*H208</f>
        <v>0</v>
      </c>
      <c r="S208" s="225">
        <v>0</v>
      </c>
      <c r="T208" s="226">
        <f>S208*H208</f>
        <v>0</v>
      </c>
      <c r="U208" s="41"/>
      <c r="V208" s="41"/>
      <c r="W208" s="41"/>
      <c r="X208" s="41"/>
      <c r="Y208" s="41"/>
      <c r="Z208" s="41"/>
      <c r="AA208" s="41"/>
      <c r="AB208" s="41"/>
      <c r="AC208" s="41"/>
      <c r="AD208" s="41"/>
      <c r="AE208" s="41"/>
      <c r="AR208" s="227" t="s">
        <v>186</v>
      </c>
      <c r="AT208" s="227" t="s">
        <v>181</v>
      </c>
      <c r="AU208" s="227" t="s">
        <v>85</v>
      </c>
      <c r="AY208" s="20" t="s">
        <v>179</v>
      </c>
      <c r="BE208" s="228">
        <f>IF(N208="základní",J208,0)</f>
        <v>0</v>
      </c>
      <c r="BF208" s="228">
        <f>IF(N208="snížená",J208,0)</f>
        <v>0</v>
      </c>
      <c r="BG208" s="228">
        <f>IF(N208="zákl. přenesená",J208,0)</f>
        <v>0</v>
      </c>
      <c r="BH208" s="228">
        <f>IF(N208="sníž. přenesená",J208,0)</f>
        <v>0</v>
      </c>
      <c r="BI208" s="228">
        <f>IF(N208="nulová",J208,0)</f>
        <v>0</v>
      </c>
      <c r="BJ208" s="20" t="s">
        <v>85</v>
      </c>
      <c r="BK208" s="228">
        <f>ROUND(I208*H208,2)</f>
        <v>0</v>
      </c>
      <c r="BL208" s="20" t="s">
        <v>186</v>
      </c>
      <c r="BM208" s="227" t="s">
        <v>1209</v>
      </c>
    </row>
    <row r="209" s="2" customFormat="1" ht="16.5" customHeight="1">
      <c r="A209" s="41"/>
      <c r="B209" s="42"/>
      <c r="C209" s="216" t="s">
        <v>534</v>
      </c>
      <c r="D209" s="216" t="s">
        <v>181</v>
      </c>
      <c r="E209" s="217" t="s">
        <v>1450</v>
      </c>
      <c r="F209" s="218" t="s">
        <v>1451</v>
      </c>
      <c r="G209" s="219" t="s">
        <v>333</v>
      </c>
      <c r="H209" s="220">
        <v>10.02</v>
      </c>
      <c r="I209" s="221"/>
      <c r="J209" s="222">
        <f>ROUND(I209*H209,2)</f>
        <v>0</v>
      </c>
      <c r="K209" s="218" t="s">
        <v>1302</v>
      </c>
      <c r="L209" s="47"/>
      <c r="M209" s="223" t="s">
        <v>19</v>
      </c>
      <c r="N209" s="224" t="s">
        <v>48</v>
      </c>
      <c r="O209" s="87"/>
      <c r="P209" s="225">
        <f>O209*H209</f>
        <v>0</v>
      </c>
      <c r="Q209" s="225">
        <v>0</v>
      </c>
      <c r="R209" s="225">
        <f>Q209*H209</f>
        <v>0</v>
      </c>
      <c r="S209" s="225">
        <v>0</v>
      </c>
      <c r="T209" s="226">
        <f>S209*H209</f>
        <v>0</v>
      </c>
      <c r="U209" s="41"/>
      <c r="V209" s="41"/>
      <c r="W209" s="41"/>
      <c r="X209" s="41"/>
      <c r="Y209" s="41"/>
      <c r="Z209" s="41"/>
      <c r="AA209" s="41"/>
      <c r="AB209" s="41"/>
      <c r="AC209" s="41"/>
      <c r="AD209" s="41"/>
      <c r="AE209" s="41"/>
      <c r="AR209" s="227" t="s">
        <v>186</v>
      </c>
      <c r="AT209" s="227" t="s">
        <v>181</v>
      </c>
      <c r="AU209" s="227" t="s">
        <v>85</v>
      </c>
      <c r="AY209" s="20" t="s">
        <v>179</v>
      </c>
      <c r="BE209" s="228">
        <f>IF(N209="základní",J209,0)</f>
        <v>0</v>
      </c>
      <c r="BF209" s="228">
        <f>IF(N209="snížená",J209,0)</f>
        <v>0</v>
      </c>
      <c r="BG209" s="228">
        <f>IF(N209="zákl. přenesená",J209,0)</f>
        <v>0</v>
      </c>
      <c r="BH209" s="228">
        <f>IF(N209="sníž. přenesená",J209,0)</f>
        <v>0</v>
      </c>
      <c r="BI209" s="228">
        <f>IF(N209="nulová",J209,0)</f>
        <v>0</v>
      </c>
      <c r="BJ209" s="20" t="s">
        <v>85</v>
      </c>
      <c r="BK209" s="228">
        <f>ROUND(I209*H209,2)</f>
        <v>0</v>
      </c>
      <c r="BL209" s="20" t="s">
        <v>186</v>
      </c>
      <c r="BM209" s="227" t="s">
        <v>1212</v>
      </c>
    </row>
    <row r="210" s="12" customFormat="1" ht="25.92" customHeight="1">
      <c r="A210" s="12"/>
      <c r="B210" s="200"/>
      <c r="C210" s="201"/>
      <c r="D210" s="202" t="s">
        <v>76</v>
      </c>
      <c r="E210" s="203" t="s">
        <v>1452</v>
      </c>
      <c r="F210" s="203" t="s">
        <v>1120</v>
      </c>
      <c r="G210" s="201"/>
      <c r="H210" s="201"/>
      <c r="I210" s="204"/>
      <c r="J210" s="205">
        <f>BK210</f>
        <v>0</v>
      </c>
      <c r="K210" s="201"/>
      <c r="L210" s="206"/>
      <c r="M210" s="207"/>
      <c r="N210" s="208"/>
      <c r="O210" s="208"/>
      <c r="P210" s="209">
        <f>SUM(P211:P223)</f>
        <v>0</v>
      </c>
      <c r="Q210" s="208"/>
      <c r="R210" s="209">
        <f>SUM(R211:R223)</f>
        <v>0</v>
      </c>
      <c r="S210" s="208"/>
      <c r="T210" s="210">
        <f>SUM(T211:T223)</f>
        <v>0</v>
      </c>
      <c r="U210" s="12"/>
      <c r="V210" s="12"/>
      <c r="W210" s="12"/>
      <c r="X210" s="12"/>
      <c r="Y210" s="12"/>
      <c r="Z210" s="12"/>
      <c r="AA210" s="12"/>
      <c r="AB210" s="12"/>
      <c r="AC210" s="12"/>
      <c r="AD210" s="12"/>
      <c r="AE210" s="12"/>
      <c r="AR210" s="211" t="s">
        <v>85</v>
      </c>
      <c r="AT210" s="212" t="s">
        <v>76</v>
      </c>
      <c r="AU210" s="212" t="s">
        <v>77</v>
      </c>
      <c r="AY210" s="211" t="s">
        <v>179</v>
      </c>
      <c r="BK210" s="213">
        <f>SUM(BK211:BK223)</f>
        <v>0</v>
      </c>
    </row>
    <row r="211" s="2" customFormat="1" ht="24.15" customHeight="1">
      <c r="A211" s="41"/>
      <c r="B211" s="42"/>
      <c r="C211" s="216" t="s">
        <v>540</v>
      </c>
      <c r="D211" s="216" t="s">
        <v>181</v>
      </c>
      <c r="E211" s="217" t="s">
        <v>1453</v>
      </c>
      <c r="F211" s="218" t="s">
        <v>1454</v>
      </c>
      <c r="G211" s="219" t="s">
        <v>1455</v>
      </c>
      <c r="H211" s="220">
        <v>1</v>
      </c>
      <c r="I211" s="221"/>
      <c r="J211" s="222">
        <f>ROUND(I211*H211,2)</f>
        <v>0</v>
      </c>
      <c r="K211" s="218" t="s">
        <v>274</v>
      </c>
      <c r="L211" s="47"/>
      <c r="M211" s="223" t="s">
        <v>19</v>
      </c>
      <c r="N211" s="224" t="s">
        <v>48</v>
      </c>
      <c r="O211" s="87"/>
      <c r="P211" s="225">
        <f>O211*H211</f>
        <v>0</v>
      </c>
      <c r="Q211" s="225">
        <v>0</v>
      </c>
      <c r="R211" s="225">
        <f>Q211*H211</f>
        <v>0</v>
      </c>
      <c r="S211" s="225">
        <v>0</v>
      </c>
      <c r="T211" s="226">
        <f>S211*H211</f>
        <v>0</v>
      </c>
      <c r="U211" s="41"/>
      <c r="V211" s="41"/>
      <c r="W211" s="41"/>
      <c r="X211" s="41"/>
      <c r="Y211" s="41"/>
      <c r="Z211" s="41"/>
      <c r="AA211" s="41"/>
      <c r="AB211" s="41"/>
      <c r="AC211" s="41"/>
      <c r="AD211" s="41"/>
      <c r="AE211" s="41"/>
      <c r="AR211" s="227" t="s">
        <v>186</v>
      </c>
      <c r="AT211" s="227" t="s">
        <v>181</v>
      </c>
      <c r="AU211" s="227" t="s">
        <v>85</v>
      </c>
      <c r="AY211" s="20" t="s">
        <v>179</v>
      </c>
      <c r="BE211" s="228">
        <f>IF(N211="základní",J211,0)</f>
        <v>0</v>
      </c>
      <c r="BF211" s="228">
        <f>IF(N211="snížená",J211,0)</f>
        <v>0</v>
      </c>
      <c r="BG211" s="228">
        <f>IF(N211="zákl. přenesená",J211,0)</f>
        <v>0</v>
      </c>
      <c r="BH211" s="228">
        <f>IF(N211="sníž. přenesená",J211,0)</f>
        <v>0</v>
      </c>
      <c r="BI211" s="228">
        <f>IF(N211="nulová",J211,0)</f>
        <v>0</v>
      </c>
      <c r="BJ211" s="20" t="s">
        <v>85</v>
      </c>
      <c r="BK211" s="228">
        <f>ROUND(I211*H211,2)</f>
        <v>0</v>
      </c>
      <c r="BL211" s="20" t="s">
        <v>186</v>
      </c>
      <c r="BM211" s="227" t="s">
        <v>1215</v>
      </c>
    </row>
    <row r="212" s="2" customFormat="1" ht="24.15" customHeight="1">
      <c r="A212" s="41"/>
      <c r="B212" s="42"/>
      <c r="C212" s="216" t="s">
        <v>548</v>
      </c>
      <c r="D212" s="216" t="s">
        <v>181</v>
      </c>
      <c r="E212" s="217" t="s">
        <v>1456</v>
      </c>
      <c r="F212" s="218" t="s">
        <v>1457</v>
      </c>
      <c r="G212" s="219" t="s">
        <v>1455</v>
      </c>
      <c r="H212" s="220">
        <v>1</v>
      </c>
      <c r="I212" s="221"/>
      <c r="J212" s="222">
        <f>ROUND(I212*H212,2)</f>
        <v>0</v>
      </c>
      <c r="K212" s="218" t="s">
        <v>274</v>
      </c>
      <c r="L212" s="47"/>
      <c r="M212" s="223" t="s">
        <v>19</v>
      </c>
      <c r="N212" s="224" t="s">
        <v>48</v>
      </c>
      <c r="O212" s="87"/>
      <c r="P212" s="225">
        <f>O212*H212</f>
        <v>0</v>
      </c>
      <c r="Q212" s="225">
        <v>0</v>
      </c>
      <c r="R212" s="225">
        <f>Q212*H212</f>
        <v>0</v>
      </c>
      <c r="S212" s="225">
        <v>0</v>
      </c>
      <c r="T212" s="226">
        <f>S212*H212</f>
        <v>0</v>
      </c>
      <c r="U212" s="41"/>
      <c r="V212" s="41"/>
      <c r="W212" s="41"/>
      <c r="X212" s="41"/>
      <c r="Y212" s="41"/>
      <c r="Z212" s="41"/>
      <c r="AA212" s="41"/>
      <c r="AB212" s="41"/>
      <c r="AC212" s="41"/>
      <c r="AD212" s="41"/>
      <c r="AE212" s="41"/>
      <c r="AR212" s="227" t="s">
        <v>186</v>
      </c>
      <c r="AT212" s="227" t="s">
        <v>181</v>
      </c>
      <c r="AU212" s="227" t="s">
        <v>85</v>
      </c>
      <c r="AY212" s="20" t="s">
        <v>179</v>
      </c>
      <c r="BE212" s="228">
        <f>IF(N212="základní",J212,0)</f>
        <v>0</v>
      </c>
      <c r="BF212" s="228">
        <f>IF(N212="snížená",J212,0)</f>
        <v>0</v>
      </c>
      <c r="BG212" s="228">
        <f>IF(N212="zákl. přenesená",J212,0)</f>
        <v>0</v>
      </c>
      <c r="BH212" s="228">
        <f>IF(N212="sníž. přenesená",J212,0)</f>
        <v>0</v>
      </c>
      <c r="BI212" s="228">
        <f>IF(N212="nulová",J212,0)</f>
        <v>0</v>
      </c>
      <c r="BJ212" s="20" t="s">
        <v>85</v>
      </c>
      <c r="BK212" s="228">
        <f>ROUND(I212*H212,2)</f>
        <v>0</v>
      </c>
      <c r="BL212" s="20" t="s">
        <v>186</v>
      </c>
      <c r="BM212" s="227" t="s">
        <v>1218</v>
      </c>
    </row>
    <row r="213" s="2" customFormat="1" ht="24.15" customHeight="1">
      <c r="A213" s="41"/>
      <c r="B213" s="42"/>
      <c r="C213" s="216" t="s">
        <v>557</v>
      </c>
      <c r="D213" s="216" t="s">
        <v>181</v>
      </c>
      <c r="E213" s="217" t="s">
        <v>1458</v>
      </c>
      <c r="F213" s="218" t="s">
        <v>1459</v>
      </c>
      <c r="G213" s="219" t="s">
        <v>1455</v>
      </c>
      <c r="H213" s="220">
        <v>1</v>
      </c>
      <c r="I213" s="221"/>
      <c r="J213" s="222">
        <f>ROUND(I213*H213,2)</f>
        <v>0</v>
      </c>
      <c r="K213" s="218" t="s">
        <v>274</v>
      </c>
      <c r="L213" s="47"/>
      <c r="M213" s="223" t="s">
        <v>19</v>
      </c>
      <c r="N213" s="224" t="s">
        <v>48</v>
      </c>
      <c r="O213" s="87"/>
      <c r="P213" s="225">
        <f>O213*H213</f>
        <v>0</v>
      </c>
      <c r="Q213" s="225">
        <v>0</v>
      </c>
      <c r="R213" s="225">
        <f>Q213*H213</f>
        <v>0</v>
      </c>
      <c r="S213" s="225">
        <v>0</v>
      </c>
      <c r="T213" s="226">
        <f>S213*H213</f>
        <v>0</v>
      </c>
      <c r="U213" s="41"/>
      <c r="V213" s="41"/>
      <c r="W213" s="41"/>
      <c r="X213" s="41"/>
      <c r="Y213" s="41"/>
      <c r="Z213" s="41"/>
      <c r="AA213" s="41"/>
      <c r="AB213" s="41"/>
      <c r="AC213" s="41"/>
      <c r="AD213" s="41"/>
      <c r="AE213" s="41"/>
      <c r="AR213" s="227" t="s">
        <v>186</v>
      </c>
      <c r="AT213" s="227" t="s">
        <v>181</v>
      </c>
      <c r="AU213" s="227" t="s">
        <v>85</v>
      </c>
      <c r="AY213" s="20" t="s">
        <v>179</v>
      </c>
      <c r="BE213" s="228">
        <f>IF(N213="základní",J213,0)</f>
        <v>0</v>
      </c>
      <c r="BF213" s="228">
        <f>IF(N213="snížená",J213,0)</f>
        <v>0</v>
      </c>
      <c r="BG213" s="228">
        <f>IF(N213="zákl. přenesená",J213,0)</f>
        <v>0</v>
      </c>
      <c r="BH213" s="228">
        <f>IF(N213="sníž. přenesená",J213,0)</f>
        <v>0</v>
      </c>
      <c r="BI213" s="228">
        <f>IF(N213="nulová",J213,0)</f>
        <v>0</v>
      </c>
      <c r="BJ213" s="20" t="s">
        <v>85</v>
      </c>
      <c r="BK213" s="228">
        <f>ROUND(I213*H213,2)</f>
        <v>0</v>
      </c>
      <c r="BL213" s="20" t="s">
        <v>186</v>
      </c>
      <c r="BM213" s="227" t="s">
        <v>1221</v>
      </c>
    </row>
    <row r="214" s="2" customFormat="1" ht="24.15" customHeight="1">
      <c r="A214" s="41"/>
      <c r="B214" s="42"/>
      <c r="C214" s="216" t="s">
        <v>565</v>
      </c>
      <c r="D214" s="216" t="s">
        <v>181</v>
      </c>
      <c r="E214" s="217" t="s">
        <v>1460</v>
      </c>
      <c r="F214" s="218" t="s">
        <v>1461</v>
      </c>
      <c r="G214" s="219" t="s">
        <v>1455</v>
      </c>
      <c r="H214" s="220">
        <v>1</v>
      </c>
      <c r="I214" s="221"/>
      <c r="J214" s="222">
        <f>ROUND(I214*H214,2)</f>
        <v>0</v>
      </c>
      <c r="K214" s="218" t="s">
        <v>274</v>
      </c>
      <c r="L214" s="47"/>
      <c r="M214" s="223" t="s">
        <v>19</v>
      </c>
      <c r="N214" s="224" t="s">
        <v>48</v>
      </c>
      <c r="O214" s="87"/>
      <c r="P214" s="225">
        <f>O214*H214</f>
        <v>0</v>
      </c>
      <c r="Q214" s="225">
        <v>0</v>
      </c>
      <c r="R214" s="225">
        <f>Q214*H214</f>
        <v>0</v>
      </c>
      <c r="S214" s="225">
        <v>0</v>
      </c>
      <c r="T214" s="226">
        <f>S214*H214</f>
        <v>0</v>
      </c>
      <c r="U214" s="41"/>
      <c r="V214" s="41"/>
      <c r="W214" s="41"/>
      <c r="X214" s="41"/>
      <c r="Y214" s="41"/>
      <c r="Z214" s="41"/>
      <c r="AA214" s="41"/>
      <c r="AB214" s="41"/>
      <c r="AC214" s="41"/>
      <c r="AD214" s="41"/>
      <c r="AE214" s="41"/>
      <c r="AR214" s="227" t="s">
        <v>186</v>
      </c>
      <c r="AT214" s="227" t="s">
        <v>181</v>
      </c>
      <c r="AU214" s="227" t="s">
        <v>85</v>
      </c>
      <c r="AY214" s="20" t="s">
        <v>179</v>
      </c>
      <c r="BE214" s="228">
        <f>IF(N214="základní",J214,0)</f>
        <v>0</v>
      </c>
      <c r="BF214" s="228">
        <f>IF(N214="snížená",J214,0)</f>
        <v>0</v>
      </c>
      <c r="BG214" s="228">
        <f>IF(N214="zákl. přenesená",J214,0)</f>
        <v>0</v>
      </c>
      <c r="BH214" s="228">
        <f>IF(N214="sníž. přenesená",J214,0)</f>
        <v>0</v>
      </c>
      <c r="BI214" s="228">
        <f>IF(N214="nulová",J214,0)</f>
        <v>0</v>
      </c>
      <c r="BJ214" s="20" t="s">
        <v>85</v>
      </c>
      <c r="BK214" s="228">
        <f>ROUND(I214*H214,2)</f>
        <v>0</v>
      </c>
      <c r="BL214" s="20" t="s">
        <v>186</v>
      </c>
      <c r="BM214" s="227" t="s">
        <v>1224</v>
      </c>
    </row>
    <row r="215" s="2" customFormat="1" ht="24.15" customHeight="1">
      <c r="A215" s="41"/>
      <c r="B215" s="42"/>
      <c r="C215" s="216" t="s">
        <v>571</v>
      </c>
      <c r="D215" s="216" t="s">
        <v>181</v>
      </c>
      <c r="E215" s="217" t="s">
        <v>1462</v>
      </c>
      <c r="F215" s="218" t="s">
        <v>1463</v>
      </c>
      <c r="G215" s="219" t="s">
        <v>1455</v>
      </c>
      <c r="H215" s="220">
        <v>0</v>
      </c>
      <c r="I215" s="221"/>
      <c r="J215" s="222">
        <f>ROUND(I215*H215,2)</f>
        <v>0</v>
      </c>
      <c r="K215" s="218" t="s">
        <v>1302</v>
      </c>
      <c r="L215" s="47"/>
      <c r="M215" s="223" t="s">
        <v>19</v>
      </c>
      <c r="N215" s="224" t="s">
        <v>48</v>
      </c>
      <c r="O215" s="87"/>
      <c r="P215" s="225">
        <f>O215*H215</f>
        <v>0</v>
      </c>
      <c r="Q215" s="225">
        <v>0</v>
      </c>
      <c r="R215" s="225">
        <f>Q215*H215</f>
        <v>0</v>
      </c>
      <c r="S215" s="225">
        <v>0</v>
      </c>
      <c r="T215" s="226">
        <f>S215*H215</f>
        <v>0</v>
      </c>
      <c r="U215" s="41"/>
      <c r="V215" s="41"/>
      <c r="W215" s="41"/>
      <c r="X215" s="41"/>
      <c r="Y215" s="41"/>
      <c r="Z215" s="41"/>
      <c r="AA215" s="41"/>
      <c r="AB215" s="41"/>
      <c r="AC215" s="41"/>
      <c r="AD215" s="41"/>
      <c r="AE215" s="41"/>
      <c r="AR215" s="227" t="s">
        <v>186</v>
      </c>
      <c r="AT215" s="227" t="s">
        <v>181</v>
      </c>
      <c r="AU215" s="227" t="s">
        <v>85</v>
      </c>
      <c r="AY215" s="20" t="s">
        <v>179</v>
      </c>
      <c r="BE215" s="228">
        <f>IF(N215="základní",J215,0)</f>
        <v>0</v>
      </c>
      <c r="BF215" s="228">
        <f>IF(N215="snížená",J215,0)</f>
        <v>0</v>
      </c>
      <c r="BG215" s="228">
        <f>IF(N215="zákl. přenesená",J215,0)</f>
        <v>0</v>
      </c>
      <c r="BH215" s="228">
        <f>IF(N215="sníž. přenesená",J215,0)</f>
        <v>0</v>
      </c>
      <c r="BI215" s="228">
        <f>IF(N215="nulová",J215,0)</f>
        <v>0</v>
      </c>
      <c r="BJ215" s="20" t="s">
        <v>85</v>
      </c>
      <c r="BK215" s="228">
        <f>ROUND(I215*H215,2)</f>
        <v>0</v>
      </c>
      <c r="BL215" s="20" t="s">
        <v>186</v>
      </c>
      <c r="BM215" s="227" t="s">
        <v>1227</v>
      </c>
    </row>
    <row r="216" s="2" customFormat="1">
      <c r="A216" s="41"/>
      <c r="B216" s="42"/>
      <c r="C216" s="43"/>
      <c r="D216" s="236" t="s">
        <v>276</v>
      </c>
      <c r="E216" s="43"/>
      <c r="F216" s="278" t="s">
        <v>1121</v>
      </c>
      <c r="G216" s="43"/>
      <c r="H216" s="43"/>
      <c r="I216" s="231"/>
      <c r="J216" s="43"/>
      <c r="K216" s="43"/>
      <c r="L216" s="47"/>
      <c r="M216" s="232"/>
      <c r="N216" s="233"/>
      <c r="O216" s="87"/>
      <c r="P216" s="87"/>
      <c r="Q216" s="87"/>
      <c r="R216" s="87"/>
      <c r="S216" s="87"/>
      <c r="T216" s="88"/>
      <c r="U216" s="41"/>
      <c r="V216" s="41"/>
      <c r="W216" s="41"/>
      <c r="X216" s="41"/>
      <c r="Y216" s="41"/>
      <c r="Z216" s="41"/>
      <c r="AA216" s="41"/>
      <c r="AB216" s="41"/>
      <c r="AC216" s="41"/>
      <c r="AD216" s="41"/>
      <c r="AE216" s="41"/>
      <c r="AT216" s="20" t="s">
        <v>276</v>
      </c>
      <c r="AU216" s="20" t="s">
        <v>85</v>
      </c>
    </row>
    <row r="217" s="14" customFormat="1">
      <c r="A217" s="14"/>
      <c r="B217" s="245"/>
      <c r="C217" s="246"/>
      <c r="D217" s="236" t="s">
        <v>190</v>
      </c>
      <c r="E217" s="246"/>
      <c r="F217" s="248" t="s">
        <v>1122</v>
      </c>
      <c r="G217" s="246"/>
      <c r="H217" s="249">
        <v>0</v>
      </c>
      <c r="I217" s="250"/>
      <c r="J217" s="246"/>
      <c r="K217" s="246"/>
      <c r="L217" s="251"/>
      <c r="M217" s="252"/>
      <c r="N217" s="253"/>
      <c r="O217" s="253"/>
      <c r="P217" s="253"/>
      <c r="Q217" s="253"/>
      <c r="R217" s="253"/>
      <c r="S217" s="253"/>
      <c r="T217" s="254"/>
      <c r="U217" s="14"/>
      <c r="V217" s="14"/>
      <c r="W217" s="14"/>
      <c r="X217" s="14"/>
      <c r="Y217" s="14"/>
      <c r="Z217" s="14"/>
      <c r="AA217" s="14"/>
      <c r="AB217" s="14"/>
      <c r="AC217" s="14"/>
      <c r="AD217" s="14"/>
      <c r="AE217" s="14"/>
      <c r="AT217" s="255" t="s">
        <v>190</v>
      </c>
      <c r="AU217" s="255" t="s">
        <v>85</v>
      </c>
      <c r="AV217" s="14" t="s">
        <v>87</v>
      </c>
      <c r="AW217" s="14" t="s">
        <v>4</v>
      </c>
      <c r="AX217" s="14" t="s">
        <v>85</v>
      </c>
      <c r="AY217" s="255" t="s">
        <v>179</v>
      </c>
    </row>
    <row r="218" s="2" customFormat="1" ht="24.15" customHeight="1">
      <c r="A218" s="41"/>
      <c r="B218" s="42"/>
      <c r="C218" s="216" t="s">
        <v>577</v>
      </c>
      <c r="D218" s="216" t="s">
        <v>181</v>
      </c>
      <c r="E218" s="217" t="s">
        <v>1464</v>
      </c>
      <c r="F218" s="218" t="s">
        <v>1465</v>
      </c>
      <c r="G218" s="219" t="s">
        <v>1455</v>
      </c>
      <c r="H218" s="220">
        <v>0</v>
      </c>
      <c r="I218" s="221"/>
      <c r="J218" s="222">
        <f>ROUND(I218*H218,2)</f>
        <v>0</v>
      </c>
      <c r="K218" s="218" t="s">
        <v>274</v>
      </c>
      <c r="L218" s="47"/>
      <c r="M218" s="223" t="s">
        <v>19</v>
      </c>
      <c r="N218" s="224" t="s">
        <v>48</v>
      </c>
      <c r="O218" s="87"/>
      <c r="P218" s="225">
        <f>O218*H218</f>
        <v>0</v>
      </c>
      <c r="Q218" s="225">
        <v>0</v>
      </c>
      <c r="R218" s="225">
        <f>Q218*H218</f>
        <v>0</v>
      </c>
      <c r="S218" s="225">
        <v>0</v>
      </c>
      <c r="T218" s="226">
        <f>S218*H218</f>
        <v>0</v>
      </c>
      <c r="U218" s="41"/>
      <c r="V218" s="41"/>
      <c r="W218" s="41"/>
      <c r="X218" s="41"/>
      <c r="Y218" s="41"/>
      <c r="Z218" s="41"/>
      <c r="AA218" s="41"/>
      <c r="AB218" s="41"/>
      <c r="AC218" s="41"/>
      <c r="AD218" s="41"/>
      <c r="AE218" s="41"/>
      <c r="AR218" s="227" t="s">
        <v>186</v>
      </c>
      <c r="AT218" s="227" t="s">
        <v>181</v>
      </c>
      <c r="AU218" s="227" t="s">
        <v>85</v>
      </c>
      <c r="AY218" s="20" t="s">
        <v>179</v>
      </c>
      <c r="BE218" s="228">
        <f>IF(N218="základní",J218,0)</f>
        <v>0</v>
      </c>
      <c r="BF218" s="228">
        <f>IF(N218="snížená",J218,0)</f>
        <v>0</v>
      </c>
      <c r="BG218" s="228">
        <f>IF(N218="zákl. přenesená",J218,0)</f>
        <v>0</v>
      </c>
      <c r="BH218" s="228">
        <f>IF(N218="sníž. přenesená",J218,0)</f>
        <v>0</v>
      </c>
      <c r="BI218" s="228">
        <f>IF(N218="nulová",J218,0)</f>
        <v>0</v>
      </c>
      <c r="BJ218" s="20" t="s">
        <v>85</v>
      </c>
      <c r="BK218" s="228">
        <f>ROUND(I218*H218,2)</f>
        <v>0</v>
      </c>
      <c r="BL218" s="20" t="s">
        <v>186</v>
      </c>
      <c r="BM218" s="227" t="s">
        <v>1230</v>
      </c>
    </row>
    <row r="219" s="2" customFormat="1">
      <c r="A219" s="41"/>
      <c r="B219" s="42"/>
      <c r="C219" s="43"/>
      <c r="D219" s="236" t="s">
        <v>276</v>
      </c>
      <c r="E219" s="43"/>
      <c r="F219" s="278" t="s">
        <v>1121</v>
      </c>
      <c r="G219" s="43"/>
      <c r="H219" s="43"/>
      <c r="I219" s="231"/>
      <c r="J219" s="43"/>
      <c r="K219" s="43"/>
      <c r="L219" s="47"/>
      <c r="M219" s="232"/>
      <c r="N219" s="233"/>
      <c r="O219" s="87"/>
      <c r="P219" s="87"/>
      <c r="Q219" s="87"/>
      <c r="R219" s="87"/>
      <c r="S219" s="87"/>
      <c r="T219" s="88"/>
      <c r="U219" s="41"/>
      <c r="V219" s="41"/>
      <c r="W219" s="41"/>
      <c r="X219" s="41"/>
      <c r="Y219" s="41"/>
      <c r="Z219" s="41"/>
      <c r="AA219" s="41"/>
      <c r="AB219" s="41"/>
      <c r="AC219" s="41"/>
      <c r="AD219" s="41"/>
      <c r="AE219" s="41"/>
      <c r="AT219" s="20" t="s">
        <v>276</v>
      </c>
      <c r="AU219" s="20" t="s">
        <v>85</v>
      </c>
    </row>
    <row r="220" s="14" customFormat="1">
      <c r="A220" s="14"/>
      <c r="B220" s="245"/>
      <c r="C220" s="246"/>
      <c r="D220" s="236" t="s">
        <v>190</v>
      </c>
      <c r="E220" s="246"/>
      <c r="F220" s="248" t="s">
        <v>1122</v>
      </c>
      <c r="G220" s="246"/>
      <c r="H220" s="249">
        <v>0</v>
      </c>
      <c r="I220" s="250"/>
      <c r="J220" s="246"/>
      <c r="K220" s="246"/>
      <c r="L220" s="251"/>
      <c r="M220" s="252"/>
      <c r="N220" s="253"/>
      <c r="O220" s="253"/>
      <c r="P220" s="253"/>
      <c r="Q220" s="253"/>
      <c r="R220" s="253"/>
      <c r="S220" s="253"/>
      <c r="T220" s="254"/>
      <c r="U220" s="14"/>
      <c r="V220" s="14"/>
      <c r="W220" s="14"/>
      <c r="X220" s="14"/>
      <c r="Y220" s="14"/>
      <c r="Z220" s="14"/>
      <c r="AA220" s="14"/>
      <c r="AB220" s="14"/>
      <c r="AC220" s="14"/>
      <c r="AD220" s="14"/>
      <c r="AE220" s="14"/>
      <c r="AT220" s="255" t="s">
        <v>190</v>
      </c>
      <c r="AU220" s="255" t="s">
        <v>85</v>
      </c>
      <c r="AV220" s="14" t="s">
        <v>87</v>
      </c>
      <c r="AW220" s="14" t="s">
        <v>4</v>
      </c>
      <c r="AX220" s="14" t="s">
        <v>85</v>
      </c>
      <c r="AY220" s="255" t="s">
        <v>179</v>
      </c>
    </row>
    <row r="221" s="2" customFormat="1" ht="24.15" customHeight="1">
      <c r="A221" s="41"/>
      <c r="B221" s="42"/>
      <c r="C221" s="216" t="s">
        <v>560</v>
      </c>
      <c r="D221" s="216" t="s">
        <v>181</v>
      </c>
      <c r="E221" s="217" t="s">
        <v>1466</v>
      </c>
      <c r="F221" s="218" t="s">
        <v>1467</v>
      </c>
      <c r="G221" s="219" t="s">
        <v>1455</v>
      </c>
      <c r="H221" s="220">
        <v>0</v>
      </c>
      <c r="I221" s="221"/>
      <c r="J221" s="222">
        <f>ROUND(I221*H221,2)</f>
        <v>0</v>
      </c>
      <c r="K221" s="218" t="s">
        <v>274</v>
      </c>
      <c r="L221" s="47"/>
      <c r="M221" s="223" t="s">
        <v>19</v>
      </c>
      <c r="N221" s="224" t="s">
        <v>48</v>
      </c>
      <c r="O221" s="87"/>
      <c r="P221" s="225">
        <f>O221*H221</f>
        <v>0</v>
      </c>
      <c r="Q221" s="225">
        <v>0</v>
      </c>
      <c r="R221" s="225">
        <f>Q221*H221</f>
        <v>0</v>
      </c>
      <c r="S221" s="225">
        <v>0</v>
      </c>
      <c r="T221" s="226">
        <f>S221*H221</f>
        <v>0</v>
      </c>
      <c r="U221" s="41"/>
      <c r="V221" s="41"/>
      <c r="W221" s="41"/>
      <c r="X221" s="41"/>
      <c r="Y221" s="41"/>
      <c r="Z221" s="41"/>
      <c r="AA221" s="41"/>
      <c r="AB221" s="41"/>
      <c r="AC221" s="41"/>
      <c r="AD221" s="41"/>
      <c r="AE221" s="41"/>
      <c r="AR221" s="227" t="s">
        <v>186</v>
      </c>
      <c r="AT221" s="227" t="s">
        <v>181</v>
      </c>
      <c r="AU221" s="227" t="s">
        <v>85</v>
      </c>
      <c r="AY221" s="20" t="s">
        <v>179</v>
      </c>
      <c r="BE221" s="228">
        <f>IF(N221="základní",J221,0)</f>
        <v>0</v>
      </c>
      <c r="BF221" s="228">
        <f>IF(N221="snížená",J221,0)</f>
        <v>0</v>
      </c>
      <c r="BG221" s="228">
        <f>IF(N221="zákl. přenesená",J221,0)</f>
        <v>0</v>
      </c>
      <c r="BH221" s="228">
        <f>IF(N221="sníž. přenesená",J221,0)</f>
        <v>0</v>
      </c>
      <c r="BI221" s="228">
        <f>IF(N221="nulová",J221,0)</f>
        <v>0</v>
      </c>
      <c r="BJ221" s="20" t="s">
        <v>85</v>
      </c>
      <c r="BK221" s="228">
        <f>ROUND(I221*H221,2)</f>
        <v>0</v>
      </c>
      <c r="BL221" s="20" t="s">
        <v>186</v>
      </c>
      <c r="BM221" s="227" t="s">
        <v>594</v>
      </c>
    </row>
    <row r="222" s="2" customFormat="1">
      <c r="A222" s="41"/>
      <c r="B222" s="42"/>
      <c r="C222" s="43"/>
      <c r="D222" s="236" t="s">
        <v>276</v>
      </c>
      <c r="E222" s="43"/>
      <c r="F222" s="278" t="s">
        <v>1121</v>
      </c>
      <c r="G222" s="43"/>
      <c r="H222" s="43"/>
      <c r="I222" s="231"/>
      <c r="J222" s="43"/>
      <c r="K222" s="43"/>
      <c r="L222" s="47"/>
      <c r="M222" s="232"/>
      <c r="N222" s="233"/>
      <c r="O222" s="87"/>
      <c r="P222" s="87"/>
      <c r="Q222" s="87"/>
      <c r="R222" s="87"/>
      <c r="S222" s="87"/>
      <c r="T222" s="88"/>
      <c r="U222" s="41"/>
      <c r="V222" s="41"/>
      <c r="W222" s="41"/>
      <c r="X222" s="41"/>
      <c r="Y222" s="41"/>
      <c r="Z222" s="41"/>
      <c r="AA222" s="41"/>
      <c r="AB222" s="41"/>
      <c r="AC222" s="41"/>
      <c r="AD222" s="41"/>
      <c r="AE222" s="41"/>
      <c r="AT222" s="20" t="s">
        <v>276</v>
      </c>
      <c r="AU222" s="20" t="s">
        <v>85</v>
      </c>
    </row>
    <row r="223" s="14" customFormat="1">
      <c r="A223" s="14"/>
      <c r="B223" s="245"/>
      <c r="C223" s="246"/>
      <c r="D223" s="236" t="s">
        <v>190</v>
      </c>
      <c r="E223" s="246"/>
      <c r="F223" s="248" t="s">
        <v>1122</v>
      </c>
      <c r="G223" s="246"/>
      <c r="H223" s="249">
        <v>0</v>
      </c>
      <c r="I223" s="250"/>
      <c r="J223" s="246"/>
      <c r="K223" s="246"/>
      <c r="L223" s="251"/>
      <c r="M223" s="297"/>
      <c r="N223" s="298"/>
      <c r="O223" s="298"/>
      <c r="P223" s="298"/>
      <c r="Q223" s="298"/>
      <c r="R223" s="298"/>
      <c r="S223" s="298"/>
      <c r="T223" s="299"/>
      <c r="U223" s="14"/>
      <c r="V223" s="14"/>
      <c r="W223" s="14"/>
      <c r="X223" s="14"/>
      <c r="Y223" s="14"/>
      <c r="Z223" s="14"/>
      <c r="AA223" s="14"/>
      <c r="AB223" s="14"/>
      <c r="AC223" s="14"/>
      <c r="AD223" s="14"/>
      <c r="AE223" s="14"/>
      <c r="AT223" s="255" t="s">
        <v>190</v>
      </c>
      <c r="AU223" s="255" t="s">
        <v>85</v>
      </c>
      <c r="AV223" s="14" t="s">
        <v>87</v>
      </c>
      <c r="AW223" s="14" t="s">
        <v>4</v>
      </c>
      <c r="AX223" s="14" t="s">
        <v>85</v>
      </c>
      <c r="AY223" s="255" t="s">
        <v>179</v>
      </c>
    </row>
    <row r="224" s="2" customFormat="1" ht="6.96" customHeight="1">
      <c r="A224" s="41"/>
      <c r="B224" s="62"/>
      <c r="C224" s="63"/>
      <c r="D224" s="63"/>
      <c r="E224" s="63"/>
      <c r="F224" s="63"/>
      <c r="G224" s="63"/>
      <c r="H224" s="63"/>
      <c r="I224" s="63"/>
      <c r="J224" s="63"/>
      <c r="K224" s="63"/>
      <c r="L224" s="47"/>
      <c r="M224" s="41"/>
      <c r="O224" s="41"/>
      <c r="P224" s="41"/>
      <c r="Q224" s="41"/>
      <c r="R224" s="41"/>
      <c r="S224" s="41"/>
      <c r="T224" s="41"/>
      <c r="U224" s="41"/>
      <c r="V224" s="41"/>
      <c r="W224" s="41"/>
      <c r="X224" s="41"/>
      <c r="Y224" s="41"/>
      <c r="Z224" s="41"/>
      <c r="AA224" s="41"/>
      <c r="AB224" s="41"/>
      <c r="AC224" s="41"/>
      <c r="AD224" s="41"/>
      <c r="AE224" s="41"/>
    </row>
  </sheetData>
  <sheetProtection sheet="1" autoFilter="0" formatColumns="0" formatRows="0" objects="1" scenarios="1" spinCount="100000" saltValue="yUl0/A7Y+Ps0gMPplSB6q6mIu0keear2pmxR7XKpIQiAJsAIJuSusZISoYJZR0hfhl8vvuDkiIx8c8c22zCOEg==" hashValue="vdCICNOqv3hFy/twmdJWex49YL7PG4IF7O0pM6Q/FuC7TDIjN4b4Q3/gFVNBVhzcV4PcXlIa+s1KvdLveLa53A==" algorithmName="SHA-512" password="CC35"/>
  <autoFilter ref="C97:K223"/>
  <mergeCells count="12">
    <mergeCell ref="E7:H7"/>
    <mergeCell ref="E9:H9"/>
    <mergeCell ref="E11:H11"/>
    <mergeCell ref="E20:H20"/>
    <mergeCell ref="E29:H29"/>
    <mergeCell ref="E50:H50"/>
    <mergeCell ref="E52:H52"/>
    <mergeCell ref="E54:H54"/>
    <mergeCell ref="E86:H86"/>
    <mergeCell ref="E88:H88"/>
    <mergeCell ref="E90:H9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115</v>
      </c>
    </row>
    <row r="3" s="1" customFormat="1" ht="6.96" customHeight="1">
      <c r="B3" s="142"/>
      <c r="C3" s="143"/>
      <c r="D3" s="143"/>
      <c r="E3" s="143"/>
      <c r="F3" s="143"/>
      <c r="G3" s="143"/>
      <c r="H3" s="143"/>
      <c r="I3" s="143"/>
      <c r="J3" s="143"/>
      <c r="K3" s="143"/>
      <c r="L3" s="23"/>
      <c r="AT3" s="20" t="s">
        <v>87</v>
      </c>
    </row>
    <row r="4" s="1" customFormat="1" ht="24.96" customHeight="1">
      <c r="B4" s="23"/>
      <c r="D4" s="144" t="s">
        <v>132</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Revitalizace parku Marie Restituty II. etapa - část B</v>
      </c>
      <c r="F7" s="146"/>
      <c r="G7" s="146"/>
      <c r="H7" s="146"/>
      <c r="L7" s="23"/>
    </row>
    <row r="8" s="2" customFormat="1" ht="12" customHeight="1">
      <c r="A8" s="41"/>
      <c r="B8" s="47"/>
      <c r="C8" s="41"/>
      <c r="D8" s="146" t="s">
        <v>141</v>
      </c>
      <c r="E8" s="41"/>
      <c r="F8" s="41"/>
      <c r="G8" s="41"/>
      <c r="H8" s="41"/>
      <c r="I8" s="41"/>
      <c r="J8" s="41"/>
      <c r="K8" s="41"/>
      <c r="L8" s="148"/>
      <c r="S8" s="41"/>
      <c r="T8" s="41"/>
      <c r="U8" s="41"/>
      <c r="V8" s="41"/>
      <c r="W8" s="41"/>
      <c r="X8" s="41"/>
      <c r="Y8" s="41"/>
      <c r="Z8" s="41"/>
      <c r="AA8" s="41"/>
      <c r="AB8" s="41"/>
      <c r="AC8" s="41"/>
      <c r="AD8" s="41"/>
      <c r="AE8" s="41"/>
    </row>
    <row r="9" s="2" customFormat="1" ht="16.5" customHeight="1">
      <c r="A9" s="41"/>
      <c r="B9" s="47"/>
      <c r="C9" s="41"/>
      <c r="D9" s="41"/>
      <c r="E9" s="149" t="s">
        <v>1534</v>
      </c>
      <c r="F9" s="41"/>
      <c r="G9" s="41"/>
      <c r="H9" s="41"/>
      <c r="I9" s="41"/>
      <c r="J9" s="41"/>
      <c r="K9" s="41"/>
      <c r="L9" s="148"/>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row>
    <row r="12" s="2" customFormat="1" ht="12" customHeight="1">
      <c r="A12" s="41"/>
      <c r="B12" s="47"/>
      <c r="C12" s="41"/>
      <c r="D12" s="146" t="s">
        <v>21</v>
      </c>
      <c r="E12" s="41"/>
      <c r="F12" s="136" t="s">
        <v>22</v>
      </c>
      <c r="G12" s="41"/>
      <c r="H12" s="41"/>
      <c r="I12" s="146" t="s">
        <v>23</v>
      </c>
      <c r="J12" s="150" t="str">
        <f>'Rekapitulace stavby'!AN8</f>
        <v>19. 11. 2025</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27</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28</v>
      </c>
      <c r="F15" s="41"/>
      <c r="G15" s="41"/>
      <c r="H15" s="41"/>
      <c r="I15" s="146" t="s">
        <v>29</v>
      </c>
      <c r="J15" s="136" t="s">
        <v>30</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31</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29</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33</v>
      </c>
      <c r="E20" s="41"/>
      <c r="F20" s="41"/>
      <c r="G20" s="41"/>
      <c r="H20" s="41"/>
      <c r="I20" s="146" t="s">
        <v>26</v>
      </c>
      <c r="J20" s="136" t="s">
        <v>34</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35</v>
      </c>
      <c r="F21" s="41"/>
      <c r="G21" s="41"/>
      <c r="H21" s="41"/>
      <c r="I21" s="146" t="s">
        <v>29</v>
      </c>
      <c r="J21" s="136" t="s">
        <v>36</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38</v>
      </c>
      <c r="E23" s="41"/>
      <c r="F23" s="41"/>
      <c r="G23" s="41"/>
      <c r="H23" s="41"/>
      <c r="I23" s="146" t="s">
        <v>26</v>
      </c>
      <c r="J23" s="136" t="s">
        <v>39</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40</v>
      </c>
      <c r="F24" s="41"/>
      <c r="G24" s="41"/>
      <c r="H24" s="41"/>
      <c r="I24" s="146" t="s">
        <v>29</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41</v>
      </c>
      <c r="E26" s="41"/>
      <c r="F26" s="41"/>
      <c r="G26" s="41"/>
      <c r="H26" s="41"/>
      <c r="I26" s="41"/>
      <c r="J26" s="41"/>
      <c r="K26" s="41"/>
      <c r="L26" s="148"/>
      <c r="S26" s="41"/>
      <c r="T26" s="41"/>
      <c r="U26" s="41"/>
      <c r="V26" s="41"/>
      <c r="W26" s="41"/>
      <c r="X26" s="41"/>
      <c r="Y26" s="41"/>
      <c r="Z26" s="41"/>
      <c r="AA26" s="41"/>
      <c r="AB26" s="41"/>
      <c r="AC26" s="41"/>
      <c r="AD26" s="41"/>
      <c r="AE26" s="41"/>
    </row>
    <row r="27" s="8" customFormat="1" ht="179.25" customHeight="1">
      <c r="A27" s="151"/>
      <c r="B27" s="152"/>
      <c r="C27" s="151"/>
      <c r="D27" s="151"/>
      <c r="E27" s="153" t="s">
        <v>151</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43</v>
      </c>
      <c r="E30" s="41"/>
      <c r="F30" s="41"/>
      <c r="G30" s="41"/>
      <c r="H30" s="41"/>
      <c r="I30" s="41"/>
      <c r="J30" s="157">
        <f>ROUND(J84,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45</v>
      </c>
      <c r="G32" s="41"/>
      <c r="H32" s="41"/>
      <c r="I32" s="158" t="s">
        <v>44</v>
      </c>
      <c r="J32" s="158" t="s">
        <v>46</v>
      </c>
      <c r="K32" s="41"/>
      <c r="L32" s="148"/>
      <c r="S32" s="41"/>
      <c r="T32" s="41"/>
      <c r="U32" s="41"/>
      <c r="V32" s="41"/>
      <c r="W32" s="41"/>
      <c r="X32" s="41"/>
      <c r="Y32" s="41"/>
      <c r="Z32" s="41"/>
      <c r="AA32" s="41"/>
      <c r="AB32" s="41"/>
      <c r="AC32" s="41"/>
      <c r="AD32" s="41"/>
      <c r="AE32" s="41"/>
    </row>
    <row r="33" s="2" customFormat="1" ht="14.4" customHeight="1">
      <c r="A33" s="41"/>
      <c r="B33" s="47"/>
      <c r="C33" s="41"/>
      <c r="D33" s="159" t="s">
        <v>47</v>
      </c>
      <c r="E33" s="146" t="s">
        <v>48</v>
      </c>
      <c r="F33" s="160">
        <f>ROUND((SUM(BE84:BE132)),  2)</f>
        <v>0</v>
      </c>
      <c r="G33" s="41"/>
      <c r="H33" s="41"/>
      <c r="I33" s="161">
        <v>0.20999999999999999</v>
      </c>
      <c r="J33" s="160">
        <f>ROUND(((SUM(BE84:BE132))*I33),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49</v>
      </c>
      <c r="F34" s="160">
        <f>ROUND((SUM(BF84:BF132)),  2)</f>
        <v>0</v>
      </c>
      <c r="G34" s="41"/>
      <c r="H34" s="41"/>
      <c r="I34" s="161">
        <v>0.12</v>
      </c>
      <c r="J34" s="160">
        <f>ROUND(((SUM(BF84:BF132))*I34),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50</v>
      </c>
      <c r="F35" s="160">
        <f>ROUND((SUM(BG84:BG132)),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51</v>
      </c>
      <c r="F36" s="160">
        <f>ROUND((SUM(BH84:BH132)),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52</v>
      </c>
      <c r="F37" s="160">
        <f>ROUND((SUM(BI84:BI132)),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53</v>
      </c>
      <c r="E39" s="164"/>
      <c r="F39" s="164"/>
      <c r="G39" s="165" t="s">
        <v>54</v>
      </c>
      <c r="H39" s="166" t="s">
        <v>55</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152</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Revitalizace parku Marie Restituty II. etapa - část B</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141</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SO 402 - Přípojka NN</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Brno-Husovice, park Marie Restituty</v>
      </c>
      <c r="G52" s="43"/>
      <c r="H52" s="43"/>
      <c r="I52" s="35" t="s">
        <v>23</v>
      </c>
      <c r="J52" s="75" t="str">
        <f>IF(J12="","",J12)</f>
        <v>19. 11. 2025</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ÚMČ Brno - sever</v>
      </c>
      <c r="G54" s="43"/>
      <c r="H54" s="43"/>
      <c r="I54" s="35" t="s">
        <v>33</v>
      </c>
      <c r="J54" s="39" t="str">
        <f>E21</f>
        <v>Eva Wagnerová</v>
      </c>
      <c r="K54" s="43"/>
      <c r="L54" s="148"/>
      <c r="S54" s="41"/>
      <c r="T54" s="41"/>
      <c r="U54" s="41"/>
      <c r="V54" s="41"/>
      <c r="W54" s="41"/>
      <c r="X54" s="41"/>
      <c r="Y54" s="41"/>
      <c r="Z54" s="41"/>
      <c r="AA54" s="41"/>
      <c r="AB54" s="41"/>
      <c r="AC54" s="41"/>
      <c r="AD54" s="41"/>
      <c r="AE54" s="41"/>
    </row>
    <row r="55" s="2" customFormat="1" ht="25.65" customHeight="1">
      <c r="A55" s="41"/>
      <c r="B55" s="42"/>
      <c r="C55" s="35" t="s">
        <v>31</v>
      </c>
      <c r="D55" s="43"/>
      <c r="E55" s="43"/>
      <c r="F55" s="30" t="str">
        <f>IF(E18="","",E18)</f>
        <v>Vyplň údaj</v>
      </c>
      <c r="G55" s="43"/>
      <c r="H55" s="43"/>
      <c r="I55" s="35" t="s">
        <v>38</v>
      </c>
      <c r="J55" s="39" t="str">
        <f>E24</f>
        <v>Ing. Vojtěch Biolek, Ph.D.</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153</v>
      </c>
      <c r="D57" s="175"/>
      <c r="E57" s="175"/>
      <c r="F57" s="175"/>
      <c r="G57" s="175"/>
      <c r="H57" s="175"/>
      <c r="I57" s="175"/>
      <c r="J57" s="176" t="s">
        <v>154</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75</v>
      </c>
      <c r="D59" s="43"/>
      <c r="E59" s="43"/>
      <c r="F59" s="43"/>
      <c r="G59" s="43"/>
      <c r="H59" s="43"/>
      <c r="I59" s="43"/>
      <c r="J59" s="105">
        <f>J84</f>
        <v>0</v>
      </c>
      <c r="K59" s="43"/>
      <c r="L59" s="148"/>
      <c r="S59" s="41"/>
      <c r="T59" s="41"/>
      <c r="U59" s="41"/>
      <c r="V59" s="41"/>
      <c r="W59" s="41"/>
      <c r="X59" s="41"/>
      <c r="Y59" s="41"/>
      <c r="Z59" s="41"/>
      <c r="AA59" s="41"/>
      <c r="AB59" s="41"/>
      <c r="AC59" s="41"/>
      <c r="AD59" s="41"/>
      <c r="AE59" s="41"/>
      <c r="AU59" s="20" t="s">
        <v>155</v>
      </c>
    </row>
    <row r="60" s="9" customFormat="1" ht="24.96" customHeight="1">
      <c r="A60" s="9"/>
      <c r="B60" s="178"/>
      <c r="C60" s="179"/>
      <c r="D60" s="180" t="s">
        <v>646</v>
      </c>
      <c r="E60" s="181"/>
      <c r="F60" s="181"/>
      <c r="G60" s="181"/>
      <c r="H60" s="181"/>
      <c r="I60" s="181"/>
      <c r="J60" s="182">
        <f>J85</f>
        <v>0</v>
      </c>
      <c r="K60" s="179"/>
      <c r="L60" s="183"/>
      <c r="S60" s="9"/>
      <c r="T60" s="9"/>
      <c r="U60" s="9"/>
      <c r="V60" s="9"/>
      <c r="W60" s="9"/>
      <c r="X60" s="9"/>
      <c r="Y60" s="9"/>
      <c r="Z60" s="9"/>
      <c r="AA60" s="9"/>
      <c r="AB60" s="9"/>
      <c r="AC60" s="9"/>
      <c r="AD60" s="9"/>
      <c r="AE60" s="9"/>
    </row>
    <row r="61" s="10" customFormat="1" ht="19.92" customHeight="1">
      <c r="A61" s="10"/>
      <c r="B61" s="184"/>
      <c r="C61" s="128"/>
      <c r="D61" s="185" t="s">
        <v>1535</v>
      </c>
      <c r="E61" s="186"/>
      <c r="F61" s="186"/>
      <c r="G61" s="186"/>
      <c r="H61" s="186"/>
      <c r="I61" s="186"/>
      <c r="J61" s="187">
        <f>J86</f>
        <v>0</v>
      </c>
      <c r="K61" s="128"/>
      <c r="L61" s="188"/>
      <c r="S61" s="10"/>
      <c r="T61" s="10"/>
      <c r="U61" s="10"/>
      <c r="V61" s="10"/>
      <c r="W61" s="10"/>
      <c r="X61" s="10"/>
      <c r="Y61" s="10"/>
      <c r="Z61" s="10"/>
      <c r="AA61" s="10"/>
      <c r="AB61" s="10"/>
      <c r="AC61" s="10"/>
      <c r="AD61" s="10"/>
      <c r="AE61" s="10"/>
    </row>
    <row r="62" s="9" customFormat="1" ht="24.96" customHeight="1">
      <c r="A62" s="9"/>
      <c r="B62" s="178"/>
      <c r="C62" s="179"/>
      <c r="D62" s="180" t="s">
        <v>161</v>
      </c>
      <c r="E62" s="181"/>
      <c r="F62" s="181"/>
      <c r="G62" s="181"/>
      <c r="H62" s="181"/>
      <c r="I62" s="181"/>
      <c r="J62" s="182">
        <f>J106</f>
        <v>0</v>
      </c>
      <c r="K62" s="179"/>
      <c r="L62" s="183"/>
      <c r="S62" s="9"/>
      <c r="T62" s="9"/>
      <c r="U62" s="9"/>
      <c r="V62" s="9"/>
      <c r="W62" s="9"/>
      <c r="X62" s="9"/>
      <c r="Y62" s="9"/>
      <c r="Z62" s="9"/>
      <c r="AA62" s="9"/>
      <c r="AB62" s="9"/>
      <c r="AC62" s="9"/>
      <c r="AD62" s="9"/>
      <c r="AE62" s="9"/>
    </row>
    <row r="63" s="10" customFormat="1" ht="19.92" customHeight="1">
      <c r="A63" s="10"/>
      <c r="B63" s="184"/>
      <c r="C63" s="128"/>
      <c r="D63" s="185" t="s">
        <v>162</v>
      </c>
      <c r="E63" s="186"/>
      <c r="F63" s="186"/>
      <c r="G63" s="186"/>
      <c r="H63" s="186"/>
      <c r="I63" s="186"/>
      <c r="J63" s="187">
        <f>J107</f>
        <v>0</v>
      </c>
      <c r="K63" s="128"/>
      <c r="L63" s="188"/>
      <c r="S63" s="10"/>
      <c r="T63" s="10"/>
      <c r="U63" s="10"/>
      <c r="V63" s="10"/>
      <c r="W63" s="10"/>
      <c r="X63" s="10"/>
      <c r="Y63" s="10"/>
      <c r="Z63" s="10"/>
      <c r="AA63" s="10"/>
      <c r="AB63" s="10"/>
      <c r="AC63" s="10"/>
      <c r="AD63" s="10"/>
      <c r="AE63" s="10"/>
    </row>
    <row r="64" s="9" customFormat="1" ht="24.96" customHeight="1">
      <c r="A64" s="9"/>
      <c r="B64" s="178"/>
      <c r="C64" s="179"/>
      <c r="D64" s="180" t="s">
        <v>163</v>
      </c>
      <c r="E64" s="181"/>
      <c r="F64" s="181"/>
      <c r="G64" s="181"/>
      <c r="H64" s="181"/>
      <c r="I64" s="181"/>
      <c r="J64" s="182">
        <f>J127</f>
        <v>0</v>
      </c>
      <c r="K64" s="179"/>
      <c r="L64" s="183"/>
      <c r="S64" s="9"/>
      <c r="T64" s="9"/>
      <c r="U64" s="9"/>
      <c r="V64" s="9"/>
      <c r="W64" s="9"/>
      <c r="X64" s="9"/>
      <c r="Y64" s="9"/>
      <c r="Z64" s="9"/>
      <c r="AA64" s="9"/>
      <c r="AB64" s="9"/>
      <c r="AC64" s="9"/>
      <c r="AD64" s="9"/>
      <c r="AE64" s="9"/>
    </row>
    <row r="65" s="2" customFormat="1" ht="21.84" customHeight="1">
      <c r="A65" s="41"/>
      <c r="B65" s="42"/>
      <c r="C65" s="43"/>
      <c r="D65" s="43"/>
      <c r="E65" s="43"/>
      <c r="F65" s="43"/>
      <c r="G65" s="43"/>
      <c r="H65" s="43"/>
      <c r="I65" s="43"/>
      <c r="J65" s="43"/>
      <c r="K65" s="43"/>
      <c r="L65" s="148"/>
      <c r="S65" s="41"/>
      <c r="T65" s="41"/>
      <c r="U65" s="41"/>
      <c r="V65" s="41"/>
      <c r="W65" s="41"/>
      <c r="X65" s="41"/>
      <c r="Y65" s="41"/>
      <c r="Z65" s="41"/>
      <c r="AA65" s="41"/>
      <c r="AB65" s="41"/>
      <c r="AC65" s="41"/>
      <c r="AD65" s="41"/>
      <c r="AE65" s="41"/>
    </row>
    <row r="66" s="2" customFormat="1" ht="6.96" customHeight="1">
      <c r="A66" s="41"/>
      <c r="B66" s="62"/>
      <c r="C66" s="63"/>
      <c r="D66" s="63"/>
      <c r="E66" s="63"/>
      <c r="F66" s="63"/>
      <c r="G66" s="63"/>
      <c r="H66" s="63"/>
      <c r="I66" s="63"/>
      <c r="J66" s="63"/>
      <c r="K66" s="63"/>
      <c r="L66" s="148"/>
      <c r="S66" s="41"/>
      <c r="T66" s="41"/>
      <c r="U66" s="41"/>
      <c r="V66" s="41"/>
      <c r="W66" s="41"/>
      <c r="X66" s="41"/>
      <c r="Y66" s="41"/>
      <c r="Z66" s="41"/>
      <c r="AA66" s="41"/>
      <c r="AB66" s="41"/>
      <c r="AC66" s="41"/>
      <c r="AD66" s="41"/>
      <c r="AE66" s="41"/>
    </row>
    <row r="70" s="2" customFormat="1" ht="6.96" customHeight="1">
      <c r="A70" s="41"/>
      <c r="B70" s="64"/>
      <c r="C70" s="65"/>
      <c r="D70" s="65"/>
      <c r="E70" s="65"/>
      <c r="F70" s="65"/>
      <c r="G70" s="65"/>
      <c r="H70" s="65"/>
      <c r="I70" s="65"/>
      <c r="J70" s="65"/>
      <c r="K70" s="65"/>
      <c r="L70" s="148"/>
      <c r="S70" s="41"/>
      <c r="T70" s="41"/>
      <c r="U70" s="41"/>
      <c r="V70" s="41"/>
      <c r="W70" s="41"/>
      <c r="X70" s="41"/>
      <c r="Y70" s="41"/>
      <c r="Z70" s="41"/>
      <c r="AA70" s="41"/>
      <c r="AB70" s="41"/>
      <c r="AC70" s="41"/>
      <c r="AD70" s="41"/>
      <c r="AE70" s="41"/>
    </row>
    <row r="71" s="2" customFormat="1" ht="24.96" customHeight="1">
      <c r="A71" s="41"/>
      <c r="B71" s="42"/>
      <c r="C71" s="26" t="s">
        <v>164</v>
      </c>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6.96" customHeight="1">
      <c r="A72" s="41"/>
      <c r="B72" s="42"/>
      <c r="C72" s="43"/>
      <c r="D72" s="43"/>
      <c r="E72" s="43"/>
      <c r="F72" s="43"/>
      <c r="G72" s="43"/>
      <c r="H72" s="43"/>
      <c r="I72" s="43"/>
      <c r="J72" s="43"/>
      <c r="K72" s="43"/>
      <c r="L72" s="148"/>
      <c r="S72" s="41"/>
      <c r="T72" s="41"/>
      <c r="U72" s="41"/>
      <c r="V72" s="41"/>
      <c r="W72" s="41"/>
      <c r="X72" s="41"/>
      <c r="Y72" s="41"/>
      <c r="Z72" s="41"/>
      <c r="AA72" s="41"/>
      <c r="AB72" s="41"/>
      <c r="AC72" s="41"/>
      <c r="AD72" s="41"/>
      <c r="AE72" s="41"/>
    </row>
    <row r="73" s="2" customFormat="1" ht="12" customHeight="1">
      <c r="A73" s="41"/>
      <c r="B73" s="42"/>
      <c r="C73" s="35" t="s">
        <v>16</v>
      </c>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16.5" customHeight="1">
      <c r="A74" s="41"/>
      <c r="B74" s="42"/>
      <c r="C74" s="43"/>
      <c r="D74" s="43"/>
      <c r="E74" s="173" t="str">
        <f>E7</f>
        <v>Revitalizace parku Marie Restituty II. etapa - část B</v>
      </c>
      <c r="F74" s="35"/>
      <c r="G74" s="35"/>
      <c r="H74" s="35"/>
      <c r="I74" s="43"/>
      <c r="J74" s="43"/>
      <c r="K74" s="43"/>
      <c r="L74" s="148"/>
      <c r="S74" s="41"/>
      <c r="T74" s="41"/>
      <c r="U74" s="41"/>
      <c r="V74" s="41"/>
      <c r="W74" s="41"/>
      <c r="X74" s="41"/>
      <c r="Y74" s="41"/>
      <c r="Z74" s="41"/>
      <c r="AA74" s="41"/>
      <c r="AB74" s="41"/>
      <c r="AC74" s="41"/>
      <c r="AD74" s="41"/>
      <c r="AE74" s="41"/>
    </row>
    <row r="75" s="2" customFormat="1" ht="12" customHeight="1">
      <c r="A75" s="41"/>
      <c r="B75" s="42"/>
      <c r="C75" s="35" t="s">
        <v>141</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16.5" customHeight="1">
      <c r="A76" s="41"/>
      <c r="B76" s="42"/>
      <c r="C76" s="43"/>
      <c r="D76" s="43"/>
      <c r="E76" s="72" t="str">
        <f>E9</f>
        <v>SO 402 - Přípojka NN</v>
      </c>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21</v>
      </c>
      <c r="D78" s="43"/>
      <c r="E78" s="43"/>
      <c r="F78" s="30" t="str">
        <f>F12</f>
        <v>Brno-Husovice, park Marie Restituty</v>
      </c>
      <c r="G78" s="43"/>
      <c r="H78" s="43"/>
      <c r="I78" s="35" t="s">
        <v>23</v>
      </c>
      <c r="J78" s="75" t="str">
        <f>IF(J12="","",J12)</f>
        <v>19. 11. 2025</v>
      </c>
      <c r="K78" s="43"/>
      <c r="L78" s="148"/>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5.15" customHeight="1">
      <c r="A80" s="41"/>
      <c r="B80" s="42"/>
      <c r="C80" s="35" t="s">
        <v>25</v>
      </c>
      <c r="D80" s="43"/>
      <c r="E80" s="43"/>
      <c r="F80" s="30" t="str">
        <f>E15</f>
        <v>ÚMČ Brno - sever</v>
      </c>
      <c r="G80" s="43"/>
      <c r="H80" s="43"/>
      <c r="I80" s="35" t="s">
        <v>33</v>
      </c>
      <c r="J80" s="39" t="str">
        <f>E21</f>
        <v>Eva Wagnerová</v>
      </c>
      <c r="K80" s="43"/>
      <c r="L80" s="148"/>
      <c r="S80" s="41"/>
      <c r="T80" s="41"/>
      <c r="U80" s="41"/>
      <c r="V80" s="41"/>
      <c r="W80" s="41"/>
      <c r="X80" s="41"/>
      <c r="Y80" s="41"/>
      <c r="Z80" s="41"/>
      <c r="AA80" s="41"/>
      <c r="AB80" s="41"/>
      <c r="AC80" s="41"/>
      <c r="AD80" s="41"/>
      <c r="AE80" s="41"/>
    </row>
    <row r="81" s="2" customFormat="1" ht="25.65" customHeight="1">
      <c r="A81" s="41"/>
      <c r="B81" s="42"/>
      <c r="C81" s="35" t="s">
        <v>31</v>
      </c>
      <c r="D81" s="43"/>
      <c r="E81" s="43"/>
      <c r="F81" s="30" t="str">
        <f>IF(E18="","",E18)</f>
        <v>Vyplň údaj</v>
      </c>
      <c r="G81" s="43"/>
      <c r="H81" s="43"/>
      <c r="I81" s="35" t="s">
        <v>38</v>
      </c>
      <c r="J81" s="39" t="str">
        <f>E24</f>
        <v>Ing. Vojtěch Biolek, Ph.D.</v>
      </c>
      <c r="K81" s="43"/>
      <c r="L81" s="148"/>
      <c r="S81" s="41"/>
      <c r="T81" s="41"/>
      <c r="U81" s="41"/>
      <c r="V81" s="41"/>
      <c r="W81" s="41"/>
      <c r="X81" s="41"/>
      <c r="Y81" s="41"/>
      <c r="Z81" s="41"/>
      <c r="AA81" s="41"/>
      <c r="AB81" s="41"/>
      <c r="AC81" s="41"/>
      <c r="AD81" s="41"/>
      <c r="AE81" s="41"/>
    </row>
    <row r="82" s="2" customFormat="1" ht="10.32"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11" customFormat="1" ht="29.28" customHeight="1">
      <c r="A83" s="189"/>
      <c r="B83" s="190"/>
      <c r="C83" s="191" t="s">
        <v>165</v>
      </c>
      <c r="D83" s="192" t="s">
        <v>62</v>
      </c>
      <c r="E83" s="192" t="s">
        <v>58</v>
      </c>
      <c r="F83" s="192" t="s">
        <v>59</v>
      </c>
      <c r="G83" s="192" t="s">
        <v>166</v>
      </c>
      <c r="H83" s="192" t="s">
        <v>167</v>
      </c>
      <c r="I83" s="192" t="s">
        <v>168</v>
      </c>
      <c r="J83" s="192" t="s">
        <v>154</v>
      </c>
      <c r="K83" s="193" t="s">
        <v>169</v>
      </c>
      <c r="L83" s="194"/>
      <c r="M83" s="95" t="s">
        <v>19</v>
      </c>
      <c r="N83" s="96" t="s">
        <v>47</v>
      </c>
      <c r="O83" s="96" t="s">
        <v>170</v>
      </c>
      <c r="P83" s="96" t="s">
        <v>171</v>
      </c>
      <c r="Q83" s="96" t="s">
        <v>172</v>
      </c>
      <c r="R83" s="96" t="s">
        <v>173</v>
      </c>
      <c r="S83" s="96" t="s">
        <v>174</v>
      </c>
      <c r="T83" s="97" t="s">
        <v>175</v>
      </c>
      <c r="U83" s="189"/>
      <c r="V83" s="189"/>
      <c r="W83" s="189"/>
      <c r="X83" s="189"/>
      <c r="Y83" s="189"/>
      <c r="Z83" s="189"/>
      <c r="AA83" s="189"/>
      <c r="AB83" s="189"/>
      <c r="AC83" s="189"/>
      <c r="AD83" s="189"/>
      <c r="AE83" s="189"/>
    </row>
    <row r="84" s="2" customFormat="1" ht="22.8" customHeight="1">
      <c r="A84" s="41"/>
      <c r="B84" s="42"/>
      <c r="C84" s="102" t="s">
        <v>176</v>
      </c>
      <c r="D84" s="43"/>
      <c r="E84" s="43"/>
      <c r="F84" s="43"/>
      <c r="G84" s="43"/>
      <c r="H84" s="43"/>
      <c r="I84" s="43"/>
      <c r="J84" s="195">
        <f>BK84</f>
        <v>0</v>
      </c>
      <c r="K84" s="43"/>
      <c r="L84" s="47"/>
      <c r="M84" s="98"/>
      <c r="N84" s="196"/>
      <c r="O84" s="99"/>
      <c r="P84" s="197">
        <f>P85+P106+P127</f>
        <v>0</v>
      </c>
      <c r="Q84" s="99"/>
      <c r="R84" s="197">
        <f>R85+R106+R127</f>
        <v>2.3579439999999998</v>
      </c>
      <c r="S84" s="99"/>
      <c r="T84" s="198">
        <f>T85+T106+T127</f>
        <v>0</v>
      </c>
      <c r="U84" s="41"/>
      <c r="V84" s="41"/>
      <c r="W84" s="41"/>
      <c r="X84" s="41"/>
      <c r="Y84" s="41"/>
      <c r="Z84" s="41"/>
      <c r="AA84" s="41"/>
      <c r="AB84" s="41"/>
      <c r="AC84" s="41"/>
      <c r="AD84" s="41"/>
      <c r="AE84" s="41"/>
      <c r="AT84" s="20" t="s">
        <v>76</v>
      </c>
      <c r="AU84" s="20" t="s">
        <v>155</v>
      </c>
      <c r="BK84" s="199">
        <f>BK85+BK106+BK127</f>
        <v>0</v>
      </c>
    </row>
    <row r="85" s="12" customFormat="1" ht="25.92" customHeight="1">
      <c r="A85" s="12"/>
      <c r="B85" s="200"/>
      <c r="C85" s="201"/>
      <c r="D85" s="202" t="s">
        <v>76</v>
      </c>
      <c r="E85" s="203" t="s">
        <v>840</v>
      </c>
      <c r="F85" s="203" t="s">
        <v>841</v>
      </c>
      <c r="G85" s="201"/>
      <c r="H85" s="201"/>
      <c r="I85" s="204"/>
      <c r="J85" s="205">
        <f>BK85</f>
        <v>0</v>
      </c>
      <c r="K85" s="201"/>
      <c r="L85" s="206"/>
      <c r="M85" s="207"/>
      <c r="N85" s="208"/>
      <c r="O85" s="208"/>
      <c r="P85" s="209">
        <f>P86</f>
        <v>0</v>
      </c>
      <c r="Q85" s="208"/>
      <c r="R85" s="209">
        <f>R86</f>
        <v>0.056218999999999998</v>
      </c>
      <c r="S85" s="208"/>
      <c r="T85" s="210">
        <f>T86</f>
        <v>0</v>
      </c>
      <c r="U85" s="12"/>
      <c r="V85" s="12"/>
      <c r="W85" s="12"/>
      <c r="X85" s="12"/>
      <c r="Y85" s="12"/>
      <c r="Z85" s="12"/>
      <c r="AA85" s="12"/>
      <c r="AB85" s="12"/>
      <c r="AC85" s="12"/>
      <c r="AD85" s="12"/>
      <c r="AE85" s="12"/>
      <c r="AR85" s="211" t="s">
        <v>87</v>
      </c>
      <c r="AT85" s="212" t="s">
        <v>76</v>
      </c>
      <c r="AU85" s="212" t="s">
        <v>77</v>
      </c>
      <c r="AY85" s="211" t="s">
        <v>179</v>
      </c>
      <c r="BK85" s="213">
        <f>BK86</f>
        <v>0</v>
      </c>
    </row>
    <row r="86" s="12" customFormat="1" ht="22.8" customHeight="1">
      <c r="A86" s="12"/>
      <c r="B86" s="200"/>
      <c r="C86" s="201"/>
      <c r="D86" s="202" t="s">
        <v>76</v>
      </c>
      <c r="E86" s="214" t="s">
        <v>1536</v>
      </c>
      <c r="F86" s="214" t="s">
        <v>1537</v>
      </c>
      <c r="G86" s="201"/>
      <c r="H86" s="201"/>
      <c r="I86" s="204"/>
      <c r="J86" s="215">
        <f>BK86</f>
        <v>0</v>
      </c>
      <c r="K86" s="201"/>
      <c r="L86" s="206"/>
      <c r="M86" s="207"/>
      <c r="N86" s="208"/>
      <c r="O86" s="208"/>
      <c r="P86" s="209">
        <f>SUM(P87:P105)</f>
        <v>0</v>
      </c>
      <c r="Q86" s="208"/>
      <c r="R86" s="209">
        <f>SUM(R87:R105)</f>
        <v>0.056218999999999998</v>
      </c>
      <c r="S86" s="208"/>
      <c r="T86" s="210">
        <f>SUM(T87:T105)</f>
        <v>0</v>
      </c>
      <c r="U86" s="12"/>
      <c r="V86" s="12"/>
      <c r="W86" s="12"/>
      <c r="X86" s="12"/>
      <c r="Y86" s="12"/>
      <c r="Z86" s="12"/>
      <c r="AA86" s="12"/>
      <c r="AB86" s="12"/>
      <c r="AC86" s="12"/>
      <c r="AD86" s="12"/>
      <c r="AE86" s="12"/>
      <c r="AR86" s="211" t="s">
        <v>87</v>
      </c>
      <c r="AT86" s="212" t="s">
        <v>76</v>
      </c>
      <c r="AU86" s="212" t="s">
        <v>85</v>
      </c>
      <c r="AY86" s="211" t="s">
        <v>179</v>
      </c>
      <c r="BK86" s="213">
        <f>SUM(BK87:BK105)</f>
        <v>0</v>
      </c>
    </row>
    <row r="87" s="2" customFormat="1" ht="24.15" customHeight="1">
      <c r="A87" s="41"/>
      <c r="B87" s="42"/>
      <c r="C87" s="216" t="s">
        <v>85</v>
      </c>
      <c r="D87" s="216" t="s">
        <v>181</v>
      </c>
      <c r="E87" s="217" t="s">
        <v>1538</v>
      </c>
      <c r="F87" s="218" t="s">
        <v>1539</v>
      </c>
      <c r="G87" s="219" t="s">
        <v>251</v>
      </c>
      <c r="H87" s="220">
        <v>21</v>
      </c>
      <c r="I87" s="221"/>
      <c r="J87" s="222">
        <f>ROUND(I87*H87,2)</f>
        <v>0</v>
      </c>
      <c r="K87" s="218" t="s">
        <v>274</v>
      </c>
      <c r="L87" s="47"/>
      <c r="M87" s="223" t="s">
        <v>19</v>
      </c>
      <c r="N87" s="224" t="s">
        <v>48</v>
      </c>
      <c r="O87" s="87"/>
      <c r="P87" s="225">
        <f>O87*H87</f>
        <v>0</v>
      </c>
      <c r="Q87" s="225">
        <v>0</v>
      </c>
      <c r="R87" s="225">
        <f>Q87*H87</f>
        <v>0</v>
      </c>
      <c r="S87" s="225">
        <v>0</v>
      </c>
      <c r="T87" s="226">
        <f>S87*H87</f>
        <v>0</v>
      </c>
      <c r="U87" s="41"/>
      <c r="V87" s="41"/>
      <c r="W87" s="41"/>
      <c r="X87" s="41"/>
      <c r="Y87" s="41"/>
      <c r="Z87" s="41"/>
      <c r="AA87" s="41"/>
      <c r="AB87" s="41"/>
      <c r="AC87" s="41"/>
      <c r="AD87" s="41"/>
      <c r="AE87" s="41"/>
      <c r="AR87" s="227" t="s">
        <v>287</v>
      </c>
      <c r="AT87" s="227" t="s">
        <v>181</v>
      </c>
      <c r="AU87" s="227" t="s">
        <v>87</v>
      </c>
      <c r="AY87" s="20" t="s">
        <v>179</v>
      </c>
      <c r="BE87" s="228">
        <f>IF(N87="základní",J87,0)</f>
        <v>0</v>
      </c>
      <c r="BF87" s="228">
        <f>IF(N87="snížená",J87,0)</f>
        <v>0</v>
      </c>
      <c r="BG87" s="228">
        <f>IF(N87="zákl. přenesená",J87,0)</f>
        <v>0</v>
      </c>
      <c r="BH87" s="228">
        <f>IF(N87="sníž. přenesená",J87,0)</f>
        <v>0</v>
      </c>
      <c r="BI87" s="228">
        <f>IF(N87="nulová",J87,0)</f>
        <v>0</v>
      </c>
      <c r="BJ87" s="20" t="s">
        <v>85</v>
      </c>
      <c r="BK87" s="228">
        <f>ROUND(I87*H87,2)</f>
        <v>0</v>
      </c>
      <c r="BL87" s="20" t="s">
        <v>287</v>
      </c>
      <c r="BM87" s="227" t="s">
        <v>1540</v>
      </c>
    </row>
    <row r="88" s="2" customFormat="1" ht="16.5" customHeight="1">
      <c r="A88" s="41"/>
      <c r="B88" s="42"/>
      <c r="C88" s="279" t="s">
        <v>87</v>
      </c>
      <c r="D88" s="279" t="s">
        <v>553</v>
      </c>
      <c r="E88" s="280" t="s">
        <v>1541</v>
      </c>
      <c r="F88" s="281" t="s">
        <v>1542</v>
      </c>
      <c r="G88" s="282" t="s">
        <v>251</v>
      </c>
      <c r="H88" s="283">
        <v>18.699999999999999</v>
      </c>
      <c r="I88" s="284"/>
      <c r="J88" s="285">
        <f>ROUND(I88*H88,2)</f>
        <v>0</v>
      </c>
      <c r="K88" s="281" t="s">
        <v>185</v>
      </c>
      <c r="L88" s="286"/>
      <c r="M88" s="287" t="s">
        <v>19</v>
      </c>
      <c r="N88" s="288" t="s">
        <v>48</v>
      </c>
      <c r="O88" s="87"/>
      <c r="P88" s="225">
        <f>O88*H88</f>
        <v>0</v>
      </c>
      <c r="Q88" s="225">
        <v>0.00027</v>
      </c>
      <c r="R88" s="225">
        <f>Q88*H88</f>
        <v>0.0050489999999999997</v>
      </c>
      <c r="S88" s="225">
        <v>0</v>
      </c>
      <c r="T88" s="226">
        <f>S88*H88</f>
        <v>0</v>
      </c>
      <c r="U88" s="41"/>
      <c r="V88" s="41"/>
      <c r="W88" s="41"/>
      <c r="X88" s="41"/>
      <c r="Y88" s="41"/>
      <c r="Z88" s="41"/>
      <c r="AA88" s="41"/>
      <c r="AB88" s="41"/>
      <c r="AC88" s="41"/>
      <c r="AD88" s="41"/>
      <c r="AE88" s="41"/>
      <c r="AR88" s="227" t="s">
        <v>376</v>
      </c>
      <c r="AT88" s="227" t="s">
        <v>553</v>
      </c>
      <c r="AU88" s="227" t="s">
        <v>87</v>
      </c>
      <c r="AY88" s="20" t="s">
        <v>179</v>
      </c>
      <c r="BE88" s="228">
        <f>IF(N88="základní",J88,0)</f>
        <v>0</v>
      </c>
      <c r="BF88" s="228">
        <f>IF(N88="snížená",J88,0)</f>
        <v>0</v>
      </c>
      <c r="BG88" s="228">
        <f>IF(N88="zákl. přenesená",J88,0)</f>
        <v>0</v>
      </c>
      <c r="BH88" s="228">
        <f>IF(N88="sníž. přenesená",J88,0)</f>
        <v>0</v>
      </c>
      <c r="BI88" s="228">
        <f>IF(N88="nulová",J88,0)</f>
        <v>0</v>
      </c>
      <c r="BJ88" s="20" t="s">
        <v>85</v>
      </c>
      <c r="BK88" s="228">
        <f>ROUND(I88*H88,2)</f>
        <v>0</v>
      </c>
      <c r="BL88" s="20" t="s">
        <v>287</v>
      </c>
      <c r="BM88" s="227" t="s">
        <v>1543</v>
      </c>
    </row>
    <row r="89" s="14" customFormat="1">
      <c r="A89" s="14"/>
      <c r="B89" s="245"/>
      <c r="C89" s="246"/>
      <c r="D89" s="236" t="s">
        <v>190</v>
      </c>
      <c r="E89" s="246"/>
      <c r="F89" s="248" t="s">
        <v>1544</v>
      </c>
      <c r="G89" s="246"/>
      <c r="H89" s="249">
        <v>18.699999999999999</v>
      </c>
      <c r="I89" s="250"/>
      <c r="J89" s="246"/>
      <c r="K89" s="246"/>
      <c r="L89" s="251"/>
      <c r="M89" s="252"/>
      <c r="N89" s="253"/>
      <c r="O89" s="253"/>
      <c r="P89" s="253"/>
      <c r="Q89" s="253"/>
      <c r="R89" s="253"/>
      <c r="S89" s="253"/>
      <c r="T89" s="254"/>
      <c r="U89" s="14"/>
      <c r="V89" s="14"/>
      <c r="W89" s="14"/>
      <c r="X89" s="14"/>
      <c r="Y89" s="14"/>
      <c r="Z89" s="14"/>
      <c r="AA89" s="14"/>
      <c r="AB89" s="14"/>
      <c r="AC89" s="14"/>
      <c r="AD89" s="14"/>
      <c r="AE89" s="14"/>
      <c r="AT89" s="255" t="s">
        <v>190</v>
      </c>
      <c r="AU89" s="255" t="s">
        <v>87</v>
      </c>
      <c r="AV89" s="14" t="s">
        <v>87</v>
      </c>
      <c r="AW89" s="14" t="s">
        <v>4</v>
      </c>
      <c r="AX89" s="14" t="s">
        <v>85</v>
      </c>
      <c r="AY89" s="255" t="s">
        <v>179</v>
      </c>
    </row>
    <row r="90" s="2" customFormat="1" ht="16.5" customHeight="1">
      <c r="A90" s="41"/>
      <c r="B90" s="42"/>
      <c r="C90" s="279" t="s">
        <v>194</v>
      </c>
      <c r="D90" s="279" t="s">
        <v>553</v>
      </c>
      <c r="E90" s="280" t="s">
        <v>592</v>
      </c>
      <c r="F90" s="281" t="s">
        <v>593</v>
      </c>
      <c r="G90" s="282" t="s">
        <v>251</v>
      </c>
      <c r="H90" s="283">
        <v>4.4000000000000004</v>
      </c>
      <c r="I90" s="284"/>
      <c r="J90" s="285">
        <f>ROUND(I90*H90,2)</f>
        <v>0</v>
      </c>
      <c r="K90" s="281" t="s">
        <v>185</v>
      </c>
      <c r="L90" s="286"/>
      <c r="M90" s="287" t="s">
        <v>19</v>
      </c>
      <c r="N90" s="288" t="s">
        <v>48</v>
      </c>
      <c r="O90" s="87"/>
      <c r="P90" s="225">
        <f>O90*H90</f>
        <v>0</v>
      </c>
      <c r="Q90" s="225">
        <v>0.00068999999999999997</v>
      </c>
      <c r="R90" s="225">
        <f>Q90*H90</f>
        <v>0.0030360000000000001</v>
      </c>
      <c r="S90" s="225">
        <v>0</v>
      </c>
      <c r="T90" s="226">
        <f>S90*H90</f>
        <v>0</v>
      </c>
      <c r="U90" s="41"/>
      <c r="V90" s="41"/>
      <c r="W90" s="41"/>
      <c r="X90" s="41"/>
      <c r="Y90" s="41"/>
      <c r="Z90" s="41"/>
      <c r="AA90" s="41"/>
      <c r="AB90" s="41"/>
      <c r="AC90" s="41"/>
      <c r="AD90" s="41"/>
      <c r="AE90" s="41"/>
      <c r="AR90" s="227" t="s">
        <v>376</v>
      </c>
      <c r="AT90" s="227" t="s">
        <v>553</v>
      </c>
      <c r="AU90" s="227" t="s">
        <v>87</v>
      </c>
      <c r="AY90" s="20" t="s">
        <v>179</v>
      </c>
      <c r="BE90" s="228">
        <f>IF(N90="základní",J90,0)</f>
        <v>0</v>
      </c>
      <c r="BF90" s="228">
        <f>IF(N90="snížená",J90,0)</f>
        <v>0</v>
      </c>
      <c r="BG90" s="228">
        <f>IF(N90="zákl. přenesená",J90,0)</f>
        <v>0</v>
      </c>
      <c r="BH90" s="228">
        <f>IF(N90="sníž. přenesená",J90,0)</f>
        <v>0</v>
      </c>
      <c r="BI90" s="228">
        <f>IF(N90="nulová",J90,0)</f>
        <v>0</v>
      </c>
      <c r="BJ90" s="20" t="s">
        <v>85</v>
      </c>
      <c r="BK90" s="228">
        <f>ROUND(I90*H90,2)</f>
        <v>0</v>
      </c>
      <c r="BL90" s="20" t="s">
        <v>287</v>
      </c>
      <c r="BM90" s="227" t="s">
        <v>1545</v>
      </c>
    </row>
    <row r="91" s="14" customFormat="1">
      <c r="A91" s="14"/>
      <c r="B91" s="245"/>
      <c r="C91" s="246"/>
      <c r="D91" s="236" t="s">
        <v>190</v>
      </c>
      <c r="E91" s="246"/>
      <c r="F91" s="248" t="s">
        <v>1546</v>
      </c>
      <c r="G91" s="246"/>
      <c r="H91" s="249">
        <v>4.4000000000000004</v>
      </c>
      <c r="I91" s="250"/>
      <c r="J91" s="246"/>
      <c r="K91" s="246"/>
      <c r="L91" s="251"/>
      <c r="M91" s="252"/>
      <c r="N91" s="253"/>
      <c r="O91" s="253"/>
      <c r="P91" s="253"/>
      <c r="Q91" s="253"/>
      <c r="R91" s="253"/>
      <c r="S91" s="253"/>
      <c r="T91" s="254"/>
      <c r="U91" s="14"/>
      <c r="V91" s="14"/>
      <c r="W91" s="14"/>
      <c r="X91" s="14"/>
      <c r="Y91" s="14"/>
      <c r="Z91" s="14"/>
      <c r="AA91" s="14"/>
      <c r="AB91" s="14"/>
      <c r="AC91" s="14"/>
      <c r="AD91" s="14"/>
      <c r="AE91" s="14"/>
      <c r="AT91" s="255" t="s">
        <v>190</v>
      </c>
      <c r="AU91" s="255" t="s">
        <v>87</v>
      </c>
      <c r="AV91" s="14" t="s">
        <v>87</v>
      </c>
      <c r="AW91" s="14" t="s">
        <v>4</v>
      </c>
      <c r="AX91" s="14" t="s">
        <v>85</v>
      </c>
      <c r="AY91" s="255" t="s">
        <v>179</v>
      </c>
    </row>
    <row r="92" s="2" customFormat="1" ht="16.5" customHeight="1">
      <c r="A92" s="41"/>
      <c r="B92" s="42"/>
      <c r="C92" s="279" t="s">
        <v>186</v>
      </c>
      <c r="D92" s="279" t="s">
        <v>553</v>
      </c>
      <c r="E92" s="280" t="s">
        <v>1547</v>
      </c>
      <c r="F92" s="281" t="s">
        <v>1548</v>
      </c>
      <c r="G92" s="282" t="s">
        <v>1274</v>
      </c>
      <c r="H92" s="283">
        <v>2</v>
      </c>
      <c r="I92" s="284"/>
      <c r="J92" s="285">
        <f>ROUND(I92*H92,2)</f>
        <v>0</v>
      </c>
      <c r="K92" s="281" t="s">
        <v>185</v>
      </c>
      <c r="L92" s="286"/>
      <c r="M92" s="287" t="s">
        <v>19</v>
      </c>
      <c r="N92" s="288" t="s">
        <v>48</v>
      </c>
      <c r="O92" s="87"/>
      <c r="P92" s="225">
        <f>O92*H92</f>
        <v>0</v>
      </c>
      <c r="Q92" s="225">
        <v>0.0011900000000000001</v>
      </c>
      <c r="R92" s="225">
        <f>Q92*H92</f>
        <v>0.0023800000000000002</v>
      </c>
      <c r="S92" s="225">
        <v>0</v>
      </c>
      <c r="T92" s="226">
        <f>S92*H92</f>
        <v>0</v>
      </c>
      <c r="U92" s="41"/>
      <c r="V92" s="41"/>
      <c r="W92" s="41"/>
      <c r="X92" s="41"/>
      <c r="Y92" s="41"/>
      <c r="Z92" s="41"/>
      <c r="AA92" s="41"/>
      <c r="AB92" s="41"/>
      <c r="AC92" s="41"/>
      <c r="AD92" s="41"/>
      <c r="AE92" s="41"/>
      <c r="AR92" s="227" t="s">
        <v>376</v>
      </c>
      <c r="AT92" s="227" t="s">
        <v>553</v>
      </c>
      <c r="AU92" s="227" t="s">
        <v>87</v>
      </c>
      <c r="AY92" s="20" t="s">
        <v>179</v>
      </c>
      <c r="BE92" s="228">
        <f>IF(N92="základní",J92,0)</f>
        <v>0</v>
      </c>
      <c r="BF92" s="228">
        <f>IF(N92="snížená",J92,0)</f>
        <v>0</v>
      </c>
      <c r="BG92" s="228">
        <f>IF(N92="zákl. přenesená",J92,0)</f>
        <v>0</v>
      </c>
      <c r="BH92" s="228">
        <f>IF(N92="sníž. přenesená",J92,0)</f>
        <v>0</v>
      </c>
      <c r="BI92" s="228">
        <f>IF(N92="nulová",J92,0)</f>
        <v>0</v>
      </c>
      <c r="BJ92" s="20" t="s">
        <v>85</v>
      </c>
      <c r="BK92" s="228">
        <f>ROUND(I92*H92,2)</f>
        <v>0</v>
      </c>
      <c r="BL92" s="20" t="s">
        <v>287</v>
      </c>
      <c r="BM92" s="227" t="s">
        <v>1549</v>
      </c>
    </row>
    <row r="93" s="2" customFormat="1" ht="24.15" customHeight="1">
      <c r="A93" s="41"/>
      <c r="B93" s="42"/>
      <c r="C93" s="216" t="s">
        <v>215</v>
      </c>
      <c r="D93" s="216" t="s">
        <v>181</v>
      </c>
      <c r="E93" s="217" t="s">
        <v>1550</v>
      </c>
      <c r="F93" s="218" t="s">
        <v>1551</v>
      </c>
      <c r="G93" s="219" t="s">
        <v>251</v>
      </c>
      <c r="H93" s="220">
        <v>12</v>
      </c>
      <c r="I93" s="221"/>
      <c r="J93" s="222">
        <f>ROUND(I93*H93,2)</f>
        <v>0</v>
      </c>
      <c r="K93" s="218" t="s">
        <v>274</v>
      </c>
      <c r="L93" s="47"/>
      <c r="M93" s="223" t="s">
        <v>19</v>
      </c>
      <c r="N93" s="224" t="s">
        <v>48</v>
      </c>
      <c r="O93" s="87"/>
      <c r="P93" s="225">
        <f>O93*H93</f>
        <v>0</v>
      </c>
      <c r="Q93" s="225">
        <v>0</v>
      </c>
      <c r="R93" s="225">
        <f>Q93*H93</f>
        <v>0</v>
      </c>
      <c r="S93" s="225">
        <v>0</v>
      </c>
      <c r="T93" s="226">
        <f>S93*H93</f>
        <v>0</v>
      </c>
      <c r="U93" s="41"/>
      <c r="V93" s="41"/>
      <c r="W93" s="41"/>
      <c r="X93" s="41"/>
      <c r="Y93" s="41"/>
      <c r="Z93" s="41"/>
      <c r="AA93" s="41"/>
      <c r="AB93" s="41"/>
      <c r="AC93" s="41"/>
      <c r="AD93" s="41"/>
      <c r="AE93" s="41"/>
      <c r="AR93" s="227" t="s">
        <v>287</v>
      </c>
      <c r="AT93" s="227" t="s">
        <v>181</v>
      </c>
      <c r="AU93" s="227" t="s">
        <v>87</v>
      </c>
      <c r="AY93" s="20" t="s">
        <v>179</v>
      </c>
      <c r="BE93" s="228">
        <f>IF(N93="základní",J93,0)</f>
        <v>0</v>
      </c>
      <c r="BF93" s="228">
        <f>IF(N93="snížená",J93,0)</f>
        <v>0</v>
      </c>
      <c r="BG93" s="228">
        <f>IF(N93="zákl. přenesená",J93,0)</f>
        <v>0</v>
      </c>
      <c r="BH93" s="228">
        <f>IF(N93="sníž. přenesená",J93,0)</f>
        <v>0</v>
      </c>
      <c r="BI93" s="228">
        <f>IF(N93="nulová",J93,0)</f>
        <v>0</v>
      </c>
      <c r="BJ93" s="20" t="s">
        <v>85</v>
      </c>
      <c r="BK93" s="228">
        <f>ROUND(I93*H93,2)</f>
        <v>0</v>
      </c>
      <c r="BL93" s="20" t="s">
        <v>287</v>
      </c>
      <c r="BM93" s="227" t="s">
        <v>1552</v>
      </c>
    </row>
    <row r="94" s="2" customFormat="1" ht="16.5" customHeight="1">
      <c r="A94" s="41"/>
      <c r="B94" s="42"/>
      <c r="C94" s="279" t="s">
        <v>220</v>
      </c>
      <c r="D94" s="279" t="s">
        <v>553</v>
      </c>
      <c r="E94" s="280" t="s">
        <v>1553</v>
      </c>
      <c r="F94" s="281" t="s">
        <v>1554</v>
      </c>
      <c r="G94" s="282" t="s">
        <v>251</v>
      </c>
      <c r="H94" s="283">
        <v>15.6</v>
      </c>
      <c r="I94" s="284"/>
      <c r="J94" s="285">
        <f>ROUND(I94*H94,2)</f>
        <v>0</v>
      </c>
      <c r="K94" s="281" t="s">
        <v>185</v>
      </c>
      <c r="L94" s="286"/>
      <c r="M94" s="287" t="s">
        <v>19</v>
      </c>
      <c r="N94" s="288" t="s">
        <v>48</v>
      </c>
      <c r="O94" s="87"/>
      <c r="P94" s="225">
        <f>O94*H94</f>
        <v>0</v>
      </c>
      <c r="Q94" s="225">
        <v>0.00089999999999999998</v>
      </c>
      <c r="R94" s="225">
        <f>Q94*H94</f>
        <v>0.014039999999999999</v>
      </c>
      <c r="S94" s="225">
        <v>0</v>
      </c>
      <c r="T94" s="226">
        <f>S94*H94</f>
        <v>0</v>
      </c>
      <c r="U94" s="41"/>
      <c r="V94" s="41"/>
      <c r="W94" s="41"/>
      <c r="X94" s="41"/>
      <c r="Y94" s="41"/>
      <c r="Z94" s="41"/>
      <c r="AA94" s="41"/>
      <c r="AB94" s="41"/>
      <c r="AC94" s="41"/>
      <c r="AD94" s="41"/>
      <c r="AE94" s="41"/>
      <c r="AR94" s="227" t="s">
        <v>376</v>
      </c>
      <c r="AT94" s="227" t="s">
        <v>553</v>
      </c>
      <c r="AU94" s="227" t="s">
        <v>87</v>
      </c>
      <c r="AY94" s="20" t="s">
        <v>179</v>
      </c>
      <c r="BE94" s="228">
        <f>IF(N94="základní",J94,0)</f>
        <v>0</v>
      </c>
      <c r="BF94" s="228">
        <f>IF(N94="snížená",J94,0)</f>
        <v>0</v>
      </c>
      <c r="BG94" s="228">
        <f>IF(N94="zákl. přenesená",J94,0)</f>
        <v>0</v>
      </c>
      <c r="BH94" s="228">
        <f>IF(N94="sníž. přenesená",J94,0)</f>
        <v>0</v>
      </c>
      <c r="BI94" s="228">
        <f>IF(N94="nulová",J94,0)</f>
        <v>0</v>
      </c>
      <c r="BJ94" s="20" t="s">
        <v>85</v>
      </c>
      <c r="BK94" s="228">
        <f>ROUND(I94*H94,2)</f>
        <v>0</v>
      </c>
      <c r="BL94" s="20" t="s">
        <v>287</v>
      </c>
      <c r="BM94" s="227" t="s">
        <v>1555</v>
      </c>
    </row>
    <row r="95" s="14" customFormat="1">
      <c r="A95" s="14"/>
      <c r="B95" s="245"/>
      <c r="C95" s="246"/>
      <c r="D95" s="236" t="s">
        <v>190</v>
      </c>
      <c r="E95" s="246"/>
      <c r="F95" s="248" t="s">
        <v>1556</v>
      </c>
      <c r="G95" s="246"/>
      <c r="H95" s="249">
        <v>15.6</v>
      </c>
      <c r="I95" s="250"/>
      <c r="J95" s="246"/>
      <c r="K95" s="246"/>
      <c r="L95" s="251"/>
      <c r="M95" s="252"/>
      <c r="N95" s="253"/>
      <c r="O95" s="253"/>
      <c r="P95" s="253"/>
      <c r="Q95" s="253"/>
      <c r="R95" s="253"/>
      <c r="S95" s="253"/>
      <c r="T95" s="254"/>
      <c r="U95" s="14"/>
      <c r="V95" s="14"/>
      <c r="W95" s="14"/>
      <c r="X95" s="14"/>
      <c r="Y95" s="14"/>
      <c r="Z95" s="14"/>
      <c r="AA95" s="14"/>
      <c r="AB95" s="14"/>
      <c r="AC95" s="14"/>
      <c r="AD95" s="14"/>
      <c r="AE95" s="14"/>
      <c r="AT95" s="255" t="s">
        <v>190</v>
      </c>
      <c r="AU95" s="255" t="s">
        <v>87</v>
      </c>
      <c r="AV95" s="14" t="s">
        <v>87</v>
      </c>
      <c r="AW95" s="14" t="s">
        <v>4</v>
      </c>
      <c r="AX95" s="14" t="s">
        <v>85</v>
      </c>
      <c r="AY95" s="255" t="s">
        <v>179</v>
      </c>
    </row>
    <row r="96" s="2" customFormat="1" ht="24.15" customHeight="1">
      <c r="A96" s="41"/>
      <c r="B96" s="42"/>
      <c r="C96" s="216" t="s">
        <v>228</v>
      </c>
      <c r="D96" s="216" t="s">
        <v>181</v>
      </c>
      <c r="E96" s="217" t="s">
        <v>1557</v>
      </c>
      <c r="F96" s="218" t="s">
        <v>1558</v>
      </c>
      <c r="G96" s="219" t="s">
        <v>251</v>
      </c>
      <c r="H96" s="220">
        <v>17</v>
      </c>
      <c r="I96" s="221"/>
      <c r="J96" s="222">
        <f>ROUND(I96*H96,2)</f>
        <v>0</v>
      </c>
      <c r="K96" s="218" t="s">
        <v>274</v>
      </c>
      <c r="L96" s="47"/>
      <c r="M96" s="223" t="s">
        <v>19</v>
      </c>
      <c r="N96" s="224" t="s">
        <v>48</v>
      </c>
      <c r="O96" s="87"/>
      <c r="P96" s="225">
        <f>O96*H96</f>
        <v>0</v>
      </c>
      <c r="Q96" s="225">
        <v>0</v>
      </c>
      <c r="R96" s="225">
        <f>Q96*H96</f>
        <v>0</v>
      </c>
      <c r="S96" s="225">
        <v>0</v>
      </c>
      <c r="T96" s="226">
        <f>S96*H96</f>
        <v>0</v>
      </c>
      <c r="U96" s="41"/>
      <c r="V96" s="41"/>
      <c r="W96" s="41"/>
      <c r="X96" s="41"/>
      <c r="Y96" s="41"/>
      <c r="Z96" s="41"/>
      <c r="AA96" s="41"/>
      <c r="AB96" s="41"/>
      <c r="AC96" s="41"/>
      <c r="AD96" s="41"/>
      <c r="AE96" s="41"/>
      <c r="AR96" s="227" t="s">
        <v>287</v>
      </c>
      <c r="AT96" s="227" t="s">
        <v>181</v>
      </c>
      <c r="AU96" s="227" t="s">
        <v>87</v>
      </c>
      <c r="AY96" s="20" t="s">
        <v>179</v>
      </c>
      <c r="BE96" s="228">
        <f>IF(N96="základní",J96,0)</f>
        <v>0</v>
      </c>
      <c r="BF96" s="228">
        <f>IF(N96="snížená",J96,0)</f>
        <v>0</v>
      </c>
      <c r="BG96" s="228">
        <f>IF(N96="zákl. přenesená",J96,0)</f>
        <v>0</v>
      </c>
      <c r="BH96" s="228">
        <f>IF(N96="sníž. přenesená",J96,0)</f>
        <v>0</v>
      </c>
      <c r="BI96" s="228">
        <f>IF(N96="nulová",J96,0)</f>
        <v>0</v>
      </c>
      <c r="BJ96" s="20" t="s">
        <v>85</v>
      </c>
      <c r="BK96" s="228">
        <f>ROUND(I96*H96,2)</f>
        <v>0</v>
      </c>
      <c r="BL96" s="20" t="s">
        <v>287</v>
      </c>
      <c r="BM96" s="227" t="s">
        <v>1559</v>
      </c>
    </row>
    <row r="97" s="2" customFormat="1" ht="16.5" customHeight="1">
      <c r="A97" s="41"/>
      <c r="B97" s="42"/>
      <c r="C97" s="279" t="s">
        <v>235</v>
      </c>
      <c r="D97" s="279" t="s">
        <v>553</v>
      </c>
      <c r="E97" s="280" t="s">
        <v>1560</v>
      </c>
      <c r="F97" s="281" t="s">
        <v>1561</v>
      </c>
      <c r="G97" s="282" t="s">
        <v>251</v>
      </c>
      <c r="H97" s="283">
        <v>22.100000000000001</v>
      </c>
      <c r="I97" s="284"/>
      <c r="J97" s="285">
        <f>ROUND(I97*H97,2)</f>
        <v>0</v>
      </c>
      <c r="K97" s="281" t="s">
        <v>185</v>
      </c>
      <c r="L97" s="286"/>
      <c r="M97" s="287" t="s">
        <v>19</v>
      </c>
      <c r="N97" s="288" t="s">
        <v>48</v>
      </c>
      <c r="O97" s="87"/>
      <c r="P97" s="225">
        <f>O97*H97</f>
        <v>0</v>
      </c>
      <c r="Q97" s="225">
        <v>0.00034000000000000002</v>
      </c>
      <c r="R97" s="225">
        <f>Q97*H97</f>
        <v>0.0075140000000000007</v>
      </c>
      <c r="S97" s="225">
        <v>0</v>
      </c>
      <c r="T97" s="226">
        <f>S97*H97</f>
        <v>0</v>
      </c>
      <c r="U97" s="41"/>
      <c r="V97" s="41"/>
      <c r="W97" s="41"/>
      <c r="X97" s="41"/>
      <c r="Y97" s="41"/>
      <c r="Z97" s="41"/>
      <c r="AA97" s="41"/>
      <c r="AB97" s="41"/>
      <c r="AC97" s="41"/>
      <c r="AD97" s="41"/>
      <c r="AE97" s="41"/>
      <c r="AR97" s="227" t="s">
        <v>376</v>
      </c>
      <c r="AT97" s="227" t="s">
        <v>553</v>
      </c>
      <c r="AU97" s="227" t="s">
        <v>87</v>
      </c>
      <c r="AY97" s="20" t="s">
        <v>179</v>
      </c>
      <c r="BE97" s="228">
        <f>IF(N97="základní",J97,0)</f>
        <v>0</v>
      </c>
      <c r="BF97" s="228">
        <f>IF(N97="snížená",J97,0)</f>
        <v>0</v>
      </c>
      <c r="BG97" s="228">
        <f>IF(N97="zákl. přenesená",J97,0)</f>
        <v>0</v>
      </c>
      <c r="BH97" s="228">
        <f>IF(N97="sníž. přenesená",J97,0)</f>
        <v>0</v>
      </c>
      <c r="BI97" s="228">
        <f>IF(N97="nulová",J97,0)</f>
        <v>0</v>
      </c>
      <c r="BJ97" s="20" t="s">
        <v>85</v>
      </c>
      <c r="BK97" s="228">
        <f>ROUND(I97*H97,2)</f>
        <v>0</v>
      </c>
      <c r="BL97" s="20" t="s">
        <v>287</v>
      </c>
      <c r="BM97" s="227" t="s">
        <v>1562</v>
      </c>
    </row>
    <row r="98" s="14" customFormat="1">
      <c r="A98" s="14"/>
      <c r="B98" s="245"/>
      <c r="C98" s="246"/>
      <c r="D98" s="236" t="s">
        <v>190</v>
      </c>
      <c r="E98" s="246"/>
      <c r="F98" s="248" t="s">
        <v>1563</v>
      </c>
      <c r="G98" s="246"/>
      <c r="H98" s="249">
        <v>22.100000000000001</v>
      </c>
      <c r="I98" s="250"/>
      <c r="J98" s="246"/>
      <c r="K98" s="246"/>
      <c r="L98" s="251"/>
      <c r="M98" s="252"/>
      <c r="N98" s="253"/>
      <c r="O98" s="253"/>
      <c r="P98" s="253"/>
      <c r="Q98" s="253"/>
      <c r="R98" s="253"/>
      <c r="S98" s="253"/>
      <c r="T98" s="254"/>
      <c r="U98" s="14"/>
      <c r="V98" s="14"/>
      <c r="W98" s="14"/>
      <c r="X98" s="14"/>
      <c r="Y98" s="14"/>
      <c r="Z98" s="14"/>
      <c r="AA98" s="14"/>
      <c r="AB98" s="14"/>
      <c r="AC98" s="14"/>
      <c r="AD98" s="14"/>
      <c r="AE98" s="14"/>
      <c r="AT98" s="255" t="s">
        <v>190</v>
      </c>
      <c r="AU98" s="255" t="s">
        <v>87</v>
      </c>
      <c r="AV98" s="14" t="s">
        <v>87</v>
      </c>
      <c r="AW98" s="14" t="s">
        <v>4</v>
      </c>
      <c r="AX98" s="14" t="s">
        <v>85</v>
      </c>
      <c r="AY98" s="255" t="s">
        <v>179</v>
      </c>
    </row>
    <row r="99" s="2" customFormat="1" ht="24.15" customHeight="1">
      <c r="A99" s="41"/>
      <c r="B99" s="42"/>
      <c r="C99" s="216" t="s">
        <v>242</v>
      </c>
      <c r="D99" s="216" t="s">
        <v>181</v>
      </c>
      <c r="E99" s="217" t="s">
        <v>1564</v>
      </c>
      <c r="F99" s="218" t="s">
        <v>1565</v>
      </c>
      <c r="G99" s="219" t="s">
        <v>251</v>
      </c>
      <c r="H99" s="220">
        <v>22</v>
      </c>
      <c r="I99" s="221"/>
      <c r="J99" s="222">
        <f>ROUND(I99*H99,2)</f>
        <v>0</v>
      </c>
      <c r="K99" s="218" t="s">
        <v>274</v>
      </c>
      <c r="L99" s="47"/>
      <c r="M99" s="223" t="s">
        <v>19</v>
      </c>
      <c r="N99" s="224" t="s">
        <v>48</v>
      </c>
      <c r="O99" s="87"/>
      <c r="P99" s="225">
        <f>O99*H99</f>
        <v>0</v>
      </c>
      <c r="Q99" s="225">
        <v>0</v>
      </c>
      <c r="R99" s="225">
        <f>Q99*H99</f>
        <v>0</v>
      </c>
      <c r="S99" s="225">
        <v>0</v>
      </c>
      <c r="T99" s="226">
        <f>S99*H99</f>
        <v>0</v>
      </c>
      <c r="U99" s="41"/>
      <c r="V99" s="41"/>
      <c r="W99" s="41"/>
      <c r="X99" s="41"/>
      <c r="Y99" s="41"/>
      <c r="Z99" s="41"/>
      <c r="AA99" s="41"/>
      <c r="AB99" s="41"/>
      <c r="AC99" s="41"/>
      <c r="AD99" s="41"/>
      <c r="AE99" s="41"/>
      <c r="AR99" s="227" t="s">
        <v>287</v>
      </c>
      <c r="AT99" s="227" t="s">
        <v>181</v>
      </c>
      <c r="AU99" s="227" t="s">
        <v>87</v>
      </c>
      <c r="AY99" s="20" t="s">
        <v>179</v>
      </c>
      <c r="BE99" s="228">
        <f>IF(N99="základní",J99,0)</f>
        <v>0</v>
      </c>
      <c r="BF99" s="228">
        <f>IF(N99="snížená",J99,0)</f>
        <v>0</v>
      </c>
      <c r="BG99" s="228">
        <f>IF(N99="zákl. přenesená",J99,0)</f>
        <v>0</v>
      </c>
      <c r="BH99" s="228">
        <f>IF(N99="sníž. přenesená",J99,0)</f>
        <v>0</v>
      </c>
      <c r="BI99" s="228">
        <f>IF(N99="nulová",J99,0)</f>
        <v>0</v>
      </c>
      <c r="BJ99" s="20" t="s">
        <v>85</v>
      </c>
      <c r="BK99" s="228">
        <f>ROUND(I99*H99,2)</f>
        <v>0</v>
      </c>
      <c r="BL99" s="20" t="s">
        <v>287</v>
      </c>
      <c r="BM99" s="227" t="s">
        <v>1566</v>
      </c>
    </row>
    <row r="100" s="2" customFormat="1" ht="16.5" customHeight="1">
      <c r="A100" s="41"/>
      <c r="B100" s="42"/>
      <c r="C100" s="279" t="s">
        <v>248</v>
      </c>
      <c r="D100" s="279" t="s">
        <v>553</v>
      </c>
      <c r="E100" s="280" t="s">
        <v>1567</v>
      </c>
      <c r="F100" s="281" t="s">
        <v>1568</v>
      </c>
      <c r="G100" s="282" t="s">
        <v>1154</v>
      </c>
      <c r="H100" s="283">
        <v>24.199999999999999</v>
      </c>
      <c r="I100" s="284"/>
      <c r="J100" s="285">
        <f>ROUND(I100*H100,2)</f>
        <v>0</v>
      </c>
      <c r="K100" s="281" t="s">
        <v>185</v>
      </c>
      <c r="L100" s="286"/>
      <c r="M100" s="287" t="s">
        <v>19</v>
      </c>
      <c r="N100" s="288" t="s">
        <v>48</v>
      </c>
      <c r="O100" s="87"/>
      <c r="P100" s="225">
        <f>O100*H100</f>
        <v>0</v>
      </c>
      <c r="Q100" s="225">
        <v>0.001</v>
      </c>
      <c r="R100" s="225">
        <f>Q100*H100</f>
        <v>0.024199999999999999</v>
      </c>
      <c r="S100" s="225">
        <v>0</v>
      </c>
      <c r="T100" s="226">
        <f>S100*H100</f>
        <v>0</v>
      </c>
      <c r="U100" s="41"/>
      <c r="V100" s="41"/>
      <c r="W100" s="41"/>
      <c r="X100" s="41"/>
      <c r="Y100" s="41"/>
      <c r="Z100" s="41"/>
      <c r="AA100" s="41"/>
      <c r="AB100" s="41"/>
      <c r="AC100" s="41"/>
      <c r="AD100" s="41"/>
      <c r="AE100" s="41"/>
      <c r="AR100" s="227" t="s">
        <v>376</v>
      </c>
      <c r="AT100" s="227" t="s">
        <v>553</v>
      </c>
      <c r="AU100" s="227" t="s">
        <v>87</v>
      </c>
      <c r="AY100" s="20" t="s">
        <v>179</v>
      </c>
      <c r="BE100" s="228">
        <f>IF(N100="základní",J100,0)</f>
        <v>0</v>
      </c>
      <c r="BF100" s="228">
        <f>IF(N100="snížená",J100,0)</f>
        <v>0</v>
      </c>
      <c r="BG100" s="228">
        <f>IF(N100="zákl. přenesená",J100,0)</f>
        <v>0</v>
      </c>
      <c r="BH100" s="228">
        <f>IF(N100="sníž. přenesená",J100,0)</f>
        <v>0</v>
      </c>
      <c r="BI100" s="228">
        <f>IF(N100="nulová",J100,0)</f>
        <v>0</v>
      </c>
      <c r="BJ100" s="20" t="s">
        <v>85</v>
      </c>
      <c r="BK100" s="228">
        <f>ROUND(I100*H100,2)</f>
        <v>0</v>
      </c>
      <c r="BL100" s="20" t="s">
        <v>287</v>
      </c>
      <c r="BM100" s="227" t="s">
        <v>1569</v>
      </c>
    </row>
    <row r="101" s="14" customFormat="1">
      <c r="A101" s="14"/>
      <c r="B101" s="245"/>
      <c r="C101" s="246"/>
      <c r="D101" s="236" t="s">
        <v>190</v>
      </c>
      <c r="E101" s="246"/>
      <c r="F101" s="248" t="s">
        <v>1570</v>
      </c>
      <c r="G101" s="246"/>
      <c r="H101" s="249">
        <v>24.199999999999999</v>
      </c>
      <c r="I101" s="250"/>
      <c r="J101" s="246"/>
      <c r="K101" s="246"/>
      <c r="L101" s="251"/>
      <c r="M101" s="252"/>
      <c r="N101" s="253"/>
      <c r="O101" s="253"/>
      <c r="P101" s="253"/>
      <c r="Q101" s="253"/>
      <c r="R101" s="253"/>
      <c r="S101" s="253"/>
      <c r="T101" s="254"/>
      <c r="U101" s="14"/>
      <c r="V101" s="14"/>
      <c r="W101" s="14"/>
      <c r="X101" s="14"/>
      <c r="Y101" s="14"/>
      <c r="Z101" s="14"/>
      <c r="AA101" s="14"/>
      <c r="AB101" s="14"/>
      <c r="AC101" s="14"/>
      <c r="AD101" s="14"/>
      <c r="AE101" s="14"/>
      <c r="AT101" s="255" t="s">
        <v>190</v>
      </c>
      <c r="AU101" s="255" t="s">
        <v>87</v>
      </c>
      <c r="AV101" s="14" t="s">
        <v>87</v>
      </c>
      <c r="AW101" s="14" t="s">
        <v>4</v>
      </c>
      <c r="AX101" s="14" t="s">
        <v>85</v>
      </c>
      <c r="AY101" s="255" t="s">
        <v>179</v>
      </c>
    </row>
    <row r="102" s="2" customFormat="1" ht="24.15" customHeight="1">
      <c r="A102" s="41"/>
      <c r="B102" s="42"/>
      <c r="C102" s="216" t="s">
        <v>256</v>
      </c>
      <c r="D102" s="216" t="s">
        <v>181</v>
      </c>
      <c r="E102" s="217" t="s">
        <v>1571</v>
      </c>
      <c r="F102" s="218" t="s">
        <v>1572</v>
      </c>
      <c r="G102" s="219" t="s">
        <v>333</v>
      </c>
      <c r="H102" s="220">
        <v>0.056000000000000001</v>
      </c>
      <c r="I102" s="221"/>
      <c r="J102" s="222">
        <f>ROUND(I102*H102,2)</f>
        <v>0</v>
      </c>
      <c r="K102" s="218" t="s">
        <v>185</v>
      </c>
      <c r="L102" s="47"/>
      <c r="M102" s="223" t="s">
        <v>19</v>
      </c>
      <c r="N102" s="224" t="s">
        <v>48</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287</v>
      </c>
      <c r="AT102" s="227" t="s">
        <v>181</v>
      </c>
      <c r="AU102" s="227" t="s">
        <v>87</v>
      </c>
      <c r="AY102" s="20" t="s">
        <v>179</v>
      </c>
      <c r="BE102" s="228">
        <f>IF(N102="základní",J102,0)</f>
        <v>0</v>
      </c>
      <c r="BF102" s="228">
        <f>IF(N102="snížená",J102,0)</f>
        <v>0</v>
      </c>
      <c r="BG102" s="228">
        <f>IF(N102="zákl. přenesená",J102,0)</f>
        <v>0</v>
      </c>
      <c r="BH102" s="228">
        <f>IF(N102="sníž. přenesená",J102,0)</f>
        <v>0</v>
      </c>
      <c r="BI102" s="228">
        <f>IF(N102="nulová",J102,0)</f>
        <v>0</v>
      </c>
      <c r="BJ102" s="20" t="s">
        <v>85</v>
      </c>
      <c r="BK102" s="228">
        <f>ROUND(I102*H102,2)</f>
        <v>0</v>
      </c>
      <c r="BL102" s="20" t="s">
        <v>287</v>
      </c>
      <c r="BM102" s="227" t="s">
        <v>1573</v>
      </c>
    </row>
    <row r="103" s="2" customFormat="1">
      <c r="A103" s="41"/>
      <c r="B103" s="42"/>
      <c r="C103" s="43"/>
      <c r="D103" s="229" t="s">
        <v>188</v>
      </c>
      <c r="E103" s="43"/>
      <c r="F103" s="230" t="s">
        <v>1574</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188</v>
      </c>
      <c r="AU103" s="20" t="s">
        <v>87</v>
      </c>
    </row>
    <row r="104" s="2" customFormat="1" ht="37.8" customHeight="1">
      <c r="A104" s="41"/>
      <c r="B104" s="42"/>
      <c r="C104" s="216" t="s">
        <v>8</v>
      </c>
      <c r="D104" s="216" t="s">
        <v>181</v>
      </c>
      <c r="E104" s="217" t="s">
        <v>1575</v>
      </c>
      <c r="F104" s="218" t="s">
        <v>1576</v>
      </c>
      <c r="G104" s="219" t="s">
        <v>464</v>
      </c>
      <c r="H104" s="220">
        <v>1</v>
      </c>
      <c r="I104" s="221"/>
      <c r="J104" s="222">
        <f>ROUND(I104*H104,2)</f>
        <v>0</v>
      </c>
      <c r="K104" s="218" t="s">
        <v>274</v>
      </c>
      <c r="L104" s="47"/>
      <c r="M104" s="223" t="s">
        <v>19</v>
      </c>
      <c r="N104" s="224" t="s">
        <v>48</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186</v>
      </c>
      <c r="AT104" s="227" t="s">
        <v>181</v>
      </c>
      <c r="AU104" s="227" t="s">
        <v>87</v>
      </c>
      <c r="AY104" s="20" t="s">
        <v>179</v>
      </c>
      <c r="BE104" s="228">
        <f>IF(N104="základní",J104,0)</f>
        <v>0</v>
      </c>
      <c r="BF104" s="228">
        <f>IF(N104="snížená",J104,0)</f>
        <v>0</v>
      </c>
      <c r="BG104" s="228">
        <f>IF(N104="zákl. přenesená",J104,0)</f>
        <v>0</v>
      </c>
      <c r="BH104" s="228">
        <f>IF(N104="sníž. přenesená",J104,0)</f>
        <v>0</v>
      </c>
      <c r="BI104" s="228">
        <f>IF(N104="nulová",J104,0)</f>
        <v>0</v>
      </c>
      <c r="BJ104" s="20" t="s">
        <v>85</v>
      </c>
      <c r="BK104" s="228">
        <f>ROUND(I104*H104,2)</f>
        <v>0</v>
      </c>
      <c r="BL104" s="20" t="s">
        <v>186</v>
      </c>
      <c r="BM104" s="227" t="s">
        <v>1577</v>
      </c>
    </row>
    <row r="105" s="2" customFormat="1" ht="24.15" customHeight="1">
      <c r="A105" s="41"/>
      <c r="B105" s="42"/>
      <c r="C105" s="216" t="s">
        <v>270</v>
      </c>
      <c r="D105" s="216" t="s">
        <v>181</v>
      </c>
      <c r="E105" s="217" t="s">
        <v>1578</v>
      </c>
      <c r="F105" s="218" t="s">
        <v>1579</v>
      </c>
      <c r="G105" s="219" t="s">
        <v>1580</v>
      </c>
      <c r="H105" s="220">
        <v>1</v>
      </c>
      <c r="I105" s="221"/>
      <c r="J105" s="222">
        <f>ROUND(I105*H105,2)</f>
        <v>0</v>
      </c>
      <c r="K105" s="218" t="s">
        <v>274</v>
      </c>
      <c r="L105" s="47"/>
      <c r="M105" s="223" t="s">
        <v>19</v>
      </c>
      <c r="N105" s="224" t="s">
        <v>48</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186</v>
      </c>
      <c r="AT105" s="227" t="s">
        <v>181</v>
      </c>
      <c r="AU105" s="227" t="s">
        <v>87</v>
      </c>
      <c r="AY105" s="20" t="s">
        <v>179</v>
      </c>
      <c r="BE105" s="228">
        <f>IF(N105="základní",J105,0)</f>
        <v>0</v>
      </c>
      <c r="BF105" s="228">
        <f>IF(N105="snížená",J105,0)</f>
        <v>0</v>
      </c>
      <c r="BG105" s="228">
        <f>IF(N105="zákl. přenesená",J105,0)</f>
        <v>0</v>
      </c>
      <c r="BH105" s="228">
        <f>IF(N105="sníž. přenesená",J105,0)</f>
        <v>0</v>
      </c>
      <c r="BI105" s="228">
        <f>IF(N105="nulová",J105,0)</f>
        <v>0</v>
      </c>
      <c r="BJ105" s="20" t="s">
        <v>85</v>
      </c>
      <c r="BK105" s="228">
        <f>ROUND(I105*H105,2)</f>
        <v>0</v>
      </c>
      <c r="BL105" s="20" t="s">
        <v>186</v>
      </c>
      <c r="BM105" s="227" t="s">
        <v>1581</v>
      </c>
    </row>
    <row r="106" s="12" customFormat="1" ht="25.92" customHeight="1">
      <c r="A106" s="12"/>
      <c r="B106" s="200"/>
      <c r="C106" s="201"/>
      <c r="D106" s="202" t="s">
        <v>76</v>
      </c>
      <c r="E106" s="203" t="s">
        <v>553</v>
      </c>
      <c r="F106" s="203" t="s">
        <v>554</v>
      </c>
      <c r="G106" s="201"/>
      <c r="H106" s="201"/>
      <c r="I106" s="204"/>
      <c r="J106" s="205">
        <f>BK106</f>
        <v>0</v>
      </c>
      <c r="K106" s="201"/>
      <c r="L106" s="206"/>
      <c r="M106" s="207"/>
      <c r="N106" s="208"/>
      <c r="O106" s="208"/>
      <c r="P106" s="209">
        <f>P107</f>
        <v>0</v>
      </c>
      <c r="Q106" s="208"/>
      <c r="R106" s="209">
        <f>R107</f>
        <v>2.3017249999999998</v>
      </c>
      <c r="S106" s="208"/>
      <c r="T106" s="210">
        <f>T107</f>
        <v>0</v>
      </c>
      <c r="U106" s="12"/>
      <c r="V106" s="12"/>
      <c r="W106" s="12"/>
      <c r="X106" s="12"/>
      <c r="Y106" s="12"/>
      <c r="Z106" s="12"/>
      <c r="AA106" s="12"/>
      <c r="AB106" s="12"/>
      <c r="AC106" s="12"/>
      <c r="AD106" s="12"/>
      <c r="AE106" s="12"/>
      <c r="AR106" s="211" t="s">
        <v>194</v>
      </c>
      <c r="AT106" s="212" t="s">
        <v>76</v>
      </c>
      <c r="AU106" s="212" t="s">
        <v>77</v>
      </c>
      <c r="AY106" s="211" t="s">
        <v>179</v>
      </c>
      <c r="BK106" s="213">
        <f>BK107</f>
        <v>0</v>
      </c>
    </row>
    <row r="107" s="12" customFormat="1" ht="22.8" customHeight="1">
      <c r="A107" s="12"/>
      <c r="B107" s="200"/>
      <c r="C107" s="201"/>
      <c r="D107" s="202" t="s">
        <v>76</v>
      </c>
      <c r="E107" s="214" t="s">
        <v>555</v>
      </c>
      <c r="F107" s="214" t="s">
        <v>556</v>
      </c>
      <c r="G107" s="201"/>
      <c r="H107" s="201"/>
      <c r="I107" s="204"/>
      <c r="J107" s="215">
        <f>BK107</f>
        <v>0</v>
      </c>
      <c r="K107" s="201"/>
      <c r="L107" s="206"/>
      <c r="M107" s="207"/>
      <c r="N107" s="208"/>
      <c r="O107" s="208"/>
      <c r="P107" s="209">
        <f>SUM(P108:P126)</f>
        <v>0</v>
      </c>
      <c r="Q107" s="208"/>
      <c r="R107" s="209">
        <f>SUM(R108:R126)</f>
        <v>2.3017249999999998</v>
      </c>
      <c r="S107" s="208"/>
      <c r="T107" s="210">
        <f>SUM(T108:T126)</f>
        <v>0</v>
      </c>
      <c r="U107" s="12"/>
      <c r="V107" s="12"/>
      <c r="W107" s="12"/>
      <c r="X107" s="12"/>
      <c r="Y107" s="12"/>
      <c r="Z107" s="12"/>
      <c r="AA107" s="12"/>
      <c r="AB107" s="12"/>
      <c r="AC107" s="12"/>
      <c r="AD107" s="12"/>
      <c r="AE107" s="12"/>
      <c r="AR107" s="211" t="s">
        <v>194</v>
      </c>
      <c r="AT107" s="212" t="s">
        <v>76</v>
      </c>
      <c r="AU107" s="212" t="s">
        <v>85</v>
      </c>
      <c r="AY107" s="211" t="s">
        <v>179</v>
      </c>
      <c r="BK107" s="213">
        <f>SUM(BK108:BK126)</f>
        <v>0</v>
      </c>
    </row>
    <row r="108" s="2" customFormat="1" ht="16.5" customHeight="1">
      <c r="A108" s="41"/>
      <c r="B108" s="42"/>
      <c r="C108" s="216" t="s">
        <v>136</v>
      </c>
      <c r="D108" s="216" t="s">
        <v>181</v>
      </c>
      <c r="E108" s="217" t="s">
        <v>1582</v>
      </c>
      <c r="F108" s="218" t="s">
        <v>1583</v>
      </c>
      <c r="G108" s="219" t="s">
        <v>1584</v>
      </c>
      <c r="H108" s="220">
        <v>0</v>
      </c>
      <c r="I108" s="221"/>
      <c r="J108" s="222">
        <f>ROUND(I108*H108,2)</f>
        <v>0</v>
      </c>
      <c r="K108" s="218" t="s">
        <v>274</v>
      </c>
      <c r="L108" s="47"/>
      <c r="M108" s="223" t="s">
        <v>19</v>
      </c>
      <c r="N108" s="224" t="s">
        <v>48</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560</v>
      </c>
      <c r="AT108" s="227" t="s">
        <v>181</v>
      </c>
      <c r="AU108" s="227" t="s">
        <v>87</v>
      </c>
      <c r="AY108" s="20" t="s">
        <v>179</v>
      </c>
      <c r="BE108" s="228">
        <f>IF(N108="základní",J108,0)</f>
        <v>0</v>
      </c>
      <c r="BF108" s="228">
        <f>IF(N108="snížená",J108,0)</f>
        <v>0</v>
      </c>
      <c r="BG108" s="228">
        <f>IF(N108="zákl. přenesená",J108,0)</f>
        <v>0</v>
      </c>
      <c r="BH108" s="228">
        <f>IF(N108="sníž. přenesená",J108,0)</f>
        <v>0</v>
      </c>
      <c r="BI108" s="228">
        <f>IF(N108="nulová",J108,0)</f>
        <v>0</v>
      </c>
      <c r="BJ108" s="20" t="s">
        <v>85</v>
      </c>
      <c r="BK108" s="228">
        <f>ROUND(I108*H108,2)</f>
        <v>0</v>
      </c>
      <c r="BL108" s="20" t="s">
        <v>560</v>
      </c>
      <c r="BM108" s="227" t="s">
        <v>1585</v>
      </c>
    </row>
    <row r="109" s="2" customFormat="1">
      <c r="A109" s="41"/>
      <c r="B109" s="42"/>
      <c r="C109" s="43"/>
      <c r="D109" s="236" t="s">
        <v>276</v>
      </c>
      <c r="E109" s="43"/>
      <c r="F109" s="278" t="s">
        <v>1121</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276</v>
      </c>
      <c r="AU109" s="20" t="s">
        <v>87</v>
      </c>
    </row>
    <row r="110" s="14" customFormat="1">
      <c r="A110" s="14"/>
      <c r="B110" s="245"/>
      <c r="C110" s="246"/>
      <c r="D110" s="236" t="s">
        <v>190</v>
      </c>
      <c r="E110" s="246"/>
      <c r="F110" s="248" t="s">
        <v>1586</v>
      </c>
      <c r="G110" s="246"/>
      <c r="H110" s="249">
        <v>0</v>
      </c>
      <c r="I110" s="250"/>
      <c r="J110" s="246"/>
      <c r="K110" s="246"/>
      <c r="L110" s="251"/>
      <c r="M110" s="252"/>
      <c r="N110" s="253"/>
      <c r="O110" s="253"/>
      <c r="P110" s="253"/>
      <c r="Q110" s="253"/>
      <c r="R110" s="253"/>
      <c r="S110" s="253"/>
      <c r="T110" s="254"/>
      <c r="U110" s="14"/>
      <c r="V110" s="14"/>
      <c r="W110" s="14"/>
      <c r="X110" s="14"/>
      <c r="Y110" s="14"/>
      <c r="Z110" s="14"/>
      <c r="AA110" s="14"/>
      <c r="AB110" s="14"/>
      <c r="AC110" s="14"/>
      <c r="AD110" s="14"/>
      <c r="AE110" s="14"/>
      <c r="AT110" s="255" t="s">
        <v>190</v>
      </c>
      <c r="AU110" s="255" t="s">
        <v>87</v>
      </c>
      <c r="AV110" s="14" t="s">
        <v>87</v>
      </c>
      <c r="AW110" s="14" t="s">
        <v>4</v>
      </c>
      <c r="AX110" s="14" t="s">
        <v>85</v>
      </c>
      <c r="AY110" s="255" t="s">
        <v>179</v>
      </c>
    </row>
    <row r="111" s="2" customFormat="1" ht="33" customHeight="1">
      <c r="A111" s="41"/>
      <c r="B111" s="42"/>
      <c r="C111" s="216" t="s">
        <v>282</v>
      </c>
      <c r="D111" s="216" t="s">
        <v>181</v>
      </c>
      <c r="E111" s="217" t="s">
        <v>1587</v>
      </c>
      <c r="F111" s="218" t="s">
        <v>1588</v>
      </c>
      <c r="G111" s="219" t="s">
        <v>251</v>
      </c>
      <c r="H111" s="220">
        <v>11.5</v>
      </c>
      <c r="I111" s="221"/>
      <c r="J111" s="222">
        <f>ROUND(I111*H111,2)</f>
        <v>0</v>
      </c>
      <c r="K111" s="218" t="s">
        <v>185</v>
      </c>
      <c r="L111" s="47"/>
      <c r="M111" s="223" t="s">
        <v>19</v>
      </c>
      <c r="N111" s="224" t="s">
        <v>48</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560</v>
      </c>
      <c r="AT111" s="227" t="s">
        <v>181</v>
      </c>
      <c r="AU111" s="227" t="s">
        <v>87</v>
      </c>
      <c r="AY111" s="20" t="s">
        <v>179</v>
      </c>
      <c r="BE111" s="228">
        <f>IF(N111="základní",J111,0)</f>
        <v>0</v>
      </c>
      <c r="BF111" s="228">
        <f>IF(N111="snížená",J111,0)</f>
        <v>0</v>
      </c>
      <c r="BG111" s="228">
        <f>IF(N111="zákl. přenesená",J111,0)</f>
        <v>0</v>
      </c>
      <c r="BH111" s="228">
        <f>IF(N111="sníž. přenesená",J111,0)</f>
        <v>0</v>
      </c>
      <c r="BI111" s="228">
        <f>IF(N111="nulová",J111,0)</f>
        <v>0</v>
      </c>
      <c r="BJ111" s="20" t="s">
        <v>85</v>
      </c>
      <c r="BK111" s="228">
        <f>ROUND(I111*H111,2)</f>
        <v>0</v>
      </c>
      <c r="BL111" s="20" t="s">
        <v>560</v>
      </c>
      <c r="BM111" s="227" t="s">
        <v>1589</v>
      </c>
    </row>
    <row r="112" s="2" customFormat="1">
      <c r="A112" s="41"/>
      <c r="B112" s="42"/>
      <c r="C112" s="43"/>
      <c r="D112" s="229" t="s">
        <v>188</v>
      </c>
      <c r="E112" s="43"/>
      <c r="F112" s="230" t="s">
        <v>1590</v>
      </c>
      <c r="G112" s="43"/>
      <c r="H112" s="43"/>
      <c r="I112" s="231"/>
      <c r="J112" s="43"/>
      <c r="K112" s="43"/>
      <c r="L112" s="47"/>
      <c r="M112" s="232"/>
      <c r="N112" s="233"/>
      <c r="O112" s="87"/>
      <c r="P112" s="87"/>
      <c r="Q112" s="87"/>
      <c r="R112" s="87"/>
      <c r="S112" s="87"/>
      <c r="T112" s="88"/>
      <c r="U112" s="41"/>
      <c r="V112" s="41"/>
      <c r="W112" s="41"/>
      <c r="X112" s="41"/>
      <c r="Y112" s="41"/>
      <c r="Z112" s="41"/>
      <c r="AA112" s="41"/>
      <c r="AB112" s="41"/>
      <c r="AC112" s="41"/>
      <c r="AD112" s="41"/>
      <c r="AE112" s="41"/>
      <c r="AT112" s="20" t="s">
        <v>188</v>
      </c>
      <c r="AU112" s="20" t="s">
        <v>87</v>
      </c>
    </row>
    <row r="113" s="2" customFormat="1" ht="24.15" customHeight="1">
      <c r="A113" s="41"/>
      <c r="B113" s="42"/>
      <c r="C113" s="216" t="s">
        <v>287</v>
      </c>
      <c r="D113" s="216" t="s">
        <v>181</v>
      </c>
      <c r="E113" s="217" t="s">
        <v>578</v>
      </c>
      <c r="F113" s="218" t="s">
        <v>579</v>
      </c>
      <c r="G113" s="219" t="s">
        <v>251</v>
      </c>
      <c r="H113" s="220">
        <v>11.5</v>
      </c>
      <c r="I113" s="221"/>
      <c r="J113" s="222">
        <f>ROUND(I113*H113,2)</f>
        <v>0</v>
      </c>
      <c r="K113" s="218" t="s">
        <v>185</v>
      </c>
      <c r="L113" s="47"/>
      <c r="M113" s="223" t="s">
        <v>19</v>
      </c>
      <c r="N113" s="224" t="s">
        <v>48</v>
      </c>
      <c r="O113" s="87"/>
      <c r="P113" s="225">
        <f>O113*H113</f>
        <v>0</v>
      </c>
      <c r="Q113" s="225">
        <v>0.20015</v>
      </c>
      <c r="R113" s="225">
        <f>Q113*H113</f>
        <v>2.3017249999999998</v>
      </c>
      <c r="S113" s="225">
        <v>0</v>
      </c>
      <c r="T113" s="226">
        <f>S113*H113</f>
        <v>0</v>
      </c>
      <c r="U113" s="41"/>
      <c r="V113" s="41"/>
      <c r="W113" s="41"/>
      <c r="X113" s="41"/>
      <c r="Y113" s="41"/>
      <c r="Z113" s="41"/>
      <c r="AA113" s="41"/>
      <c r="AB113" s="41"/>
      <c r="AC113" s="41"/>
      <c r="AD113" s="41"/>
      <c r="AE113" s="41"/>
      <c r="AR113" s="227" t="s">
        <v>560</v>
      </c>
      <c r="AT113" s="227" t="s">
        <v>181</v>
      </c>
      <c r="AU113" s="227" t="s">
        <v>87</v>
      </c>
      <c r="AY113" s="20" t="s">
        <v>179</v>
      </c>
      <c r="BE113" s="228">
        <f>IF(N113="základní",J113,0)</f>
        <v>0</v>
      </c>
      <c r="BF113" s="228">
        <f>IF(N113="snížená",J113,0)</f>
        <v>0</v>
      </c>
      <c r="BG113" s="228">
        <f>IF(N113="zákl. přenesená",J113,0)</f>
        <v>0</v>
      </c>
      <c r="BH113" s="228">
        <f>IF(N113="sníž. přenesená",J113,0)</f>
        <v>0</v>
      </c>
      <c r="BI113" s="228">
        <f>IF(N113="nulová",J113,0)</f>
        <v>0</v>
      </c>
      <c r="BJ113" s="20" t="s">
        <v>85</v>
      </c>
      <c r="BK113" s="228">
        <f>ROUND(I113*H113,2)</f>
        <v>0</v>
      </c>
      <c r="BL113" s="20" t="s">
        <v>560</v>
      </c>
      <c r="BM113" s="227" t="s">
        <v>1591</v>
      </c>
    </row>
    <row r="114" s="2" customFormat="1">
      <c r="A114" s="41"/>
      <c r="B114" s="42"/>
      <c r="C114" s="43"/>
      <c r="D114" s="229" t="s">
        <v>188</v>
      </c>
      <c r="E114" s="43"/>
      <c r="F114" s="230" t="s">
        <v>581</v>
      </c>
      <c r="G114" s="43"/>
      <c r="H114" s="43"/>
      <c r="I114" s="231"/>
      <c r="J114" s="43"/>
      <c r="K114" s="43"/>
      <c r="L114" s="47"/>
      <c r="M114" s="232"/>
      <c r="N114" s="233"/>
      <c r="O114" s="87"/>
      <c r="P114" s="87"/>
      <c r="Q114" s="87"/>
      <c r="R114" s="87"/>
      <c r="S114" s="87"/>
      <c r="T114" s="88"/>
      <c r="U114" s="41"/>
      <c r="V114" s="41"/>
      <c r="W114" s="41"/>
      <c r="X114" s="41"/>
      <c r="Y114" s="41"/>
      <c r="Z114" s="41"/>
      <c r="AA114" s="41"/>
      <c r="AB114" s="41"/>
      <c r="AC114" s="41"/>
      <c r="AD114" s="41"/>
      <c r="AE114" s="41"/>
      <c r="AT114" s="20" t="s">
        <v>188</v>
      </c>
      <c r="AU114" s="20" t="s">
        <v>87</v>
      </c>
    </row>
    <row r="115" s="2" customFormat="1" ht="33" customHeight="1">
      <c r="A115" s="41"/>
      <c r="B115" s="42"/>
      <c r="C115" s="216" t="s">
        <v>292</v>
      </c>
      <c r="D115" s="216" t="s">
        <v>181</v>
      </c>
      <c r="E115" s="217" t="s">
        <v>1592</v>
      </c>
      <c r="F115" s="218" t="s">
        <v>1593</v>
      </c>
      <c r="G115" s="219" t="s">
        <v>251</v>
      </c>
      <c r="H115" s="220">
        <v>11.5</v>
      </c>
      <c r="I115" s="221"/>
      <c r="J115" s="222">
        <f>ROUND(I115*H115,2)</f>
        <v>0</v>
      </c>
      <c r="K115" s="218" t="s">
        <v>185</v>
      </c>
      <c r="L115" s="47"/>
      <c r="M115" s="223" t="s">
        <v>19</v>
      </c>
      <c r="N115" s="224" t="s">
        <v>48</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560</v>
      </c>
      <c r="AT115" s="227" t="s">
        <v>181</v>
      </c>
      <c r="AU115" s="227" t="s">
        <v>87</v>
      </c>
      <c r="AY115" s="20" t="s">
        <v>179</v>
      </c>
      <c r="BE115" s="228">
        <f>IF(N115="základní",J115,0)</f>
        <v>0</v>
      </c>
      <c r="BF115" s="228">
        <f>IF(N115="snížená",J115,0)</f>
        <v>0</v>
      </c>
      <c r="BG115" s="228">
        <f>IF(N115="zákl. přenesená",J115,0)</f>
        <v>0</v>
      </c>
      <c r="BH115" s="228">
        <f>IF(N115="sníž. přenesená",J115,0)</f>
        <v>0</v>
      </c>
      <c r="BI115" s="228">
        <f>IF(N115="nulová",J115,0)</f>
        <v>0</v>
      </c>
      <c r="BJ115" s="20" t="s">
        <v>85</v>
      </c>
      <c r="BK115" s="228">
        <f>ROUND(I115*H115,2)</f>
        <v>0</v>
      </c>
      <c r="BL115" s="20" t="s">
        <v>560</v>
      </c>
      <c r="BM115" s="227" t="s">
        <v>1594</v>
      </c>
    </row>
    <row r="116" s="2" customFormat="1">
      <c r="A116" s="41"/>
      <c r="B116" s="42"/>
      <c r="C116" s="43"/>
      <c r="D116" s="229" t="s">
        <v>188</v>
      </c>
      <c r="E116" s="43"/>
      <c r="F116" s="230" t="s">
        <v>1595</v>
      </c>
      <c r="G116" s="43"/>
      <c r="H116" s="43"/>
      <c r="I116" s="231"/>
      <c r="J116" s="43"/>
      <c r="K116" s="43"/>
      <c r="L116" s="47"/>
      <c r="M116" s="232"/>
      <c r="N116" s="233"/>
      <c r="O116" s="87"/>
      <c r="P116" s="87"/>
      <c r="Q116" s="87"/>
      <c r="R116" s="87"/>
      <c r="S116" s="87"/>
      <c r="T116" s="88"/>
      <c r="U116" s="41"/>
      <c r="V116" s="41"/>
      <c r="W116" s="41"/>
      <c r="X116" s="41"/>
      <c r="Y116" s="41"/>
      <c r="Z116" s="41"/>
      <c r="AA116" s="41"/>
      <c r="AB116" s="41"/>
      <c r="AC116" s="41"/>
      <c r="AD116" s="41"/>
      <c r="AE116" s="41"/>
      <c r="AT116" s="20" t="s">
        <v>188</v>
      </c>
      <c r="AU116" s="20" t="s">
        <v>87</v>
      </c>
    </row>
    <row r="117" s="2" customFormat="1" ht="37.8" customHeight="1">
      <c r="A117" s="41"/>
      <c r="B117" s="42"/>
      <c r="C117" s="216" t="s">
        <v>297</v>
      </c>
      <c r="D117" s="216" t="s">
        <v>181</v>
      </c>
      <c r="E117" s="217" t="s">
        <v>421</v>
      </c>
      <c r="F117" s="218" t="s">
        <v>422</v>
      </c>
      <c r="G117" s="219" t="s">
        <v>371</v>
      </c>
      <c r="H117" s="220">
        <v>1.1499999999999999</v>
      </c>
      <c r="I117" s="221"/>
      <c r="J117" s="222">
        <f>ROUND(I117*H117,2)</f>
        <v>0</v>
      </c>
      <c r="K117" s="218" t="s">
        <v>185</v>
      </c>
      <c r="L117" s="47"/>
      <c r="M117" s="223" t="s">
        <v>19</v>
      </c>
      <c r="N117" s="224" t="s">
        <v>48</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560</v>
      </c>
      <c r="AT117" s="227" t="s">
        <v>181</v>
      </c>
      <c r="AU117" s="227" t="s">
        <v>87</v>
      </c>
      <c r="AY117" s="20" t="s">
        <v>179</v>
      </c>
      <c r="BE117" s="228">
        <f>IF(N117="základní",J117,0)</f>
        <v>0</v>
      </c>
      <c r="BF117" s="228">
        <f>IF(N117="snížená",J117,0)</f>
        <v>0</v>
      </c>
      <c r="BG117" s="228">
        <f>IF(N117="zákl. přenesená",J117,0)</f>
        <v>0</v>
      </c>
      <c r="BH117" s="228">
        <f>IF(N117="sníž. přenesená",J117,0)</f>
        <v>0</v>
      </c>
      <c r="BI117" s="228">
        <f>IF(N117="nulová",J117,0)</f>
        <v>0</v>
      </c>
      <c r="BJ117" s="20" t="s">
        <v>85</v>
      </c>
      <c r="BK117" s="228">
        <f>ROUND(I117*H117,2)</f>
        <v>0</v>
      </c>
      <c r="BL117" s="20" t="s">
        <v>560</v>
      </c>
      <c r="BM117" s="227" t="s">
        <v>1596</v>
      </c>
    </row>
    <row r="118" s="2" customFormat="1">
      <c r="A118" s="41"/>
      <c r="B118" s="42"/>
      <c r="C118" s="43"/>
      <c r="D118" s="229" t="s">
        <v>188</v>
      </c>
      <c r="E118" s="43"/>
      <c r="F118" s="230" t="s">
        <v>424</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188</v>
      </c>
      <c r="AU118" s="20" t="s">
        <v>87</v>
      </c>
    </row>
    <row r="119" s="14" customFormat="1">
      <c r="A119" s="14"/>
      <c r="B119" s="245"/>
      <c r="C119" s="246"/>
      <c r="D119" s="236" t="s">
        <v>190</v>
      </c>
      <c r="E119" s="247" t="s">
        <v>19</v>
      </c>
      <c r="F119" s="248" t="s">
        <v>1597</v>
      </c>
      <c r="G119" s="246"/>
      <c r="H119" s="249">
        <v>1.1499999999999999</v>
      </c>
      <c r="I119" s="250"/>
      <c r="J119" s="246"/>
      <c r="K119" s="246"/>
      <c r="L119" s="251"/>
      <c r="M119" s="252"/>
      <c r="N119" s="253"/>
      <c r="O119" s="253"/>
      <c r="P119" s="253"/>
      <c r="Q119" s="253"/>
      <c r="R119" s="253"/>
      <c r="S119" s="253"/>
      <c r="T119" s="254"/>
      <c r="U119" s="14"/>
      <c r="V119" s="14"/>
      <c r="W119" s="14"/>
      <c r="X119" s="14"/>
      <c r="Y119" s="14"/>
      <c r="Z119" s="14"/>
      <c r="AA119" s="14"/>
      <c r="AB119" s="14"/>
      <c r="AC119" s="14"/>
      <c r="AD119" s="14"/>
      <c r="AE119" s="14"/>
      <c r="AT119" s="255" t="s">
        <v>190</v>
      </c>
      <c r="AU119" s="255" t="s">
        <v>87</v>
      </c>
      <c r="AV119" s="14" t="s">
        <v>87</v>
      </c>
      <c r="AW119" s="14" t="s">
        <v>37</v>
      </c>
      <c r="AX119" s="14" t="s">
        <v>77</v>
      </c>
      <c r="AY119" s="255" t="s">
        <v>179</v>
      </c>
    </row>
    <row r="120" s="16" customFormat="1">
      <c r="A120" s="16"/>
      <c r="B120" s="267"/>
      <c r="C120" s="268"/>
      <c r="D120" s="236" t="s">
        <v>190</v>
      </c>
      <c r="E120" s="269" t="s">
        <v>19</v>
      </c>
      <c r="F120" s="270" t="s">
        <v>195</v>
      </c>
      <c r="G120" s="268"/>
      <c r="H120" s="271">
        <v>1.1499999999999999</v>
      </c>
      <c r="I120" s="272"/>
      <c r="J120" s="268"/>
      <c r="K120" s="268"/>
      <c r="L120" s="273"/>
      <c r="M120" s="274"/>
      <c r="N120" s="275"/>
      <c r="O120" s="275"/>
      <c r="P120" s="275"/>
      <c r="Q120" s="275"/>
      <c r="R120" s="275"/>
      <c r="S120" s="275"/>
      <c r="T120" s="276"/>
      <c r="U120" s="16"/>
      <c r="V120" s="16"/>
      <c r="W120" s="16"/>
      <c r="X120" s="16"/>
      <c r="Y120" s="16"/>
      <c r="Z120" s="16"/>
      <c r="AA120" s="16"/>
      <c r="AB120" s="16"/>
      <c r="AC120" s="16"/>
      <c r="AD120" s="16"/>
      <c r="AE120" s="16"/>
      <c r="AT120" s="277" t="s">
        <v>190</v>
      </c>
      <c r="AU120" s="277" t="s">
        <v>87</v>
      </c>
      <c r="AV120" s="16" t="s">
        <v>186</v>
      </c>
      <c r="AW120" s="16" t="s">
        <v>37</v>
      </c>
      <c r="AX120" s="16" t="s">
        <v>85</v>
      </c>
      <c r="AY120" s="277" t="s">
        <v>179</v>
      </c>
    </row>
    <row r="121" s="2" customFormat="1" ht="24.15" customHeight="1">
      <c r="A121" s="41"/>
      <c r="B121" s="42"/>
      <c r="C121" s="216" t="s">
        <v>302</v>
      </c>
      <c r="D121" s="216" t="s">
        <v>181</v>
      </c>
      <c r="E121" s="217" t="s">
        <v>428</v>
      </c>
      <c r="F121" s="218" t="s">
        <v>429</v>
      </c>
      <c r="G121" s="219" t="s">
        <v>333</v>
      </c>
      <c r="H121" s="220">
        <v>2.2999999999999998</v>
      </c>
      <c r="I121" s="221"/>
      <c r="J121" s="222">
        <f>ROUND(I121*H121,2)</f>
        <v>0</v>
      </c>
      <c r="K121" s="218" t="s">
        <v>185</v>
      </c>
      <c r="L121" s="47"/>
      <c r="M121" s="223" t="s">
        <v>19</v>
      </c>
      <c r="N121" s="224" t="s">
        <v>48</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560</v>
      </c>
      <c r="AT121" s="227" t="s">
        <v>181</v>
      </c>
      <c r="AU121" s="227" t="s">
        <v>87</v>
      </c>
      <c r="AY121" s="20" t="s">
        <v>179</v>
      </c>
      <c r="BE121" s="228">
        <f>IF(N121="základní",J121,0)</f>
        <v>0</v>
      </c>
      <c r="BF121" s="228">
        <f>IF(N121="snížená",J121,0)</f>
        <v>0</v>
      </c>
      <c r="BG121" s="228">
        <f>IF(N121="zákl. přenesená",J121,0)</f>
        <v>0</v>
      </c>
      <c r="BH121" s="228">
        <f>IF(N121="sníž. přenesená",J121,0)</f>
        <v>0</v>
      </c>
      <c r="BI121" s="228">
        <f>IF(N121="nulová",J121,0)</f>
        <v>0</v>
      </c>
      <c r="BJ121" s="20" t="s">
        <v>85</v>
      </c>
      <c r="BK121" s="228">
        <f>ROUND(I121*H121,2)</f>
        <v>0</v>
      </c>
      <c r="BL121" s="20" t="s">
        <v>560</v>
      </c>
      <c r="BM121" s="227" t="s">
        <v>1598</v>
      </c>
    </row>
    <row r="122" s="2" customFormat="1">
      <c r="A122" s="41"/>
      <c r="B122" s="42"/>
      <c r="C122" s="43"/>
      <c r="D122" s="229" t="s">
        <v>188</v>
      </c>
      <c r="E122" s="43"/>
      <c r="F122" s="230" t="s">
        <v>431</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188</v>
      </c>
      <c r="AU122" s="20" t="s">
        <v>87</v>
      </c>
    </row>
    <row r="123" s="14" customFormat="1">
      <c r="A123" s="14"/>
      <c r="B123" s="245"/>
      <c r="C123" s="246"/>
      <c r="D123" s="236" t="s">
        <v>190</v>
      </c>
      <c r="E123" s="246"/>
      <c r="F123" s="248" t="s">
        <v>1599</v>
      </c>
      <c r="G123" s="246"/>
      <c r="H123" s="249">
        <v>2.2999999999999998</v>
      </c>
      <c r="I123" s="250"/>
      <c r="J123" s="246"/>
      <c r="K123" s="246"/>
      <c r="L123" s="251"/>
      <c r="M123" s="252"/>
      <c r="N123" s="253"/>
      <c r="O123" s="253"/>
      <c r="P123" s="253"/>
      <c r="Q123" s="253"/>
      <c r="R123" s="253"/>
      <c r="S123" s="253"/>
      <c r="T123" s="254"/>
      <c r="U123" s="14"/>
      <c r="V123" s="14"/>
      <c r="W123" s="14"/>
      <c r="X123" s="14"/>
      <c r="Y123" s="14"/>
      <c r="Z123" s="14"/>
      <c r="AA123" s="14"/>
      <c r="AB123" s="14"/>
      <c r="AC123" s="14"/>
      <c r="AD123" s="14"/>
      <c r="AE123" s="14"/>
      <c r="AT123" s="255" t="s">
        <v>190</v>
      </c>
      <c r="AU123" s="255" t="s">
        <v>87</v>
      </c>
      <c r="AV123" s="14" t="s">
        <v>87</v>
      </c>
      <c r="AW123" s="14" t="s">
        <v>4</v>
      </c>
      <c r="AX123" s="14" t="s">
        <v>85</v>
      </c>
      <c r="AY123" s="255" t="s">
        <v>179</v>
      </c>
    </row>
    <row r="124" s="2" customFormat="1" ht="16.5" customHeight="1">
      <c r="A124" s="41"/>
      <c r="B124" s="42"/>
      <c r="C124" s="216" t="s">
        <v>307</v>
      </c>
      <c r="D124" s="216" t="s">
        <v>181</v>
      </c>
      <c r="E124" s="217" t="s">
        <v>1600</v>
      </c>
      <c r="F124" s="218" t="s">
        <v>1601</v>
      </c>
      <c r="G124" s="219" t="s">
        <v>1580</v>
      </c>
      <c r="H124" s="220">
        <v>3</v>
      </c>
      <c r="I124" s="221"/>
      <c r="J124" s="222">
        <f>ROUND(I124*H124,2)</f>
        <v>0</v>
      </c>
      <c r="K124" s="218" t="s">
        <v>274</v>
      </c>
      <c r="L124" s="47"/>
      <c r="M124" s="223" t="s">
        <v>19</v>
      </c>
      <c r="N124" s="224" t="s">
        <v>48</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560</v>
      </c>
      <c r="AT124" s="227" t="s">
        <v>181</v>
      </c>
      <c r="AU124" s="227" t="s">
        <v>87</v>
      </c>
      <c r="AY124" s="20" t="s">
        <v>179</v>
      </c>
      <c r="BE124" s="228">
        <f>IF(N124="základní",J124,0)</f>
        <v>0</v>
      </c>
      <c r="BF124" s="228">
        <f>IF(N124="snížená",J124,0)</f>
        <v>0</v>
      </c>
      <c r="BG124" s="228">
        <f>IF(N124="zákl. přenesená",J124,0)</f>
        <v>0</v>
      </c>
      <c r="BH124" s="228">
        <f>IF(N124="sníž. přenesená",J124,0)</f>
        <v>0</v>
      </c>
      <c r="BI124" s="228">
        <f>IF(N124="nulová",J124,0)</f>
        <v>0</v>
      </c>
      <c r="BJ124" s="20" t="s">
        <v>85</v>
      </c>
      <c r="BK124" s="228">
        <f>ROUND(I124*H124,2)</f>
        <v>0</v>
      </c>
      <c r="BL124" s="20" t="s">
        <v>560</v>
      </c>
      <c r="BM124" s="227" t="s">
        <v>1602</v>
      </c>
    </row>
    <row r="125" s="2" customFormat="1" ht="16.5" customHeight="1">
      <c r="A125" s="41"/>
      <c r="B125" s="42"/>
      <c r="C125" s="216" t="s">
        <v>7</v>
      </c>
      <c r="D125" s="216" t="s">
        <v>181</v>
      </c>
      <c r="E125" s="217" t="s">
        <v>614</v>
      </c>
      <c r="F125" s="218" t="s">
        <v>615</v>
      </c>
      <c r="G125" s="219" t="s">
        <v>333</v>
      </c>
      <c r="H125" s="220">
        <v>2.302</v>
      </c>
      <c r="I125" s="221"/>
      <c r="J125" s="222">
        <f>ROUND(I125*H125,2)</f>
        <v>0</v>
      </c>
      <c r="K125" s="218" t="s">
        <v>185</v>
      </c>
      <c r="L125" s="47"/>
      <c r="M125" s="223" t="s">
        <v>19</v>
      </c>
      <c r="N125" s="224" t="s">
        <v>48</v>
      </c>
      <c r="O125" s="87"/>
      <c r="P125" s="225">
        <f>O125*H125</f>
        <v>0</v>
      </c>
      <c r="Q125" s="225">
        <v>0</v>
      </c>
      <c r="R125" s="225">
        <f>Q125*H125</f>
        <v>0</v>
      </c>
      <c r="S125" s="225">
        <v>0</v>
      </c>
      <c r="T125" s="226">
        <f>S125*H125</f>
        <v>0</v>
      </c>
      <c r="U125" s="41"/>
      <c r="V125" s="41"/>
      <c r="W125" s="41"/>
      <c r="X125" s="41"/>
      <c r="Y125" s="41"/>
      <c r="Z125" s="41"/>
      <c r="AA125" s="41"/>
      <c r="AB125" s="41"/>
      <c r="AC125" s="41"/>
      <c r="AD125" s="41"/>
      <c r="AE125" s="41"/>
      <c r="AR125" s="227" t="s">
        <v>560</v>
      </c>
      <c r="AT125" s="227" t="s">
        <v>181</v>
      </c>
      <c r="AU125" s="227" t="s">
        <v>87</v>
      </c>
      <c r="AY125" s="20" t="s">
        <v>179</v>
      </c>
      <c r="BE125" s="228">
        <f>IF(N125="základní",J125,0)</f>
        <v>0</v>
      </c>
      <c r="BF125" s="228">
        <f>IF(N125="snížená",J125,0)</f>
        <v>0</v>
      </c>
      <c r="BG125" s="228">
        <f>IF(N125="zákl. přenesená",J125,0)</f>
        <v>0</v>
      </c>
      <c r="BH125" s="228">
        <f>IF(N125="sníž. přenesená",J125,0)</f>
        <v>0</v>
      </c>
      <c r="BI125" s="228">
        <f>IF(N125="nulová",J125,0)</f>
        <v>0</v>
      </c>
      <c r="BJ125" s="20" t="s">
        <v>85</v>
      </c>
      <c r="BK125" s="228">
        <f>ROUND(I125*H125,2)</f>
        <v>0</v>
      </c>
      <c r="BL125" s="20" t="s">
        <v>560</v>
      </c>
      <c r="BM125" s="227" t="s">
        <v>1603</v>
      </c>
    </row>
    <row r="126" s="2" customFormat="1">
      <c r="A126" s="41"/>
      <c r="B126" s="42"/>
      <c r="C126" s="43"/>
      <c r="D126" s="229" t="s">
        <v>188</v>
      </c>
      <c r="E126" s="43"/>
      <c r="F126" s="230" t="s">
        <v>617</v>
      </c>
      <c r="G126" s="43"/>
      <c r="H126" s="43"/>
      <c r="I126" s="231"/>
      <c r="J126" s="43"/>
      <c r="K126" s="43"/>
      <c r="L126" s="47"/>
      <c r="M126" s="232"/>
      <c r="N126" s="233"/>
      <c r="O126" s="87"/>
      <c r="P126" s="87"/>
      <c r="Q126" s="87"/>
      <c r="R126" s="87"/>
      <c r="S126" s="87"/>
      <c r="T126" s="88"/>
      <c r="U126" s="41"/>
      <c r="V126" s="41"/>
      <c r="W126" s="41"/>
      <c r="X126" s="41"/>
      <c r="Y126" s="41"/>
      <c r="Z126" s="41"/>
      <c r="AA126" s="41"/>
      <c r="AB126" s="41"/>
      <c r="AC126" s="41"/>
      <c r="AD126" s="41"/>
      <c r="AE126" s="41"/>
      <c r="AT126" s="20" t="s">
        <v>188</v>
      </c>
      <c r="AU126" s="20" t="s">
        <v>87</v>
      </c>
    </row>
    <row r="127" s="12" customFormat="1" ht="25.92" customHeight="1">
      <c r="A127" s="12"/>
      <c r="B127" s="200"/>
      <c r="C127" s="201"/>
      <c r="D127" s="202" t="s">
        <v>76</v>
      </c>
      <c r="E127" s="203" t="s">
        <v>618</v>
      </c>
      <c r="F127" s="203" t="s">
        <v>619</v>
      </c>
      <c r="G127" s="201"/>
      <c r="H127" s="201"/>
      <c r="I127" s="204"/>
      <c r="J127" s="205">
        <f>BK127</f>
        <v>0</v>
      </c>
      <c r="K127" s="201"/>
      <c r="L127" s="206"/>
      <c r="M127" s="207"/>
      <c r="N127" s="208"/>
      <c r="O127" s="208"/>
      <c r="P127" s="209">
        <f>SUM(P128:P132)</f>
        <v>0</v>
      </c>
      <c r="Q127" s="208"/>
      <c r="R127" s="209">
        <f>SUM(R128:R132)</f>
        <v>0</v>
      </c>
      <c r="S127" s="208"/>
      <c r="T127" s="210">
        <f>SUM(T128:T132)</f>
        <v>0</v>
      </c>
      <c r="U127" s="12"/>
      <c r="V127" s="12"/>
      <c r="W127" s="12"/>
      <c r="X127" s="12"/>
      <c r="Y127" s="12"/>
      <c r="Z127" s="12"/>
      <c r="AA127" s="12"/>
      <c r="AB127" s="12"/>
      <c r="AC127" s="12"/>
      <c r="AD127" s="12"/>
      <c r="AE127" s="12"/>
      <c r="AR127" s="211" t="s">
        <v>186</v>
      </c>
      <c r="AT127" s="212" t="s">
        <v>76</v>
      </c>
      <c r="AU127" s="212" t="s">
        <v>77</v>
      </c>
      <c r="AY127" s="211" t="s">
        <v>179</v>
      </c>
      <c r="BK127" s="213">
        <f>SUM(BK128:BK132)</f>
        <v>0</v>
      </c>
    </row>
    <row r="128" s="2" customFormat="1" ht="16.5" customHeight="1">
      <c r="A128" s="41"/>
      <c r="B128" s="42"/>
      <c r="C128" s="216" t="s">
        <v>316</v>
      </c>
      <c r="D128" s="216" t="s">
        <v>181</v>
      </c>
      <c r="E128" s="217" t="s">
        <v>1604</v>
      </c>
      <c r="F128" s="218" t="s">
        <v>1605</v>
      </c>
      <c r="G128" s="219" t="s">
        <v>464</v>
      </c>
      <c r="H128" s="220">
        <v>1</v>
      </c>
      <c r="I128" s="221"/>
      <c r="J128" s="222">
        <f>ROUND(I128*H128,2)</f>
        <v>0</v>
      </c>
      <c r="K128" s="218" t="s">
        <v>274</v>
      </c>
      <c r="L128" s="47"/>
      <c r="M128" s="223" t="s">
        <v>19</v>
      </c>
      <c r="N128" s="224" t="s">
        <v>48</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186</v>
      </c>
      <c r="AT128" s="227" t="s">
        <v>181</v>
      </c>
      <c r="AU128" s="227" t="s">
        <v>85</v>
      </c>
      <c r="AY128" s="20" t="s">
        <v>179</v>
      </c>
      <c r="BE128" s="228">
        <f>IF(N128="základní",J128,0)</f>
        <v>0</v>
      </c>
      <c r="BF128" s="228">
        <f>IF(N128="snížená",J128,0)</f>
        <v>0</v>
      </c>
      <c r="BG128" s="228">
        <f>IF(N128="zákl. přenesená",J128,0)</f>
        <v>0</v>
      </c>
      <c r="BH128" s="228">
        <f>IF(N128="sníž. přenesená",J128,0)</f>
        <v>0</v>
      </c>
      <c r="BI128" s="228">
        <f>IF(N128="nulová",J128,0)</f>
        <v>0</v>
      </c>
      <c r="BJ128" s="20" t="s">
        <v>85</v>
      </c>
      <c r="BK128" s="228">
        <f>ROUND(I128*H128,2)</f>
        <v>0</v>
      </c>
      <c r="BL128" s="20" t="s">
        <v>186</v>
      </c>
      <c r="BM128" s="227" t="s">
        <v>1606</v>
      </c>
    </row>
    <row r="129" s="2" customFormat="1" ht="16.5" customHeight="1">
      <c r="A129" s="41"/>
      <c r="B129" s="42"/>
      <c r="C129" s="216" t="s">
        <v>321</v>
      </c>
      <c r="D129" s="216" t="s">
        <v>181</v>
      </c>
      <c r="E129" s="217" t="s">
        <v>1607</v>
      </c>
      <c r="F129" s="218" t="s">
        <v>1608</v>
      </c>
      <c r="G129" s="219" t="s">
        <v>464</v>
      </c>
      <c r="H129" s="220">
        <v>1</v>
      </c>
      <c r="I129" s="221"/>
      <c r="J129" s="222">
        <f>ROUND(I129*H129,2)</f>
        <v>0</v>
      </c>
      <c r="K129" s="218" t="s">
        <v>274</v>
      </c>
      <c r="L129" s="47"/>
      <c r="M129" s="223" t="s">
        <v>19</v>
      </c>
      <c r="N129" s="224" t="s">
        <v>48</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186</v>
      </c>
      <c r="AT129" s="227" t="s">
        <v>181</v>
      </c>
      <c r="AU129" s="227" t="s">
        <v>85</v>
      </c>
      <c r="AY129" s="20" t="s">
        <v>179</v>
      </c>
      <c r="BE129" s="228">
        <f>IF(N129="základní",J129,0)</f>
        <v>0</v>
      </c>
      <c r="BF129" s="228">
        <f>IF(N129="snížená",J129,0)</f>
        <v>0</v>
      </c>
      <c r="BG129" s="228">
        <f>IF(N129="zákl. přenesená",J129,0)</f>
        <v>0</v>
      </c>
      <c r="BH129" s="228">
        <f>IF(N129="sníž. přenesená",J129,0)</f>
        <v>0</v>
      </c>
      <c r="BI129" s="228">
        <f>IF(N129="nulová",J129,0)</f>
        <v>0</v>
      </c>
      <c r="BJ129" s="20" t="s">
        <v>85</v>
      </c>
      <c r="BK129" s="228">
        <f>ROUND(I129*H129,2)</f>
        <v>0</v>
      </c>
      <c r="BL129" s="20" t="s">
        <v>186</v>
      </c>
      <c r="BM129" s="227" t="s">
        <v>1609</v>
      </c>
    </row>
    <row r="130" s="2" customFormat="1" ht="16.5" customHeight="1">
      <c r="A130" s="41"/>
      <c r="B130" s="42"/>
      <c r="C130" s="216" t="s">
        <v>326</v>
      </c>
      <c r="D130" s="216" t="s">
        <v>181</v>
      </c>
      <c r="E130" s="217" t="s">
        <v>1610</v>
      </c>
      <c r="F130" s="218" t="s">
        <v>1611</v>
      </c>
      <c r="G130" s="219" t="s">
        <v>464</v>
      </c>
      <c r="H130" s="220">
        <v>0</v>
      </c>
      <c r="I130" s="221"/>
      <c r="J130" s="222">
        <f>ROUND(I130*H130,2)</f>
        <v>0</v>
      </c>
      <c r="K130" s="218" t="s">
        <v>274</v>
      </c>
      <c r="L130" s="47"/>
      <c r="M130" s="223" t="s">
        <v>19</v>
      </c>
      <c r="N130" s="224" t="s">
        <v>48</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186</v>
      </c>
      <c r="AT130" s="227" t="s">
        <v>181</v>
      </c>
      <c r="AU130" s="227" t="s">
        <v>85</v>
      </c>
      <c r="AY130" s="20" t="s">
        <v>179</v>
      </c>
      <c r="BE130" s="228">
        <f>IF(N130="základní",J130,0)</f>
        <v>0</v>
      </c>
      <c r="BF130" s="228">
        <f>IF(N130="snížená",J130,0)</f>
        <v>0</v>
      </c>
      <c r="BG130" s="228">
        <f>IF(N130="zákl. přenesená",J130,0)</f>
        <v>0</v>
      </c>
      <c r="BH130" s="228">
        <f>IF(N130="sníž. přenesená",J130,0)</f>
        <v>0</v>
      </c>
      <c r="BI130" s="228">
        <f>IF(N130="nulová",J130,0)</f>
        <v>0</v>
      </c>
      <c r="BJ130" s="20" t="s">
        <v>85</v>
      </c>
      <c r="BK130" s="228">
        <f>ROUND(I130*H130,2)</f>
        <v>0</v>
      </c>
      <c r="BL130" s="20" t="s">
        <v>186</v>
      </c>
      <c r="BM130" s="227" t="s">
        <v>1612</v>
      </c>
    </row>
    <row r="131" s="2" customFormat="1">
      <c r="A131" s="41"/>
      <c r="B131" s="42"/>
      <c r="C131" s="43"/>
      <c r="D131" s="236" t="s">
        <v>276</v>
      </c>
      <c r="E131" s="43"/>
      <c r="F131" s="278" t="s">
        <v>1121</v>
      </c>
      <c r="G131" s="43"/>
      <c r="H131" s="43"/>
      <c r="I131" s="231"/>
      <c r="J131" s="43"/>
      <c r="K131" s="43"/>
      <c r="L131" s="47"/>
      <c r="M131" s="232"/>
      <c r="N131" s="233"/>
      <c r="O131" s="87"/>
      <c r="P131" s="87"/>
      <c r="Q131" s="87"/>
      <c r="R131" s="87"/>
      <c r="S131" s="87"/>
      <c r="T131" s="88"/>
      <c r="U131" s="41"/>
      <c r="V131" s="41"/>
      <c r="W131" s="41"/>
      <c r="X131" s="41"/>
      <c r="Y131" s="41"/>
      <c r="Z131" s="41"/>
      <c r="AA131" s="41"/>
      <c r="AB131" s="41"/>
      <c r="AC131" s="41"/>
      <c r="AD131" s="41"/>
      <c r="AE131" s="41"/>
      <c r="AT131" s="20" t="s">
        <v>276</v>
      </c>
      <c r="AU131" s="20" t="s">
        <v>85</v>
      </c>
    </row>
    <row r="132" s="14" customFormat="1">
      <c r="A132" s="14"/>
      <c r="B132" s="245"/>
      <c r="C132" s="246"/>
      <c r="D132" s="236" t="s">
        <v>190</v>
      </c>
      <c r="E132" s="246"/>
      <c r="F132" s="248" t="s">
        <v>1122</v>
      </c>
      <c r="G132" s="246"/>
      <c r="H132" s="249">
        <v>0</v>
      </c>
      <c r="I132" s="250"/>
      <c r="J132" s="246"/>
      <c r="K132" s="246"/>
      <c r="L132" s="251"/>
      <c r="M132" s="297"/>
      <c r="N132" s="298"/>
      <c r="O132" s="298"/>
      <c r="P132" s="298"/>
      <c r="Q132" s="298"/>
      <c r="R132" s="298"/>
      <c r="S132" s="298"/>
      <c r="T132" s="299"/>
      <c r="U132" s="14"/>
      <c r="V132" s="14"/>
      <c r="W132" s="14"/>
      <c r="X132" s="14"/>
      <c r="Y132" s="14"/>
      <c r="Z132" s="14"/>
      <c r="AA132" s="14"/>
      <c r="AB132" s="14"/>
      <c r="AC132" s="14"/>
      <c r="AD132" s="14"/>
      <c r="AE132" s="14"/>
      <c r="AT132" s="255" t="s">
        <v>190</v>
      </c>
      <c r="AU132" s="255" t="s">
        <v>85</v>
      </c>
      <c r="AV132" s="14" t="s">
        <v>87</v>
      </c>
      <c r="AW132" s="14" t="s">
        <v>4</v>
      </c>
      <c r="AX132" s="14" t="s">
        <v>85</v>
      </c>
      <c r="AY132" s="255" t="s">
        <v>179</v>
      </c>
    </row>
    <row r="133" s="2" customFormat="1" ht="6.96" customHeight="1">
      <c r="A133" s="41"/>
      <c r="B133" s="62"/>
      <c r="C133" s="63"/>
      <c r="D133" s="63"/>
      <c r="E133" s="63"/>
      <c r="F133" s="63"/>
      <c r="G133" s="63"/>
      <c r="H133" s="63"/>
      <c r="I133" s="63"/>
      <c r="J133" s="63"/>
      <c r="K133" s="63"/>
      <c r="L133" s="47"/>
      <c r="M133" s="41"/>
      <c r="O133" s="41"/>
      <c r="P133" s="41"/>
      <c r="Q133" s="41"/>
      <c r="R133" s="41"/>
      <c r="S133" s="41"/>
      <c r="T133" s="41"/>
      <c r="U133" s="41"/>
      <c r="V133" s="41"/>
      <c r="W133" s="41"/>
      <c r="X133" s="41"/>
      <c r="Y133" s="41"/>
      <c r="Z133" s="41"/>
      <c r="AA133" s="41"/>
      <c r="AB133" s="41"/>
      <c r="AC133" s="41"/>
      <c r="AD133" s="41"/>
      <c r="AE133" s="41"/>
    </row>
  </sheetData>
  <sheetProtection sheet="1" autoFilter="0" formatColumns="0" formatRows="0" objects="1" scenarios="1" spinCount="100000" saltValue="1wmMQusvMqMneCtc8nmK74q73plcvf+CdQKdM3hmC4a9BR/1TH6S1whJFgkVI5qndoii0iaSTsMHPfre2npUFQ==" hashValue="V8FmUg3wx5VL15/AWEKklJpKyof63xS0OIoSiPdbqg48K3Ul/xDvgqjTg22LuMbpBIyzwOk7TYIdK3ouJXqntw==" algorithmName="SHA-512" password="CC35"/>
  <autoFilter ref="C83:K132"/>
  <mergeCells count="9">
    <mergeCell ref="E7:H7"/>
    <mergeCell ref="E9:H9"/>
    <mergeCell ref="E18:H18"/>
    <mergeCell ref="E27:H27"/>
    <mergeCell ref="E48:H48"/>
    <mergeCell ref="E50:H50"/>
    <mergeCell ref="E74:H74"/>
    <mergeCell ref="E76:H76"/>
    <mergeCell ref="L2:V2"/>
  </mergeCells>
  <hyperlinks>
    <hyperlink ref="F103" r:id="rId1" display="https://podminky.urs.cz/item/CS_URS_2025_02/998741101"/>
    <hyperlink ref="F112" r:id="rId2" display="https://podminky.urs.cz/item/CS_URS_2025_02/460161272"/>
    <hyperlink ref="F114" r:id="rId3" display="https://podminky.urs.cz/item/CS_URS_2025_02/460661512"/>
    <hyperlink ref="F116" r:id="rId4" display="https://podminky.urs.cz/item/CS_URS_2025_02/460431262"/>
    <hyperlink ref="F118" r:id="rId5" display="https://podminky.urs.cz/item/CS_URS_2025_02/162751117"/>
    <hyperlink ref="F122" r:id="rId6" display="https://podminky.urs.cz/item/CS_URS_2025_02/171201231"/>
    <hyperlink ref="F126" r:id="rId7" display="https://podminky.urs.cz/item/CS_URS_2025_02/469981111"/>
  </hyperlinks>
  <pageMargins left="0.39375" right="0.39375" top="0.39375" bottom="0.39375" header="0" footer="0"/>
  <pageSetup paperSize="9" orientation="landscape" blackAndWhite="1" fitToHeight="100"/>
  <headerFooter>
    <oddFooter>&amp;CStrana &amp;P z &amp;N</oddFooter>
  </headerFooter>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FC07274A902F4B8CB5017B10369F31" ma:contentTypeVersion="19" ma:contentTypeDescription="Vytvoří nový dokument" ma:contentTypeScope="" ma:versionID="72bbc2e096156468606ac00b9fa13bb5">
  <xsd:schema xmlns:xsd="http://www.w3.org/2001/XMLSchema" xmlns:xs="http://www.w3.org/2001/XMLSchema" xmlns:p="http://schemas.microsoft.com/office/2006/metadata/properties" xmlns:ns2="0375d8ab-851b-44ad-9072-61f91553a686" xmlns:ns3="4528e6a2-1782-4516-be2a-28fb443fc35a" targetNamespace="http://schemas.microsoft.com/office/2006/metadata/properties" ma:root="true" ma:fieldsID="05fcdc01bd91c562248e7c2333369b05" ns2:_="" ns3:_="">
    <xsd:import namespace="0375d8ab-851b-44ad-9072-61f91553a686"/>
    <xsd:import namespace="4528e6a2-1782-4516-be2a-28fb443fc35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PermOwner" minOccurs="0"/>
                <xsd:element ref="ns3:PermEdit" minOccurs="0"/>
                <xsd:element ref="ns3:PermView" minOccurs="0"/>
                <xsd:element ref="ns3:PermContribu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75d8ab-851b-44ad-9072-61f91553a686"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dexed="tru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fe31eab6-05b4-4246-a7fb-0d0de886e81a}" ma:internalName="TaxCatchAll" ma:showField="CatchAllData" ma:web="0375d8ab-851b-44ad-9072-61f91553a6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28e6a2-1782-4516-be2a-28fb443fc35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af283d4c-8e4e-49e5-a324-da251e0fcd1b"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element name="PermOwner" ma:index="26" nillable="true" ma:displayName="PermOwner" ma:internalName="PermOwner">
      <xsd:simpleType>
        <xsd:restriction base="dms:Note">
          <xsd:maxLength value="255"/>
        </xsd:restriction>
      </xsd:simpleType>
    </xsd:element>
    <xsd:element name="PermEdit" ma:index="27" nillable="true" ma:displayName="PermEdit" ma:internalName="PermEdit">
      <xsd:simpleType>
        <xsd:restriction base="dms:Note">
          <xsd:maxLength value="255"/>
        </xsd:restriction>
      </xsd:simpleType>
    </xsd:element>
    <xsd:element name="PermView" ma:index="28" nillable="true" ma:displayName="PermView" ma:internalName="PermView">
      <xsd:simpleType>
        <xsd:restriction base="dms:Note">
          <xsd:maxLength value="255"/>
        </xsd:restriction>
      </xsd:simpleType>
    </xsd:element>
    <xsd:element name="PermContribute" ma:index="29" nillable="true" ma:displayName="PermContribute" ma:internalName="PermContribut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ermOwner xmlns="4528e6a2-1782-4516-be2a-28fb443fc35a" xsi:nil="true"/>
    <PermContribute xmlns="4528e6a2-1782-4516-be2a-28fb443fc35a" xsi:nil="true"/>
    <TaxCatchAll xmlns="0375d8ab-851b-44ad-9072-61f91553a686" xsi:nil="true"/>
    <PermEdit xmlns="4528e6a2-1782-4516-be2a-28fb443fc35a" xsi:nil="true"/>
    <PermView xmlns="4528e6a2-1782-4516-be2a-28fb443fc35a" xsi:nil="true"/>
    <lcf76f155ced4ddcb4097134ff3c332f xmlns="4528e6a2-1782-4516-be2a-28fb443fc35a">
      <Terms xmlns="http://schemas.microsoft.com/office/infopath/2007/PartnerControls"/>
    </lcf76f155ced4ddcb4097134ff3c332f>
    <_dlc_DocId xmlns="0375d8ab-851b-44ad-9072-61f91553a686">KWDN3MMY2EF2-844422879-48632</_dlc_DocId>
    <_dlc_DocIdUrl xmlns="0375d8ab-851b-44ad-9072-61f91553a686">
      <Url>https://brnoqcm.sharepoint.com/sites/2024/_layouts/15/DocIdRedir.aspx?ID=KWDN3MMY2EF2-844422879-48632</Url>
      <Description>KWDN3MMY2EF2-844422879-48632</Description>
    </_dlc_DocIdUrl>
  </documentManagement>
</p:properties>
</file>

<file path=customXml/itemProps1.xml><?xml version="1.0" encoding="utf-8"?>
<ds:datastoreItem xmlns:ds="http://schemas.openxmlformats.org/officeDocument/2006/customXml" ds:itemID="{C04DD398-03A8-40DD-9B3F-348C6C38027D}"/>
</file>

<file path=customXml/itemProps2.xml><?xml version="1.0" encoding="utf-8"?>
<ds:datastoreItem xmlns:ds="http://schemas.openxmlformats.org/officeDocument/2006/customXml" ds:itemID="{F1F098CF-9AFB-472F-95FF-3A54A8FEED2E}"/>
</file>

<file path=customXml/itemProps3.xml><?xml version="1.0" encoding="utf-8"?>
<ds:datastoreItem xmlns:ds="http://schemas.openxmlformats.org/officeDocument/2006/customXml" ds:itemID="{870C8434-9AE3-452C-B7EC-6FB885F4C4B1}"/>
</file>

<file path=customXml/itemProps4.xml><?xml version="1.0" encoding="utf-8"?>
<ds:datastoreItem xmlns:ds="http://schemas.openxmlformats.org/officeDocument/2006/customXml" ds:itemID="{58EB9489-B845-48E0-B259-A7AE7B4E4512}"/>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Vojtěch Biolek</dc:creator>
  <cp:lastModifiedBy>Vojtěch Biolek</cp:lastModifiedBy>
  <dcterms:created xsi:type="dcterms:W3CDTF">2025-12-05T15:39:39Z</dcterms:created>
  <dcterms:modified xsi:type="dcterms:W3CDTF">2025-12-05T15:39:46Z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0x01010026FC07274A902F4B8CB5017B10369F31</vt:lpwstr>
  </property>
  <property fmtid="{D5CDD505-2E9C-101B-9397-08002B2CF9AE}" pid="3" name="_dlc_DocIdItemGuid">
    <vt:lpwstr>a2442d2a-4dd5-403a-bbdb-c94d30492d7f</vt:lpwstr>
  </property>
</Properties>
</file>