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Náměšť/MŠ Husova/Dodávky/V2/"/>
    </mc:Choice>
  </mc:AlternateContent>
  <xr:revisionPtr revIDLastSave="6" documentId="11_F3F40CD8EB71E85F27EE9C0C96B9DA87584A0992" xr6:coauthVersionLast="47" xr6:coauthVersionMax="47" xr10:uidLastSave="{B95FADF4-55A0-4C94-AEE1-90B819A3708F}"/>
  <bookViews>
    <workbookView xWindow="-108" yWindow="-108" windowWidth="23256" windowHeight="12456" tabRatio="834" activeTab="1" xr2:uid="{00000000-000D-0000-FFFF-FFFF00000000}"/>
  </bookViews>
  <sheets>
    <sheet name="Stavba" sheetId="31" r:id="rId1"/>
    <sheet name="Pol" sheetId="32" r:id="rId2"/>
  </sheets>
  <externalReferences>
    <externalReference r:id="rId3"/>
  </externalReferences>
  <definedNames>
    <definedName name="_xlnm._FilterDatabase" localSheetId="1" hidden="1">Pol!$A$7:$J$7</definedName>
    <definedName name="CenaCelkemVypocet" localSheetId="0">Stavba!$I$40</definedName>
    <definedName name="DPHSni">Stavba!$G$24</definedName>
    <definedName name="DPHZakl">Stavba!$G$26</definedName>
    <definedName name="Mena">Stavba!$J$29</definedName>
    <definedName name="_xlnm.Print_Titles" localSheetId="1">Pol!$1:$7</definedName>
    <definedName name="_xlnm.Print_Area" localSheetId="1">Pol!$A$1:$J$110</definedName>
    <definedName name="SazbaDPH1" localSheetId="0">Stavba!$E$23</definedName>
    <definedName name="SazbaDPH2" localSheetId="0">Stavba!$E$25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krouhleni">Stavba!$G$27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32" l="1"/>
  <c r="J42" i="32"/>
  <c r="J46" i="32"/>
  <c r="J47" i="32"/>
  <c r="J51" i="32"/>
  <c r="J54" i="32"/>
  <c r="J55" i="32"/>
  <c r="J58" i="32"/>
  <c r="J63" i="32"/>
  <c r="J71" i="32"/>
  <c r="J79" i="32"/>
  <c r="J80" i="32"/>
  <c r="J91" i="32"/>
  <c r="J96" i="32"/>
  <c r="J98" i="32"/>
  <c r="J99" i="32"/>
  <c r="I16" i="32"/>
  <c r="I22" i="32"/>
  <c r="I23" i="32"/>
  <c r="I34" i="32"/>
  <c r="I39" i="32"/>
  <c r="G75" i="32"/>
  <c r="J75" i="32" s="1"/>
  <c r="G76" i="32"/>
  <c r="J76" i="32" s="1"/>
  <c r="G77" i="32"/>
  <c r="J77" i="32" s="1"/>
  <c r="G78" i="32"/>
  <c r="J78" i="32" s="1"/>
  <c r="G79" i="32"/>
  <c r="G80" i="32"/>
  <c r="G81" i="32"/>
  <c r="J81" i="32" s="1"/>
  <c r="G82" i="32"/>
  <c r="J82" i="32" s="1"/>
  <c r="G83" i="32"/>
  <c r="J83" i="32" s="1"/>
  <c r="G84" i="32"/>
  <c r="J84" i="32" s="1"/>
  <c r="G85" i="32"/>
  <c r="J85" i="32" s="1"/>
  <c r="G86" i="32"/>
  <c r="J86" i="32" s="1"/>
  <c r="G87" i="32"/>
  <c r="J87" i="32" s="1"/>
  <c r="G88" i="32"/>
  <c r="J88" i="32" s="1"/>
  <c r="G89" i="32"/>
  <c r="J89" i="32" s="1"/>
  <c r="G90" i="32"/>
  <c r="J90" i="32" s="1"/>
  <c r="G91" i="32"/>
  <c r="G92" i="32"/>
  <c r="J92" i="32" s="1"/>
  <c r="G93" i="32"/>
  <c r="J93" i="32" s="1"/>
  <c r="G94" i="32"/>
  <c r="J94" i="32" s="1"/>
  <c r="G95" i="32"/>
  <c r="J95" i="32" s="1"/>
  <c r="G96" i="32"/>
  <c r="G97" i="32"/>
  <c r="J97" i="32" s="1"/>
  <c r="G98" i="32"/>
  <c r="G11" i="32"/>
  <c r="I11" i="32" s="1"/>
  <c r="G12" i="32"/>
  <c r="I12" i="32" s="1"/>
  <c r="G13" i="32"/>
  <c r="I13" i="32" s="1"/>
  <c r="G14" i="32"/>
  <c r="I14" i="32" s="1"/>
  <c r="G15" i="32"/>
  <c r="I15" i="32" s="1"/>
  <c r="G16" i="32"/>
  <c r="G17" i="32"/>
  <c r="I17" i="32" s="1"/>
  <c r="G18" i="32"/>
  <c r="I18" i="32" s="1"/>
  <c r="G19" i="32"/>
  <c r="I19" i="32" s="1"/>
  <c r="G20" i="32"/>
  <c r="I20" i="32" s="1"/>
  <c r="G21" i="32"/>
  <c r="I21" i="32" s="1"/>
  <c r="G22" i="32"/>
  <c r="G23" i="32"/>
  <c r="G24" i="32"/>
  <c r="I24" i="32" s="1"/>
  <c r="G25" i="32"/>
  <c r="I25" i="32" s="1"/>
  <c r="G26" i="32"/>
  <c r="I26" i="32" s="1"/>
  <c r="G27" i="32"/>
  <c r="I27" i="32" s="1"/>
  <c r="G28" i="32"/>
  <c r="I28" i="32" s="1"/>
  <c r="G29" i="32"/>
  <c r="I29" i="32" s="1"/>
  <c r="G30" i="32"/>
  <c r="I30" i="32" s="1"/>
  <c r="G31" i="32"/>
  <c r="I31" i="32" s="1"/>
  <c r="G32" i="32"/>
  <c r="I32" i="32" s="1"/>
  <c r="G33" i="32"/>
  <c r="I33" i="32" s="1"/>
  <c r="G34" i="32"/>
  <c r="G35" i="32"/>
  <c r="I35" i="32" s="1"/>
  <c r="G36" i="32"/>
  <c r="I36" i="32" s="1"/>
  <c r="G37" i="32"/>
  <c r="I37" i="32" s="1"/>
  <c r="G38" i="32"/>
  <c r="I38" i="32" s="1"/>
  <c r="G39" i="32"/>
  <c r="G40" i="32"/>
  <c r="J40" i="32" s="1"/>
  <c r="G41" i="32"/>
  <c r="J41" i="32" s="1"/>
  <c r="G42" i="32"/>
  <c r="G43" i="32"/>
  <c r="J43" i="32" s="1"/>
  <c r="G44" i="32"/>
  <c r="J44" i="32" s="1"/>
  <c r="G45" i="32"/>
  <c r="J45" i="32" s="1"/>
  <c r="G46" i="32"/>
  <c r="G47" i="32"/>
  <c r="G48" i="32"/>
  <c r="J48" i="32" s="1"/>
  <c r="G49" i="32"/>
  <c r="J49" i="32" s="1"/>
  <c r="G50" i="32"/>
  <c r="J50" i="32" s="1"/>
  <c r="G51" i="32"/>
  <c r="G52" i="32"/>
  <c r="J52" i="32" s="1"/>
  <c r="G53" i="32"/>
  <c r="J53" i="32" s="1"/>
  <c r="G54" i="32"/>
  <c r="G55" i="32"/>
  <c r="G56" i="32"/>
  <c r="J56" i="32" s="1"/>
  <c r="G57" i="32"/>
  <c r="J57" i="32" s="1"/>
  <c r="G58" i="32"/>
  <c r="G59" i="32"/>
  <c r="J59" i="32" s="1"/>
  <c r="G60" i="32"/>
  <c r="J60" i="32" s="1"/>
  <c r="G61" i="32"/>
  <c r="J61" i="32" s="1"/>
  <c r="G62" i="32"/>
  <c r="J62" i="32" s="1"/>
  <c r="G63" i="32"/>
  <c r="G64" i="32"/>
  <c r="J64" i="32" s="1"/>
  <c r="G65" i="32"/>
  <c r="J65" i="32" s="1"/>
  <c r="G66" i="32"/>
  <c r="J66" i="32" s="1"/>
  <c r="G67" i="32"/>
  <c r="J67" i="32" s="1"/>
  <c r="G68" i="32"/>
  <c r="J68" i="32" s="1"/>
  <c r="G69" i="32"/>
  <c r="J69" i="32" s="1"/>
  <c r="G70" i="32"/>
  <c r="J70" i="32" s="1"/>
  <c r="G71" i="32"/>
  <c r="G72" i="32"/>
  <c r="J72" i="32" s="1"/>
  <c r="G73" i="32"/>
  <c r="J73" i="32" s="1"/>
  <c r="G74" i="32"/>
  <c r="J74" i="32" s="1"/>
  <c r="G99" i="32"/>
  <c r="G100" i="32"/>
  <c r="J100" i="32" s="1"/>
  <c r="G101" i="32"/>
  <c r="J101" i="32" s="1"/>
  <c r="G102" i="32"/>
  <c r="J102" i="32" s="1"/>
  <c r="G109" i="32"/>
  <c r="J109" i="32" s="1"/>
  <c r="G108" i="32"/>
  <c r="J108" i="32" s="1"/>
  <c r="G107" i="32"/>
  <c r="J107" i="32" s="1"/>
  <c r="G106" i="32"/>
  <c r="G105" i="32"/>
  <c r="J105" i="32" s="1"/>
  <c r="G104" i="32"/>
  <c r="J104" i="32" s="1"/>
  <c r="G10" i="32"/>
  <c r="I10" i="32" s="1"/>
  <c r="J110" i="32" l="1"/>
  <c r="I110" i="32"/>
  <c r="G103" i="32"/>
  <c r="G9" i="32"/>
  <c r="P110" i="32"/>
  <c r="O110" i="32"/>
  <c r="G39" i="31"/>
  <c r="G40" i="31" s="1"/>
  <c r="F39" i="31"/>
  <c r="G38" i="31"/>
  <c r="F38" i="31"/>
  <c r="H32" i="31"/>
  <c r="J28" i="31"/>
  <c r="J27" i="31"/>
  <c r="G27" i="31"/>
  <c r="J26" i="31"/>
  <c r="E26" i="31"/>
  <c r="J25" i="31"/>
  <c r="J24" i="31"/>
  <c r="G24" i="31"/>
  <c r="E24" i="31"/>
  <c r="J23" i="31"/>
  <c r="I20" i="31"/>
  <c r="I19" i="31"/>
  <c r="I18" i="31"/>
  <c r="I16" i="31"/>
  <c r="G8" i="32" l="1"/>
  <c r="H39" i="31"/>
  <c r="H40" i="31" s="1"/>
  <c r="F40" i="31"/>
  <c r="G28" i="31" s="1"/>
  <c r="I39" i="31" l="1"/>
  <c r="I40" i="31" s="1"/>
  <c r="J39" i="31" s="1"/>
  <c r="J40" i="31" s="1"/>
  <c r="G110" i="32" l="1"/>
  <c r="I47" i="31" s="1"/>
  <c r="I48" i="31" s="1"/>
  <c r="I17" i="31" l="1"/>
  <c r="I21" i="31" s="1"/>
  <c r="G25" i="31" s="1"/>
  <c r="G26" i="31" s="1"/>
  <c r="G29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<sst xmlns="http://schemas.openxmlformats.org/spreadsheetml/2006/main" count="493" uniqueCount="255">
  <si>
    <t>Cena celkem</t>
  </si>
  <si>
    <t>#RTSROZP#</t>
  </si>
  <si>
    <t>Položkový rozpočet</t>
  </si>
  <si>
    <t>Zakázka:</t>
  </si>
  <si>
    <t>Objekt:</t>
  </si>
  <si>
    <t>Rozpočet:</t>
  </si>
  <si>
    <t>Objednatel:</t>
  </si>
  <si>
    <t>Projektant:</t>
  </si>
  <si>
    <t>IČ:</t>
  </si>
  <si>
    <t>DIČ: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</si>
  <si>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</si>
  <si>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</si>
  <si>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</si>
  <si>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</si>
  <si>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</si>
  <si>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</si>
  <si>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</si>
  <si>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</si>
  <si>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</si>
  <si>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</si>
  <si>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</si>
  <si>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</si>
  <si>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</si>
  <si>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</si>
  <si>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</si>
  <si>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</si>
  <si>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</si>
  <si>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</si>
  <si>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</si>
  <si>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</si>
  <si>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</si>
  <si>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</si>
  <si>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</si>
  <si>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</si>
  <si>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</si>
  <si>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</si>
  <si>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</si>
  <si>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</si>
  <si>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</si>
  <si>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</si>
  <si>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Rozpočet</t>
  </si>
  <si>
    <t>Areál Tyršova Rousínov - SO 05 neuznatelné - 2.NP</t>
  </si>
  <si>
    <t>Celkem za stavbu</t>
  </si>
  <si>
    <t>Rekapitulace dílů</t>
  </si>
  <si>
    <t>Typ dílu</t>
  </si>
  <si>
    <t xml:space="preserve">Položkový rozpočet </t>
  </si>
  <si>
    <t>#TypZaznamu#</t>
  </si>
  <si>
    <t>S:</t>
  </si>
  <si>
    <t>STA</t>
  </si>
  <si>
    <t>O: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</si>
  <si>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</si>
  <si>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</si>
  <si>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</si>
  <si>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</si>
  <si>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</si>
  <si>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</si>
  <si>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</si>
  <si>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</si>
  <si>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</si>
  <si>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</si>
  <si>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Cen. soustava</t>
  </si>
  <si>
    <t>Díl:</t>
  </si>
  <si>
    <t>DIL</t>
  </si>
  <si>
    <t>POL1_0</t>
  </si>
  <si>
    <t>vlastní</t>
  </si>
  <si>
    <t/>
  </si>
  <si>
    <t>SUM</t>
  </si>
  <si>
    <t xml:space="preserve">CPV : </t>
  </si>
  <si>
    <t xml:space="preserve">CZ -CC : </t>
  </si>
  <si>
    <t xml:space="preserve">JKSO : </t>
  </si>
  <si>
    <t>Dětská skupina při MŠ Husova</t>
  </si>
  <si>
    <t>Město Náměšť nad Oslavou</t>
  </si>
  <si>
    <t>Masarykovo nám. 104</t>
  </si>
  <si>
    <t>675 71 Náměšť nad Oslavou</t>
  </si>
  <si>
    <t>D.101</t>
  </si>
  <si>
    <t>ks</t>
  </si>
  <si>
    <t>Interiér</t>
  </si>
  <si>
    <t>N04</t>
  </si>
  <si>
    <t>Rohová skříň</t>
  </si>
  <si>
    <t>N05</t>
  </si>
  <si>
    <t>Kancelářská židle</t>
  </si>
  <si>
    <t>N06</t>
  </si>
  <si>
    <t>Křeslo</t>
  </si>
  <si>
    <t>N07</t>
  </si>
  <si>
    <t>Učitelská židle</t>
  </si>
  <si>
    <t>N08</t>
  </si>
  <si>
    <t>Kancelářský stůl - 120 bílý</t>
  </si>
  <si>
    <t>N73</t>
  </si>
  <si>
    <t xml:space="preserve">Kancelářský stůl - 120 šedý </t>
  </si>
  <si>
    <t>N09</t>
  </si>
  <si>
    <t>Kancelářský stůl - 185</t>
  </si>
  <si>
    <t>N10</t>
  </si>
  <si>
    <t>Kontejner ke stolu - bílý</t>
  </si>
  <si>
    <t>N11</t>
  </si>
  <si>
    <t>Kontejner ke stolu - šedý</t>
  </si>
  <si>
    <t>N12</t>
  </si>
  <si>
    <t>Stůl - bílý</t>
  </si>
  <si>
    <t>N13</t>
  </si>
  <si>
    <t>Stůl - šedý</t>
  </si>
  <si>
    <t>N14</t>
  </si>
  <si>
    <t>Šatní skříň</t>
  </si>
  <si>
    <t>N15</t>
  </si>
  <si>
    <t>Kombinovaná skříň</t>
  </si>
  <si>
    <t>N16</t>
  </si>
  <si>
    <t>Skříň otevřená</t>
  </si>
  <si>
    <t>N17</t>
  </si>
  <si>
    <t>Malá kombinovan skříň</t>
  </si>
  <si>
    <t>N18</t>
  </si>
  <si>
    <t>Skříň na lůžkoviny -  velká</t>
  </si>
  <si>
    <t>N19</t>
  </si>
  <si>
    <t>Skříň na lůžkoviny - malá</t>
  </si>
  <si>
    <t>N20</t>
  </si>
  <si>
    <t>Vozík na lehátka</t>
  </si>
  <si>
    <t>N21</t>
  </si>
  <si>
    <t>Dětské lehátko</t>
  </si>
  <si>
    <t>N22</t>
  </si>
  <si>
    <t>Dětská matrace</t>
  </si>
  <si>
    <t>N23</t>
  </si>
  <si>
    <t>Závěsová tyč</t>
  </si>
  <si>
    <t>N24</t>
  </si>
  <si>
    <t>Skříň</t>
  </si>
  <si>
    <t>N01</t>
  </si>
  <si>
    <t>Policová skříň</t>
  </si>
  <si>
    <t>N03</t>
  </si>
  <si>
    <t xml:space="preserve">Policový regál - 84 </t>
  </si>
  <si>
    <t>N25</t>
  </si>
  <si>
    <t>Policový regál - 64</t>
  </si>
  <si>
    <t>N26</t>
  </si>
  <si>
    <t>Nástavec na skříň - 64</t>
  </si>
  <si>
    <t>N27</t>
  </si>
  <si>
    <t>Nástavec na skříň - 84</t>
  </si>
  <si>
    <t>N28</t>
  </si>
  <si>
    <t>Šatnová stěna pro 3 - bílá</t>
  </si>
  <si>
    <t>N29</t>
  </si>
  <si>
    <t>Šatnová stěna pro 4 - bílá</t>
  </si>
  <si>
    <t>N30</t>
  </si>
  <si>
    <t>Šatnová stěna pro 3 - šedá</t>
  </si>
  <si>
    <t>N31</t>
  </si>
  <si>
    <t>Šatnová stěna pro 4 - šedá</t>
  </si>
  <si>
    <t>N32</t>
  </si>
  <si>
    <t>Lavice - bílá</t>
  </si>
  <si>
    <t>N33</t>
  </si>
  <si>
    <t>Lavice - šedá</t>
  </si>
  <si>
    <t>N34</t>
  </si>
  <si>
    <t>Věšák - bílý</t>
  </si>
  <si>
    <t>N35</t>
  </si>
  <si>
    <t>Věšák - šedý</t>
  </si>
  <si>
    <t>N36</t>
  </si>
  <si>
    <t>Nástěnka</t>
  </si>
  <si>
    <t>N37</t>
  </si>
  <si>
    <t>Věčák na ručníky pro 7 dětí</t>
  </si>
  <si>
    <t>N38</t>
  </si>
  <si>
    <t>Věšák na ručníky pro 9 dětí</t>
  </si>
  <si>
    <t>N39</t>
  </si>
  <si>
    <t>Dětská zábrana</t>
  </si>
  <si>
    <t>N40</t>
  </si>
  <si>
    <t>Malířský stojan</t>
  </si>
  <si>
    <t>N41</t>
  </si>
  <si>
    <t>Bílá tabule pro popis fixou</t>
  </si>
  <si>
    <t>N42</t>
  </si>
  <si>
    <t>Zelená tabule pro popis křídou</t>
  </si>
  <si>
    <t>N43</t>
  </si>
  <si>
    <t>Dětská židlička - 35</t>
  </si>
  <si>
    <t>N44</t>
  </si>
  <si>
    <t>Dětská židlička - 31</t>
  </si>
  <si>
    <t>N45</t>
  </si>
  <si>
    <t>Dětská židlička - 26</t>
  </si>
  <si>
    <t>N46</t>
  </si>
  <si>
    <t>Dětský stůl - bílý</t>
  </si>
  <si>
    <t>N47</t>
  </si>
  <si>
    <t>Dětský stůl - šedý</t>
  </si>
  <si>
    <t>N48</t>
  </si>
  <si>
    <t>Domeček ke čtení</t>
  </si>
  <si>
    <t>N49</t>
  </si>
  <si>
    <t>Dětský ponk</t>
  </si>
  <si>
    <t>N50</t>
  </si>
  <si>
    <t>Hrací podložka silnice</t>
  </si>
  <si>
    <t>N51</t>
  </si>
  <si>
    <t>Molitanová stavebnice</t>
  </si>
  <si>
    <t>N52</t>
  </si>
  <si>
    <t>Police - slunce</t>
  </si>
  <si>
    <t>N53</t>
  </si>
  <si>
    <t>Police - tráva</t>
  </si>
  <si>
    <t>N54</t>
  </si>
  <si>
    <t>Police - mrak</t>
  </si>
  <si>
    <t>N55</t>
  </si>
  <si>
    <t>Dřevěný stánek</t>
  </si>
  <si>
    <t>N56</t>
  </si>
  <si>
    <t>Centrum pro pokusy a objevy</t>
  </si>
  <si>
    <t>N57</t>
  </si>
  <si>
    <t>Divadlo</t>
  </si>
  <si>
    <t>N58</t>
  </si>
  <si>
    <t>Nástěnná tabule - kočka</t>
  </si>
  <si>
    <t>N59</t>
  </si>
  <si>
    <t>Nástěnná tabule - krokodýl</t>
  </si>
  <si>
    <t>N60</t>
  </si>
  <si>
    <t>Skříňka na plastové boxy - bílá</t>
  </si>
  <si>
    <t>N61</t>
  </si>
  <si>
    <t>Skříňka na plastové boxy - šedá</t>
  </si>
  <si>
    <t>N62</t>
  </si>
  <si>
    <t>N63</t>
  </si>
  <si>
    <t>Plastový box - červený 15</t>
  </si>
  <si>
    <t>N64</t>
  </si>
  <si>
    <t>Plastový box - bílý</t>
  </si>
  <si>
    <t>N65</t>
  </si>
  <si>
    <t>Skříňka s dvířky - bílá</t>
  </si>
  <si>
    <t>N66</t>
  </si>
  <si>
    <t>Skříňka s dvířky - šedá</t>
  </si>
  <si>
    <t>N67</t>
  </si>
  <si>
    <t>Skříňka s kontejnery - bílá</t>
  </si>
  <si>
    <t>N68</t>
  </si>
  <si>
    <t>Skříňka s kontejnery - šedá</t>
  </si>
  <si>
    <t>N69</t>
  </si>
  <si>
    <t>Skříňka se otevřenými policemi - bílá</t>
  </si>
  <si>
    <t>N70</t>
  </si>
  <si>
    <t>Skříňka s otevřenými policemi - šedá</t>
  </si>
  <si>
    <t>N71</t>
  </si>
  <si>
    <t>Dětská kuchyňka - bílá</t>
  </si>
  <si>
    <t>N72</t>
  </si>
  <si>
    <t>Dětská kuchyňka - šedá</t>
  </si>
  <si>
    <t>N02</t>
  </si>
  <si>
    <t>Nástěnná police</t>
  </si>
  <si>
    <t>Spotřebiče</t>
  </si>
  <si>
    <t>NT01</t>
  </si>
  <si>
    <t>Čisticí stroj na podlahy</t>
  </si>
  <si>
    <t>NT02</t>
  </si>
  <si>
    <t>Pračka</t>
  </si>
  <si>
    <t>NT03</t>
  </si>
  <si>
    <t>Sušička</t>
  </si>
  <si>
    <t>NT04</t>
  </si>
  <si>
    <t>Mandl</t>
  </si>
  <si>
    <t>NT05</t>
  </si>
  <si>
    <t>Velkoformátový dotykový displej</t>
  </si>
  <si>
    <t>NT06</t>
  </si>
  <si>
    <t>Motorový zvedák na interaktivní tabuli</t>
  </si>
  <si>
    <t>Vnitřní mobiliář</t>
  </si>
  <si>
    <t>Plastový box - červený 22,5</t>
  </si>
  <si>
    <t>Nezpůsobilý náklad</t>
  </si>
  <si>
    <t>N78</t>
  </si>
  <si>
    <t>Skříňka s kontejnery - oranžová</t>
  </si>
  <si>
    <t>N79</t>
  </si>
  <si>
    <t>Ukončovací police</t>
  </si>
  <si>
    <t>N80</t>
  </si>
  <si>
    <t>Ukončovací police - velká</t>
  </si>
  <si>
    <t>N81</t>
  </si>
  <si>
    <t>Vnitřní  roh</t>
  </si>
  <si>
    <t>N82</t>
  </si>
  <si>
    <t>Velká skříňka s kontejnery - oranžová</t>
  </si>
  <si>
    <t>N83</t>
  </si>
  <si>
    <t>Pískovnička</t>
  </si>
  <si>
    <t>N84</t>
  </si>
  <si>
    <t>Skříňka s policemi a kontejnerem</t>
  </si>
  <si>
    <t>N85</t>
  </si>
  <si>
    <t>Kadeřnický stůl</t>
  </si>
  <si>
    <t>Nezpůsobilý náklad (nadlimitní)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</si>
</sst>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1">
    <font>
      <sz val="9"/>
      <name val="Times New Roman"/>
      <family val="1"/>
      <charset val="238"/>
    </font>
    <font>
      <b/>
      <sz val="12"/>
      <color indexed="18"/>
      <name val="Times New Roman CE"/>
      <family val="1"/>
      <charset val="238"/>
    </font>
    <font>
      <sz val="10"/>
      <name val="MS Sans Serif"/>
      <family val="2"/>
      <charset val="238"/>
    </font>
    <font>
      <b/>
      <sz val="11"/>
      <name val="CG Omega"/>
      <family val="2"/>
      <charset val="238"/>
    </font>
    <font>
      <b/>
      <u/>
      <sz val="12"/>
      <name val="CG Omega"/>
      <family val="2"/>
      <charset val="238"/>
    </font>
    <font>
      <b/>
      <sz val="12"/>
      <name val="CG Omega"/>
      <family val="2"/>
      <charset val="238"/>
    </font>
    <font>
      <b/>
      <sz val="14"/>
      <name val="CG Omega"/>
      <family val="2"/>
      <charset val="238"/>
    </font>
    <font>
      <b/>
      <sz val="13"/>
      <name val="CG Omega"/>
      <family val="2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">
    <xf numFmtId="0" fontId="0" fillId="0" borderId="0"/>
    <xf numFmtId="164" fontId="3" fillId="0" borderId="0"/>
    <xf numFmtId="164" fontId="7" fillId="2" borderId="1"/>
    <xf numFmtId="164" fontId="5" fillId="0" borderId="2"/>
    <xf numFmtId="4" fontId="9" fillId="0" borderId="0"/>
    <xf numFmtId="0" fontId="4" fillId="0" borderId="0"/>
    <xf numFmtId="0" fontId="6" fillId="0" borderId="3"/>
    <xf numFmtId="164" fontId="1" fillId="0" borderId="2"/>
    <xf numFmtId="0" fontId="2" fillId="0" borderId="0"/>
    <xf numFmtId="0" fontId="8" fillId="0" borderId="0"/>
    <xf numFmtId="4" fontId="8" fillId="0" borderId="0"/>
    <xf numFmtId="4" fontId="9" fillId="0" borderId="0"/>
    <xf numFmtId="0" fontId="24" fillId="0" borderId="0"/>
    <xf numFmtId="0" fontId="26" fillId="0" borderId="0"/>
    <xf numFmtId="0" fontId="27" fillId="0" borderId="0">
      <alignment vertical="center"/>
    </xf>
  </cellStyleXfs>
  <cellXfs count="250">
    <xf numFmtId="0" fontId="0" fillId="0" borderId="0" xfId="0"/>
    <xf numFmtId="49" fontId="14" fillId="4" borderId="0" xfId="0" applyNumberFormat="1" applyFont="1" applyFill="1" applyAlignment="1" applyProtection="1">
      <alignment horizontal="left" vertical="center"/>
      <protection locked="0"/>
    </xf>
    <xf numFmtId="49" fontId="14" fillId="4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/>
    <xf numFmtId="0" fontId="0" fillId="0" borderId="9" xfId="0" applyBorder="1"/>
    <xf numFmtId="0" fontId="11" fillId="3" borderId="9" xfId="0" applyFont="1" applyFill="1" applyBorder="1" applyAlignment="1">
      <alignment horizontal="left" vertical="center" indent="1"/>
    </xf>
    <xf numFmtId="49" fontId="12" fillId="3" borderId="0" xfId="0" applyNumberFormat="1" applyFont="1" applyFill="1" applyAlignment="1">
      <alignment horizontal="left" vertical="center"/>
    </xf>
    <xf numFmtId="14" fontId="13" fillId="0" borderId="0" xfId="0" applyNumberFormat="1" applyFont="1" applyAlignment="1">
      <alignment horizontal="left"/>
    </xf>
    <xf numFmtId="0" fontId="0" fillId="3" borderId="9" xfId="0" applyFill="1" applyBorder="1" applyAlignment="1">
      <alignment horizontal="left" vertical="center" indent="1"/>
    </xf>
    <xf numFmtId="0" fontId="14" fillId="3" borderId="0" xfId="0" applyFont="1" applyFill="1" applyAlignment="1">
      <alignment horizontal="left" vertical="center"/>
    </xf>
    <xf numFmtId="0" fontId="0" fillId="3" borderId="12" xfId="0" applyFill="1" applyBorder="1" applyAlignment="1">
      <alignment horizontal="left" vertical="center" indent="1"/>
    </xf>
    <xf numFmtId="0" fontId="0" fillId="3" borderId="13" xfId="0" applyFill="1" applyBorder="1"/>
    <xf numFmtId="0" fontId="0" fillId="0" borderId="9" xfId="0" applyBorder="1" applyAlignment="1">
      <alignment horizontal="left" vertical="center" indent="1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0" fillId="0" borderId="11" xfId="0" applyBorder="1"/>
    <xf numFmtId="0" fontId="14" fillId="0" borderId="9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49" fontId="14" fillId="0" borderId="13" xfId="0" applyNumberFormat="1" applyFont="1" applyBorder="1" applyAlignment="1">
      <alignment horizontal="right" vertical="center"/>
    </xf>
    <xf numFmtId="49" fontId="14" fillId="0" borderId="13" xfId="0" applyNumberFormat="1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0" fillId="0" borderId="14" xfId="0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indent="1"/>
    </xf>
    <xf numFmtId="0" fontId="14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left" vertical="top" indent="1"/>
    </xf>
    <xf numFmtId="0" fontId="0" fillId="0" borderId="4" xfId="0" applyBorder="1" applyAlignment="1">
      <alignment vertical="top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0" xfId="0" applyBorder="1"/>
    <xf numFmtId="0" fontId="0" fillId="0" borderId="13" xfId="0" applyBorder="1" applyAlignment="1">
      <alignment horizontal="left"/>
    </xf>
    <xf numFmtId="49" fontId="0" fillId="0" borderId="9" xfId="0" applyNumberFormat="1" applyBorder="1"/>
    <xf numFmtId="49" fontId="0" fillId="0" borderId="16" xfId="0" applyNumberFormat="1" applyBorder="1" applyAlignment="1">
      <alignment horizontal="left" vertical="center" indent="1"/>
    </xf>
    <xf numFmtId="0" fontId="0" fillId="0" borderId="17" xfId="0" applyBorder="1" applyAlignment="1">
      <alignment horizontal="left" vertical="center"/>
    </xf>
    <xf numFmtId="0" fontId="0" fillId="0" borderId="17" xfId="0" applyBorder="1"/>
    <xf numFmtId="0" fontId="14" fillId="0" borderId="1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/>
    <xf numFmtId="0" fontId="0" fillId="0" borderId="16" xfId="0" applyBorder="1" applyAlignment="1">
      <alignment horizontal="left" indent="1"/>
    </xf>
    <xf numFmtId="1" fontId="14" fillId="0" borderId="17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left" vertical="center" indent="1"/>
    </xf>
    <xf numFmtId="0" fontId="14" fillId="0" borderId="17" xfId="0" applyFont="1" applyBorder="1" applyAlignment="1">
      <alignment vertical="center"/>
    </xf>
    <xf numFmtId="49" fontId="0" fillId="0" borderId="20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 indent="1"/>
    </xf>
    <xf numFmtId="1" fontId="14" fillId="0" borderId="18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1" fontId="14" fillId="0" borderId="21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 indent="1"/>
    </xf>
    <xf numFmtId="0" fontId="18" fillId="3" borderId="23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4" fontId="17" fillId="3" borderId="23" xfId="0" applyNumberFormat="1" applyFont="1" applyFill="1" applyBorder="1" applyAlignment="1">
      <alignment horizontal="left" vertical="center"/>
    </xf>
    <xf numFmtId="49" fontId="0" fillId="3" borderId="24" xfId="0" applyNumberFormat="1" applyFill="1" applyBorder="1" applyAlignment="1">
      <alignment horizontal="left" vertical="center"/>
    </xf>
    <xf numFmtId="0" fontId="0" fillId="3" borderId="23" xfId="0" applyFill="1" applyBorder="1"/>
    <xf numFmtId="49" fontId="14" fillId="3" borderId="24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center" vertical="center"/>
    </xf>
    <xf numFmtId="0" fontId="14" fillId="0" borderId="13" xfId="0" applyFont="1" applyBorder="1" applyAlignment="1">
      <alignment vertical="top"/>
    </xf>
    <xf numFmtId="14" fontId="14" fillId="0" borderId="13" xfId="0" applyNumberFormat="1" applyFont="1" applyBorder="1" applyAlignment="1">
      <alignment horizontal="center" vertical="top"/>
    </xf>
    <xf numFmtId="0" fontId="14" fillId="0" borderId="9" xfId="0" applyFont="1" applyBorder="1"/>
    <xf numFmtId="0" fontId="14" fillId="0" borderId="0" xfId="0" applyFont="1"/>
    <xf numFmtId="0" fontId="14" fillId="0" borderId="13" xfId="0" applyFont="1" applyBorder="1"/>
    <xf numFmtId="0" fontId="14" fillId="0" borderId="1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3" fontId="0" fillId="0" borderId="28" xfId="0" applyNumberFormat="1" applyBorder="1"/>
    <xf numFmtId="3" fontId="20" fillId="3" borderId="29" xfId="0" applyNumberFormat="1" applyFont="1" applyFill="1" applyBorder="1" applyAlignment="1">
      <alignment vertical="center"/>
    </xf>
    <xf numFmtId="3" fontId="20" fillId="3" borderId="4" xfId="0" applyNumberFormat="1" applyFont="1" applyFill="1" applyBorder="1" applyAlignment="1">
      <alignment vertical="center"/>
    </xf>
    <xf numFmtId="3" fontId="20" fillId="3" borderId="4" xfId="0" applyNumberFormat="1" applyFont="1" applyFill="1" applyBorder="1" applyAlignment="1">
      <alignment vertical="center" wrapText="1"/>
    </xf>
    <xf numFmtId="3" fontId="21" fillId="3" borderId="30" xfId="0" applyNumberFormat="1" applyFont="1" applyFill="1" applyBorder="1" applyAlignment="1">
      <alignment horizontal="center" vertical="center" wrapText="1" shrinkToFit="1"/>
    </xf>
    <xf numFmtId="3" fontId="20" fillId="3" borderId="30" xfId="0" applyNumberFormat="1" applyFont="1" applyFill="1" applyBorder="1" applyAlignment="1">
      <alignment horizontal="center" vertical="center" wrapText="1" shrinkToFit="1"/>
    </xf>
    <xf numFmtId="3" fontId="20" fillId="3" borderId="30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/>
    <xf numFmtId="3" fontId="13" fillId="0" borderId="31" xfId="0" applyNumberFormat="1" applyFont="1" applyBorder="1" applyAlignment="1">
      <alignment horizontal="right" wrapText="1" shrinkToFit="1"/>
    </xf>
    <xf numFmtId="3" fontId="13" fillId="0" borderId="31" xfId="0" applyNumberFormat="1" applyFont="1" applyBorder="1" applyAlignment="1">
      <alignment horizontal="right" shrinkToFit="1"/>
    </xf>
    <xf numFmtId="3" fontId="0" fillId="0" borderId="31" xfId="0" applyNumberFormat="1" applyBorder="1" applyAlignment="1">
      <alignment shrinkToFit="1"/>
    </xf>
    <xf numFmtId="3" fontId="0" fillId="0" borderId="31" xfId="0" applyNumberFormat="1" applyBorder="1"/>
    <xf numFmtId="3" fontId="0" fillId="5" borderId="32" xfId="0" applyNumberFormat="1" applyFill="1" applyBorder="1" applyAlignment="1">
      <alignment wrapText="1" shrinkToFit="1"/>
    </xf>
    <xf numFmtId="3" fontId="0" fillId="5" borderId="32" xfId="0" applyNumberFormat="1" applyFill="1" applyBorder="1" applyAlignment="1">
      <alignment shrinkToFit="1"/>
    </xf>
    <xf numFmtId="3" fontId="0" fillId="5" borderId="32" xfId="0" applyNumberFormat="1" applyFill="1" applyBorder="1"/>
    <xf numFmtId="0" fontId="12" fillId="0" borderId="0" xfId="0" applyFont="1"/>
    <xf numFmtId="0" fontId="22" fillId="0" borderId="28" xfId="0" applyFont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vertical="center"/>
    </xf>
    <xf numFmtId="49" fontId="20" fillId="0" borderId="18" xfId="0" applyNumberFormat="1" applyFont="1" applyBorder="1" applyAlignment="1">
      <alignment vertical="center"/>
    </xf>
    <xf numFmtId="4" fontId="20" fillId="0" borderId="31" xfId="0" applyNumberFormat="1" applyFont="1" applyBorder="1" applyAlignment="1">
      <alignment horizontal="center" vertical="center"/>
    </xf>
    <xf numFmtId="4" fontId="20" fillId="0" borderId="31" xfId="0" applyNumberFormat="1" applyFont="1" applyBorder="1" applyAlignment="1">
      <alignment vertical="center"/>
    </xf>
    <xf numFmtId="0" fontId="20" fillId="0" borderId="28" xfId="0" applyFont="1" applyBorder="1"/>
    <xf numFmtId="0" fontId="20" fillId="5" borderId="21" xfId="0" applyFont="1" applyFill="1" applyBorder="1"/>
    <xf numFmtId="0" fontId="20" fillId="5" borderId="13" xfId="0" applyFont="1" applyFill="1" applyBorder="1"/>
    <xf numFmtId="4" fontId="20" fillId="5" borderId="32" xfId="0" applyNumberFormat="1" applyFont="1" applyFill="1" applyBorder="1" applyAlignment="1">
      <alignment horizontal="center"/>
    </xf>
    <xf numFmtId="4" fontId="20" fillId="5" borderId="32" xfId="0" applyNumberFormat="1" applyFont="1" applyFill="1" applyBorder="1"/>
    <xf numFmtId="4" fontId="0" fillId="0" borderId="0" xfId="0" applyNumberForma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5" fillId="0" borderId="31" xfId="0" applyFont="1" applyBorder="1" applyAlignment="1">
      <alignment vertical="center"/>
    </xf>
    <xf numFmtId="49" fontId="25" fillId="0" borderId="17" xfId="0" applyNumberFormat="1" applyFont="1" applyBorder="1" applyAlignment="1">
      <alignment vertical="center"/>
    </xf>
    <xf numFmtId="0" fontId="25" fillId="3" borderId="31" xfId="0" applyFont="1" applyFill="1" applyBorder="1"/>
    <xf numFmtId="49" fontId="25" fillId="3" borderId="17" xfId="0" applyNumberFormat="1" applyFont="1" applyFill="1" applyBorder="1"/>
    <xf numFmtId="0" fontId="25" fillId="3" borderId="17" xfId="0" applyFont="1" applyFill="1" applyBorder="1" applyAlignment="1">
      <alignment horizontal="center"/>
    </xf>
    <xf numFmtId="4" fontId="25" fillId="3" borderId="17" xfId="0" applyNumberFormat="1" applyFont="1" applyFill="1" applyBorder="1"/>
    <xf numFmtId="0" fontId="25" fillId="3" borderId="17" xfId="0" applyFont="1" applyFill="1" applyBorder="1"/>
    <xf numFmtId="0" fontId="25" fillId="3" borderId="19" xfId="0" applyFont="1" applyFill="1" applyBorder="1"/>
    <xf numFmtId="49" fontId="25" fillId="3" borderId="31" xfId="0" applyNumberFormat="1" applyFont="1" applyFill="1" applyBorder="1"/>
    <xf numFmtId="0" fontId="25" fillId="3" borderId="31" xfId="0" applyFont="1" applyFill="1" applyBorder="1" applyAlignment="1">
      <alignment horizontal="center"/>
    </xf>
    <xf numFmtId="4" fontId="25" fillId="3" borderId="31" xfId="0" applyNumberFormat="1" applyFont="1" applyFill="1" applyBorder="1"/>
    <xf numFmtId="0" fontId="25" fillId="3" borderId="18" xfId="0" applyFont="1" applyFill="1" applyBorder="1"/>
    <xf numFmtId="0" fontId="25" fillId="3" borderId="31" xfId="0" applyFont="1" applyFill="1" applyBorder="1" applyAlignment="1">
      <alignment horizont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vertical="center"/>
    </xf>
    <xf numFmtId="0" fontId="25" fillId="3" borderId="21" xfId="0" applyFont="1" applyFill="1" applyBorder="1" applyAlignment="1">
      <alignment horizontal="left" vertical="center"/>
    </xf>
    <xf numFmtId="0" fontId="25" fillId="3" borderId="32" xfId="0" applyFont="1" applyFill="1" applyBorder="1" applyAlignment="1">
      <alignment horizontal="left" vertical="center" wrapText="1"/>
    </xf>
    <xf numFmtId="0" fontId="25" fillId="3" borderId="33" xfId="0" applyFont="1" applyFill="1" applyBorder="1" applyAlignment="1">
      <alignment horizontal="center" vertical="center" shrinkToFit="1"/>
    </xf>
    <xf numFmtId="4" fontId="25" fillId="3" borderId="32" xfId="0" applyNumberFormat="1" applyFont="1" applyFill="1" applyBorder="1" applyAlignment="1">
      <alignment vertical="center" shrinkToFit="1"/>
    </xf>
    <xf numFmtId="4" fontId="28" fillId="3" borderId="32" xfId="0" applyNumberFormat="1" applyFont="1" applyFill="1" applyBorder="1" applyAlignment="1">
      <alignment vertical="center" shrinkToFit="1"/>
    </xf>
    <xf numFmtId="0" fontId="25" fillId="3" borderId="32" xfId="0" applyFont="1" applyFill="1" applyBorder="1" applyAlignment="1">
      <alignment horizontal="center" vertical="center" shrinkToFit="1"/>
    </xf>
    <xf numFmtId="0" fontId="25" fillId="3" borderId="31" xfId="0" applyFont="1" applyFill="1" applyBorder="1" applyAlignment="1">
      <alignment horizontal="center" vertical="center" shrinkToFit="1"/>
    </xf>
    <xf numFmtId="0" fontId="25" fillId="7" borderId="31" xfId="0" applyFont="1" applyFill="1" applyBorder="1" applyAlignment="1">
      <alignment vertical="top"/>
    </xf>
    <xf numFmtId="0" fontId="28" fillId="7" borderId="31" xfId="0" applyFont="1" applyFill="1" applyBorder="1" applyAlignment="1">
      <alignment vertical="top"/>
    </xf>
    <xf numFmtId="0" fontId="28" fillId="7" borderId="3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center" vertical="top" shrinkToFit="1"/>
    </xf>
    <xf numFmtId="4" fontId="25" fillId="7" borderId="31" xfId="0" applyNumberFormat="1" applyFont="1" applyFill="1" applyBorder="1" applyAlignment="1">
      <alignment vertical="top" shrinkToFit="1"/>
    </xf>
    <xf numFmtId="0" fontId="25" fillId="7" borderId="31" xfId="0" applyFont="1" applyFill="1" applyBorder="1" applyAlignment="1">
      <alignment horizontal="center" vertical="center" shrinkToFit="1"/>
    </xf>
    <xf numFmtId="1" fontId="25" fillId="8" borderId="34" xfId="0" applyNumberFormat="1" applyFont="1" applyFill="1" applyBorder="1" applyAlignment="1">
      <alignment vertical="top"/>
    </xf>
    <xf numFmtId="0" fontId="25" fillId="0" borderId="34" xfId="9" applyFont="1" applyBorder="1" applyAlignment="1">
      <alignment horizontal="right" vertical="center" shrinkToFit="1"/>
    </xf>
    <xf numFmtId="0" fontId="25" fillId="0" borderId="34" xfId="9" applyFont="1" applyBorder="1" applyAlignment="1">
      <alignment vertical="center" shrinkToFit="1"/>
    </xf>
    <xf numFmtId="0" fontId="25" fillId="0" borderId="34" xfId="9" applyFont="1" applyBorder="1" applyAlignment="1">
      <alignment horizontal="center" vertical="top" shrinkToFit="1"/>
    </xf>
    <xf numFmtId="4" fontId="25" fillId="0" borderId="34" xfId="9" applyNumberFormat="1" applyFont="1" applyBorder="1" applyAlignment="1">
      <alignment vertical="top" shrinkToFit="1"/>
    </xf>
    <xf numFmtId="2" fontId="25" fillId="0" borderId="34" xfId="0" applyNumberFormat="1" applyFont="1" applyBorder="1" applyAlignment="1">
      <alignment horizontal="center" vertical="top" shrinkToFit="1"/>
    </xf>
    <xf numFmtId="1" fontId="25" fillId="8" borderId="35" xfId="0" applyNumberFormat="1" applyFont="1" applyFill="1" applyBorder="1" applyAlignment="1">
      <alignment vertical="top"/>
    </xf>
    <xf numFmtId="0" fontId="25" fillId="0" borderId="35" xfId="9" applyFont="1" applyBorder="1" applyAlignment="1">
      <alignment horizontal="right" vertical="center" shrinkToFit="1"/>
    </xf>
    <xf numFmtId="0" fontId="25" fillId="0" borderId="35" xfId="9" applyFont="1" applyBorder="1" applyAlignment="1">
      <alignment vertical="center" shrinkToFit="1"/>
    </xf>
    <xf numFmtId="0" fontId="25" fillId="0" borderId="35" xfId="9" applyFont="1" applyBorder="1" applyAlignment="1">
      <alignment horizontal="center" vertical="top" shrinkToFit="1"/>
    </xf>
    <xf numFmtId="4" fontId="25" fillId="0" borderId="35" xfId="9" applyNumberFormat="1" applyFont="1" applyBorder="1" applyAlignment="1">
      <alignment vertical="top" shrinkToFit="1"/>
    </xf>
    <xf numFmtId="2" fontId="25" fillId="0" borderId="35" xfId="0" applyNumberFormat="1" applyFont="1" applyBorder="1" applyAlignment="1">
      <alignment horizontal="center" vertical="top" shrinkToFit="1"/>
    </xf>
    <xf numFmtId="1" fontId="25" fillId="8" borderId="36" xfId="0" applyNumberFormat="1" applyFont="1" applyFill="1" applyBorder="1" applyAlignment="1">
      <alignment vertical="top"/>
    </xf>
    <xf numFmtId="0" fontId="25" fillId="0" borderId="36" xfId="9" applyFont="1" applyBorder="1" applyAlignment="1">
      <alignment horizontal="right" vertical="center" shrinkToFit="1"/>
    </xf>
    <xf numFmtId="0" fontId="25" fillId="0" borderId="36" xfId="9" applyFont="1" applyBorder="1" applyAlignment="1">
      <alignment vertical="center" shrinkToFit="1"/>
    </xf>
    <xf numFmtId="0" fontId="25" fillId="0" borderId="36" xfId="9" applyFont="1" applyBorder="1" applyAlignment="1">
      <alignment horizontal="center" vertical="top" shrinkToFit="1"/>
    </xf>
    <xf numFmtId="4" fontId="25" fillId="0" borderId="36" xfId="9" applyNumberFormat="1" applyFont="1" applyBorder="1" applyAlignment="1">
      <alignment vertical="top" shrinkToFit="1"/>
    </xf>
    <xf numFmtId="2" fontId="25" fillId="0" borderId="36" xfId="0" applyNumberFormat="1" applyFont="1" applyBorder="1" applyAlignment="1">
      <alignment horizontal="center" vertical="top" shrinkToFit="1"/>
    </xf>
    <xf numFmtId="0" fontId="25" fillId="7" borderId="32" xfId="0" applyFont="1" applyFill="1" applyBorder="1" applyAlignment="1">
      <alignment vertical="top"/>
    </xf>
    <xf numFmtId="0" fontId="28" fillId="7" borderId="32" xfId="0" applyFont="1" applyFill="1" applyBorder="1" applyAlignment="1">
      <alignment vertical="top"/>
    </xf>
    <xf numFmtId="0" fontId="25" fillId="8" borderId="34" xfId="0" applyFont="1" applyFill="1" applyBorder="1" applyAlignment="1">
      <alignment vertical="top"/>
    </xf>
    <xf numFmtId="0" fontId="25" fillId="0" borderId="34" xfId="0" applyFont="1" applyBorder="1" applyAlignment="1">
      <alignment horizontal="center" vertical="top" shrinkToFit="1"/>
    </xf>
    <xf numFmtId="0" fontId="25" fillId="8" borderId="35" xfId="0" applyFont="1" applyFill="1" applyBorder="1" applyAlignment="1">
      <alignment vertical="top"/>
    </xf>
    <xf numFmtId="0" fontId="25" fillId="0" borderId="35" xfId="0" applyFont="1" applyBorder="1" applyAlignment="1">
      <alignment horizontal="center" vertical="top" shrinkToFit="1"/>
    </xf>
    <xf numFmtId="0" fontId="25" fillId="8" borderId="36" xfId="0" applyFont="1" applyFill="1" applyBorder="1" applyAlignment="1">
      <alignment vertical="top"/>
    </xf>
    <xf numFmtId="0" fontId="25" fillId="0" borderId="36" xfId="0" applyFont="1" applyBorder="1" applyAlignment="1">
      <alignment horizontal="center" vertical="top" shrinkToFit="1"/>
    </xf>
    <xf numFmtId="0" fontId="28" fillId="3" borderId="21" xfId="0" applyFont="1" applyFill="1" applyBorder="1" applyAlignment="1">
      <alignment vertical="top"/>
    </xf>
    <xf numFmtId="49" fontId="28" fillId="3" borderId="13" xfId="0" applyNumberFormat="1" applyFont="1" applyFill="1" applyBorder="1" applyAlignment="1">
      <alignment vertical="top"/>
    </xf>
    <xf numFmtId="49" fontId="28" fillId="3" borderId="13" xfId="0" applyNumberFormat="1" applyFont="1" applyFill="1" applyBorder="1" applyAlignment="1">
      <alignment horizontal="left" vertical="top" wrapText="1"/>
    </xf>
    <xf numFmtId="0" fontId="28" fillId="3" borderId="13" xfId="0" applyFont="1" applyFill="1" applyBorder="1" applyAlignment="1">
      <alignment horizontal="center" vertical="top"/>
    </xf>
    <xf numFmtId="4" fontId="28" fillId="3" borderId="13" xfId="0" applyNumberFormat="1" applyFont="1" applyFill="1" applyBorder="1" applyAlignment="1">
      <alignment vertical="top"/>
    </xf>
    <xf numFmtId="0" fontId="28" fillId="3" borderId="13" xfId="0" applyFont="1" applyFill="1" applyBorder="1" applyAlignment="1">
      <alignment vertical="top"/>
    </xf>
    <xf numFmtId="4" fontId="28" fillId="3" borderId="33" xfId="0" applyNumberFormat="1" applyFont="1" applyFill="1" applyBorder="1" applyAlignment="1">
      <alignment vertical="top"/>
    </xf>
    <xf numFmtId="0" fontId="25" fillId="0" borderId="33" xfId="0" applyFont="1" applyBorder="1" applyAlignment="1">
      <alignment horizontal="center" vertical="top"/>
    </xf>
    <xf numFmtId="49" fontId="25" fillId="0" borderId="0" xfId="0" applyNumberFormat="1" applyFont="1"/>
    <xf numFmtId="4" fontId="25" fillId="0" borderId="0" xfId="0" applyNumberFormat="1" applyFont="1"/>
    <xf numFmtId="164" fontId="25" fillId="6" borderId="34" xfId="0" applyNumberFormat="1" applyFont="1" applyFill="1" applyBorder="1" applyAlignment="1" applyProtection="1">
      <alignment vertical="top"/>
      <protection locked="0"/>
    </xf>
    <xf numFmtId="164" fontId="25" fillId="0" borderId="34" xfId="0" applyNumberFormat="1" applyFont="1" applyBorder="1" applyAlignment="1">
      <alignment vertical="top" shrinkToFit="1"/>
    </xf>
    <xf numFmtId="164" fontId="25" fillId="6" borderId="35" xfId="0" applyNumberFormat="1" applyFont="1" applyFill="1" applyBorder="1" applyAlignment="1" applyProtection="1">
      <alignment vertical="top"/>
      <protection locked="0"/>
    </xf>
    <xf numFmtId="164" fontId="25" fillId="0" borderId="35" xfId="0" applyNumberFormat="1" applyFont="1" applyBorder="1" applyAlignment="1">
      <alignment vertical="top" shrinkToFit="1"/>
    </xf>
    <xf numFmtId="164" fontId="25" fillId="6" borderId="36" xfId="0" applyNumberFormat="1" applyFont="1" applyFill="1" applyBorder="1" applyAlignment="1" applyProtection="1">
      <alignment vertical="top"/>
      <protection locked="0"/>
    </xf>
    <xf numFmtId="164" fontId="25" fillId="0" borderId="36" xfId="0" applyNumberFormat="1" applyFont="1" applyBorder="1" applyAlignment="1">
      <alignment vertical="top" shrinkToFit="1"/>
    </xf>
    <xf numFmtId="164" fontId="25" fillId="7" borderId="32" xfId="0" applyNumberFormat="1" applyFont="1" applyFill="1" applyBorder="1" applyAlignment="1">
      <alignment vertical="top"/>
    </xf>
    <xf numFmtId="164" fontId="25" fillId="0" borderId="35" xfId="0" applyNumberFormat="1" applyFont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164" fontId="25" fillId="0" borderId="36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7" borderId="31" xfId="0" applyNumberFormat="1" applyFont="1" applyFill="1" applyBorder="1" applyAlignment="1">
      <alignment vertical="top"/>
    </xf>
    <xf numFmtId="164" fontId="25" fillId="0" borderId="0" xfId="0" applyNumberFormat="1" applyFont="1" applyAlignment="1">
      <alignment horizontal="center" vertical="center"/>
    </xf>
    <xf numFmtId="0" fontId="30" fillId="0" borderId="36" xfId="9" applyFont="1" applyBorder="1" applyAlignment="1">
      <alignment vertical="center" shrinkToFit="1"/>
    </xf>
    <xf numFmtId="0" fontId="30" fillId="0" borderId="35" xfId="9" applyFont="1" applyBorder="1" applyAlignment="1">
      <alignment vertical="center" shrinkToFit="1"/>
    </xf>
    <xf numFmtId="0" fontId="30" fillId="0" borderId="35" xfId="9" applyFont="1" applyBorder="1" applyAlignment="1">
      <alignment horizontal="right" vertical="center" shrinkToFit="1"/>
    </xf>
    <xf numFmtId="0" fontId="30" fillId="0" borderId="36" xfId="9" applyFont="1" applyBorder="1" applyAlignment="1">
      <alignment horizontal="right" vertical="center" shrinkToFit="1"/>
    </xf>
    <xf numFmtId="164" fontId="25" fillId="0" borderId="35" xfId="0" applyNumberFormat="1" applyFont="1" applyBorder="1" applyAlignment="1" applyProtection="1">
      <alignment vertical="top"/>
      <protection locked="0"/>
    </xf>
    <xf numFmtId="164" fontId="25" fillId="0" borderId="36" xfId="0" applyNumberFormat="1" applyFont="1" applyBorder="1" applyAlignment="1" applyProtection="1">
      <alignment vertical="top"/>
      <protection locked="0"/>
    </xf>
    <xf numFmtId="4" fontId="20" fillId="5" borderId="32" xfId="0" applyNumberFormat="1" applyFont="1" applyFill="1" applyBorder="1"/>
    <xf numFmtId="4" fontId="16" fillId="0" borderId="21" xfId="0" applyNumberFormat="1" applyFont="1" applyBorder="1" applyAlignment="1">
      <alignment horizontal="right" vertical="center"/>
    </xf>
    <xf numFmtId="4" fontId="16" fillId="0" borderId="13" xfId="0" applyNumberFormat="1" applyFont="1" applyBorder="1" applyAlignment="1">
      <alignment horizontal="right" vertical="center"/>
    </xf>
    <xf numFmtId="4" fontId="16" fillId="0" borderId="4" xfId="0" applyNumberFormat="1" applyFont="1" applyBorder="1" applyAlignment="1">
      <alignment horizontal="right" vertical="center"/>
    </xf>
    <xf numFmtId="2" fontId="19" fillId="3" borderId="23" xfId="0" applyNumberFormat="1" applyFont="1" applyFill="1" applyBorder="1" applyAlignment="1">
      <alignment horizontal="right" vertical="center"/>
    </xf>
    <xf numFmtId="4" fontId="19" fillId="3" borderId="23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horizontal="center"/>
    </xf>
    <xf numFmtId="3" fontId="0" fillId="0" borderId="17" xfId="0" applyNumberFormat="1" applyBorder="1"/>
    <xf numFmtId="3" fontId="0" fillId="0" borderId="17" xfId="0" applyNumberFormat="1" applyBorder="1" applyAlignment="1">
      <alignment wrapText="1"/>
    </xf>
    <xf numFmtId="3" fontId="0" fillId="5" borderId="18" xfId="0" applyNumberFormat="1" applyFill="1" applyBorder="1"/>
    <xf numFmtId="3" fontId="0" fillId="5" borderId="17" xfId="0" applyNumberFormat="1" applyFill="1" applyBorder="1"/>
    <xf numFmtId="3" fontId="0" fillId="5" borderId="19" xfId="0" applyNumberFormat="1" applyFill="1" applyBorder="1"/>
    <xf numFmtId="0" fontId="22" fillId="3" borderId="30" xfId="0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vertical="center" wrapText="1"/>
    </xf>
    <xf numFmtId="49" fontId="20" fillId="0" borderId="17" xfId="0" applyNumberFormat="1" applyFont="1" applyBorder="1" applyAlignment="1">
      <alignment vertical="center" wrapText="1"/>
    </xf>
    <xf numFmtId="4" fontId="20" fillId="0" borderId="31" xfId="0" applyNumberFormat="1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4" fontId="16" fillId="0" borderId="17" xfId="0" applyNumberFormat="1" applyFont="1" applyBorder="1" applyAlignment="1">
      <alignment vertical="center"/>
    </xf>
    <xf numFmtId="4" fontId="15" fillId="0" borderId="18" xfId="0" applyNumberFormat="1" applyFont="1" applyBorder="1" applyAlignment="1">
      <alignment horizontal="right" vertical="center" indent="1"/>
    </xf>
    <xf numFmtId="4" fontId="15" fillId="0" borderId="19" xfId="0" applyNumberFormat="1" applyFont="1" applyBorder="1" applyAlignment="1">
      <alignment horizontal="right" vertical="center" indent="1"/>
    </xf>
    <xf numFmtId="4" fontId="15" fillId="0" borderId="20" xfId="0" applyNumberFormat="1" applyFont="1" applyBorder="1" applyAlignment="1">
      <alignment horizontal="right" vertical="center" indent="1"/>
    </xf>
    <xf numFmtId="4" fontId="16" fillId="0" borderId="18" xfId="0" applyNumberFormat="1" applyFont="1" applyBorder="1" applyAlignment="1">
      <alignment horizontal="right" vertical="center" indent="1"/>
    </xf>
    <xf numFmtId="4" fontId="16" fillId="0" borderId="19" xfId="0" applyNumberFormat="1" applyFont="1" applyBorder="1" applyAlignment="1">
      <alignment horizontal="right" vertical="center" indent="1"/>
    </xf>
    <xf numFmtId="4" fontId="16" fillId="0" borderId="20" xfId="0" applyNumberFormat="1" applyFont="1" applyBorder="1" applyAlignment="1">
      <alignment horizontal="right" vertical="center" indent="1"/>
    </xf>
    <xf numFmtId="4" fontId="16" fillId="0" borderId="18" xfId="0" applyNumberFormat="1" applyFont="1" applyBorder="1" applyAlignment="1">
      <alignment horizontal="right" vertical="center"/>
    </xf>
    <xf numFmtId="4" fontId="16" fillId="0" borderId="17" xfId="0" applyNumberFormat="1" applyFont="1" applyBorder="1" applyAlignment="1">
      <alignment horizontal="right" vertical="center"/>
    </xf>
    <xf numFmtId="49" fontId="14" fillId="4" borderId="13" xfId="0" applyNumberFormat="1" applyFont="1" applyFill="1" applyBorder="1" applyAlignment="1" applyProtection="1">
      <alignment horizontal="left" vertical="center"/>
      <protection locked="0"/>
    </xf>
    <xf numFmtId="1" fontId="0" fillId="0" borderId="13" xfId="0" applyNumberFormat="1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0" fillId="0" borderId="14" xfId="0" applyBorder="1" applyAlignment="1">
      <alignment horizontal="right" indent="1"/>
    </xf>
    <xf numFmtId="49" fontId="14" fillId="4" borderId="0" xfId="0" applyNumberFormat="1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49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/>
    </xf>
    <xf numFmtId="49" fontId="25" fillId="0" borderId="17" xfId="0" applyNumberFormat="1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9" xfId="0" applyFont="1" applyBorder="1" applyAlignment="1">
      <alignment vertical="center"/>
    </xf>
  </cellXfs>
  <cellStyles count="15">
    <cellStyle name="cena" xfId="1" xr:uid="{00000000-0005-0000-0000-000000000000}"/>
    <cellStyle name="cena celkem" xfId="2" xr:uid="{00000000-0005-0000-0000-000001000000}"/>
    <cellStyle name="cena součet" xfId="3" xr:uid="{00000000-0005-0000-0000-000002000000}"/>
    <cellStyle name="číslo" xfId="4" xr:uid="{00000000-0005-0000-0000-000003000000}"/>
    <cellStyle name="číslo 2" xfId="10" xr:uid="{00000000-0005-0000-0000-000004000000}"/>
    <cellStyle name="číslo 3" xfId="11" xr:uid="{00000000-0005-0000-0000-000005000000}"/>
    <cellStyle name="nadpis 1" xfId="5" xr:uid="{00000000-0005-0000-0000-000006000000}"/>
    <cellStyle name="nadpis 2" xfId="6" xr:uid="{00000000-0005-0000-0000-000007000000}"/>
    <cellStyle name="Normální" xfId="0" builtinId="0"/>
    <cellStyle name="Normální 100" xfId="12" xr:uid="{00000000-0005-0000-0000-000009000000}"/>
    <cellStyle name="Normální 2" xfId="9" xr:uid="{00000000-0005-0000-0000-00000A000000}"/>
    <cellStyle name="Normální 3" xfId="14" xr:uid="{00000000-0005-0000-0000-00000B000000}"/>
    <cellStyle name="normální 4" xfId="13" xr:uid="{00000000-0005-0000-0000-00000C000000}"/>
    <cellStyle name="součet" xfId="7" xr:uid="{00000000-0005-0000-0000-00000D000000}"/>
    <cellStyle name="Standard_aktuell" xfId="8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8" name="AutoShape 38">
          <a:extLst>
            <a:ext uri="{FF2B5EF4-FFF2-40B4-BE49-F238E27FC236}">
              <a16:creationId xmlns:a16="http://schemas.microsoft.com/office/drawing/2014/main" id="{0A598E34-F203-4FBF-A13A-C55F8DE246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9" name="AutoShape 39">
          <a:extLst>
            <a:ext uri="{FF2B5EF4-FFF2-40B4-BE49-F238E27FC236}">
              <a16:creationId xmlns:a16="http://schemas.microsoft.com/office/drawing/2014/main" id="{F2643216-2860-4143-AAA1-EBBAA4A68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10" name="AutoShape 40">
          <a:extLst>
            <a:ext uri="{FF2B5EF4-FFF2-40B4-BE49-F238E27FC236}">
              <a16:creationId xmlns:a16="http://schemas.microsoft.com/office/drawing/2014/main" id="{16429201-F2A8-4CE3-B93F-E572C86A11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5" name="AutoShape 38">
          <a:extLst>
            <a:ext uri="{FF2B5EF4-FFF2-40B4-BE49-F238E27FC236}">
              <a16:creationId xmlns:a16="http://schemas.microsoft.com/office/drawing/2014/main" id="{B0DDB1E6-23F3-4CAF-8C5B-2A2151FBBE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6" name="AutoShape 39">
          <a:extLst>
            <a:ext uri="{FF2B5EF4-FFF2-40B4-BE49-F238E27FC236}">
              <a16:creationId xmlns:a16="http://schemas.microsoft.com/office/drawing/2014/main" id="{062C3F48-8108-4E59-AA5B-AE00322B16A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7" name="AutoShape 40">
          <a:extLst>
            <a:ext uri="{FF2B5EF4-FFF2-40B4-BE49-F238E27FC236}">
              <a16:creationId xmlns:a16="http://schemas.microsoft.com/office/drawing/2014/main" id="{37053000-6448-45D3-A07C-F93987B903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2" name="AutoShape 38">
          <a:extLst>
            <a:ext uri="{FF2B5EF4-FFF2-40B4-BE49-F238E27FC236}">
              <a16:creationId xmlns:a16="http://schemas.microsoft.com/office/drawing/2014/main" id="{F40DBD2A-3CEC-48AD-9CAB-ECF7B155C5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3" name="AutoShape 39">
          <a:extLst>
            <a:ext uri="{FF2B5EF4-FFF2-40B4-BE49-F238E27FC236}">
              <a16:creationId xmlns:a16="http://schemas.microsoft.com/office/drawing/2014/main" id="{61FFF7C7-CAA7-4094-90AF-799C8D3A06C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04800"/>
    <xdr:sp macro="" textlink="">
      <xdr:nvSpPr>
        <xdr:cNvPr id="4" name="AutoShape 40">
          <a:extLst>
            <a:ext uri="{FF2B5EF4-FFF2-40B4-BE49-F238E27FC236}">
              <a16:creationId xmlns:a16="http://schemas.microsoft.com/office/drawing/2014/main" id="{119B7918-1F4D-4B89-AB21-6419EE7168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14" name="AutoShape 38">
          <a:extLst>
            <a:ext uri="{FF2B5EF4-FFF2-40B4-BE49-F238E27FC236}">
              <a16:creationId xmlns:a16="http://schemas.microsoft.com/office/drawing/2014/main" id="{AAB76C8F-2A58-4736-B432-299C7454AF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15" name="AutoShape 39">
          <a:extLst>
            <a:ext uri="{FF2B5EF4-FFF2-40B4-BE49-F238E27FC236}">
              <a16:creationId xmlns:a16="http://schemas.microsoft.com/office/drawing/2014/main" id="{3EA54BB7-286D-4C9E-A2E4-0ACF80BE6D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16" name="AutoShape 40">
          <a:extLst>
            <a:ext uri="{FF2B5EF4-FFF2-40B4-BE49-F238E27FC236}">
              <a16:creationId xmlns:a16="http://schemas.microsoft.com/office/drawing/2014/main" id="{6DEA26AA-5DCF-4DDF-A50A-58CF8FAFE6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ty%20+%20osobn&#237;/Soukrom&#233;%20zak&#225;zky/Atelier%2099/17-17%20Are&#225;l%20Tyr&#353;ova%20Rous&#237;nov/RPD/SO%2005%20Objekt%20ob&#269;.%20vybavenosti%20-%20na%20dotace/SO%2005%20-%20rozpo&#269;et%20SLP%20p&#367;vod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Pol"/>
    </sheetNames>
    <sheetDataSet>
      <sheetData sheetId="0"/>
      <sheetData sheetId="1"/>
      <sheetData sheetId="2">
        <row r="210">
          <cell r="O210" t="e">
            <v>#REF!</v>
          </cell>
          <cell r="P210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showGridLines="0" view="pageBreakPreview" topLeftCell="B1" zoomScaleNormal="100" zoomScaleSheetLayoutView="100" workbookViewId="0">
      <selection activeCell="O16" sqref="O16"/>
    </sheetView>
  </sheetViews>
  <sheetFormatPr defaultColWidth="10.42578125" defaultRowHeight="12"/>
  <cols>
    <col min="1" max="1" width="9.85546875" hidden="1" customWidth="1"/>
    <col min="2" max="2" width="10.7109375" customWidth="1"/>
    <col min="3" max="3" width="8.7109375" customWidth="1"/>
    <col min="4" max="4" width="15.7109375" customWidth="1"/>
    <col min="5" max="5" width="14.140625" customWidth="1"/>
    <col min="6" max="6" width="13.28515625" customWidth="1"/>
    <col min="7" max="9" width="14.85546875" customWidth="1"/>
    <col min="10" max="10" width="7.85546875" customWidth="1"/>
    <col min="11" max="11" width="5" customWidth="1"/>
    <col min="12" max="15" width="12.42578125" customWidth="1"/>
    <col min="257" max="257" width="0" hidden="1" customWidth="1"/>
    <col min="258" max="258" width="10.7109375" customWidth="1"/>
    <col min="259" max="259" width="8.7109375" customWidth="1"/>
    <col min="260" max="260" width="15.7109375" customWidth="1"/>
    <col min="261" max="261" width="14.140625" customWidth="1"/>
    <col min="262" max="262" width="13.28515625" customWidth="1"/>
    <col min="263" max="265" width="14.85546875" customWidth="1"/>
    <col min="266" max="266" width="7.85546875" customWidth="1"/>
    <col min="267" max="267" width="5" customWidth="1"/>
    <col min="268" max="271" width="12.42578125" customWidth="1"/>
    <col min="513" max="513" width="0" hidden="1" customWidth="1"/>
    <col min="514" max="514" width="10.7109375" customWidth="1"/>
    <col min="515" max="515" width="8.7109375" customWidth="1"/>
    <col min="516" max="516" width="15.7109375" customWidth="1"/>
    <col min="517" max="517" width="14.140625" customWidth="1"/>
    <col min="518" max="518" width="13.28515625" customWidth="1"/>
    <col min="519" max="521" width="14.85546875" customWidth="1"/>
    <col min="522" max="522" width="7.85546875" customWidth="1"/>
    <col min="523" max="523" width="5" customWidth="1"/>
    <col min="524" max="527" width="12.42578125" customWidth="1"/>
    <col min="769" max="769" width="0" hidden="1" customWidth="1"/>
    <col min="770" max="770" width="10.7109375" customWidth="1"/>
    <col min="771" max="771" width="8.7109375" customWidth="1"/>
    <col min="772" max="772" width="15.7109375" customWidth="1"/>
    <col min="773" max="773" width="14.140625" customWidth="1"/>
    <col min="774" max="774" width="13.28515625" customWidth="1"/>
    <col min="775" max="777" width="14.85546875" customWidth="1"/>
    <col min="778" max="778" width="7.85546875" customWidth="1"/>
    <col min="779" max="779" width="5" customWidth="1"/>
    <col min="780" max="783" width="12.42578125" customWidth="1"/>
    <col min="1025" max="1025" width="0" hidden="1" customWidth="1"/>
    <col min="1026" max="1026" width="10.7109375" customWidth="1"/>
    <col min="1027" max="1027" width="8.7109375" customWidth="1"/>
    <col min="1028" max="1028" width="15.7109375" customWidth="1"/>
    <col min="1029" max="1029" width="14.140625" customWidth="1"/>
    <col min="1030" max="1030" width="13.28515625" customWidth="1"/>
    <col min="1031" max="1033" width="14.85546875" customWidth="1"/>
    <col min="1034" max="1034" width="7.85546875" customWidth="1"/>
    <col min="1035" max="1035" width="5" customWidth="1"/>
    <col min="1036" max="1039" width="12.42578125" customWidth="1"/>
    <col min="1281" max="1281" width="0" hidden="1" customWidth="1"/>
    <col min="1282" max="1282" width="10.7109375" customWidth="1"/>
    <col min="1283" max="1283" width="8.7109375" customWidth="1"/>
    <col min="1284" max="1284" width="15.7109375" customWidth="1"/>
    <col min="1285" max="1285" width="14.140625" customWidth="1"/>
    <col min="1286" max="1286" width="13.28515625" customWidth="1"/>
    <col min="1287" max="1289" width="14.85546875" customWidth="1"/>
    <col min="1290" max="1290" width="7.85546875" customWidth="1"/>
    <col min="1291" max="1291" width="5" customWidth="1"/>
    <col min="1292" max="1295" width="12.42578125" customWidth="1"/>
    <col min="1537" max="1537" width="0" hidden="1" customWidth="1"/>
    <col min="1538" max="1538" width="10.7109375" customWidth="1"/>
    <col min="1539" max="1539" width="8.7109375" customWidth="1"/>
    <col min="1540" max="1540" width="15.7109375" customWidth="1"/>
    <col min="1541" max="1541" width="14.140625" customWidth="1"/>
    <col min="1542" max="1542" width="13.28515625" customWidth="1"/>
    <col min="1543" max="1545" width="14.85546875" customWidth="1"/>
    <col min="1546" max="1546" width="7.85546875" customWidth="1"/>
    <col min="1547" max="1547" width="5" customWidth="1"/>
    <col min="1548" max="1551" width="12.42578125" customWidth="1"/>
    <col min="1793" max="1793" width="0" hidden="1" customWidth="1"/>
    <col min="1794" max="1794" width="10.7109375" customWidth="1"/>
    <col min="1795" max="1795" width="8.7109375" customWidth="1"/>
    <col min="1796" max="1796" width="15.7109375" customWidth="1"/>
    <col min="1797" max="1797" width="14.140625" customWidth="1"/>
    <col min="1798" max="1798" width="13.28515625" customWidth="1"/>
    <col min="1799" max="1801" width="14.85546875" customWidth="1"/>
    <col min="1802" max="1802" width="7.85546875" customWidth="1"/>
    <col min="1803" max="1803" width="5" customWidth="1"/>
    <col min="1804" max="1807" width="12.42578125" customWidth="1"/>
    <col min="2049" max="2049" width="0" hidden="1" customWidth="1"/>
    <col min="2050" max="2050" width="10.7109375" customWidth="1"/>
    <col min="2051" max="2051" width="8.7109375" customWidth="1"/>
    <col min="2052" max="2052" width="15.7109375" customWidth="1"/>
    <col min="2053" max="2053" width="14.140625" customWidth="1"/>
    <col min="2054" max="2054" width="13.28515625" customWidth="1"/>
    <col min="2055" max="2057" width="14.85546875" customWidth="1"/>
    <col min="2058" max="2058" width="7.85546875" customWidth="1"/>
    <col min="2059" max="2059" width="5" customWidth="1"/>
    <col min="2060" max="2063" width="12.42578125" customWidth="1"/>
    <col min="2305" max="2305" width="0" hidden="1" customWidth="1"/>
    <col min="2306" max="2306" width="10.7109375" customWidth="1"/>
    <col min="2307" max="2307" width="8.7109375" customWidth="1"/>
    <col min="2308" max="2308" width="15.7109375" customWidth="1"/>
    <col min="2309" max="2309" width="14.140625" customWidth="1"/>
    <col min="2310" max="2310" width="13.28515625" customWidth="1"/>
    <col min="2311" max="2313" width="14.85546875" customWidth="1"/>
    <col min="2314" max="2314" width="7.85546875" customWidth="1"/>
    <col min="2315" max="2315" width="5" customWidth="1"/>
    <col min="2316" max="2319" width="12.42578125" customWidth="1"/>
    <col min="2561" max="2561" width="0" hidden="1" customWidth="1"/>
    <col min="2562" max="2562" width="10.7109375" customWidth="1"/>
    <col min="2563" max="2563" width="8.7109375" customWidth="1"/>
    <col min="2564" max="2564" width="15.7109375" customWidth="1"/>
    <col min="2565" max="2565" width="14.140625" customWidth="1"/>
    <col min="2566" max="2566" width="13.28515625" customWidth="1"/>
    <col min="2567" max="2569" width="14.85546875" customWidth="1"/>
    <col min="2570" max="2570" width="7.85546875" customWidth="1"/>
    <col min="2571" max="2571" width="5" customWidth="1"/>
    <col min="2572" max="2575" width="12.42578125" customWidth="1"/>
    <col min="2817" max="2817" width="0" hidden="1" customWidth="1"/>
    <col min="2818" max="2818" width="10.7109375" customWidth="1"/>
    <col min="2819" max="2819" width="8.7109375" customWidth="1"/>
    <col min="2820" max="2820" width="15.7109375" customWidth="1"/>
    <col min="2821" max="2821" width="14.140625" customWidth="1"/>
    <col min="2822" max="2822" width="13.28515625" customWidth="1"/>
    <col min="2823" max="2825" width="14.85546875" customWidth="1"/>
    <col min="2826" max="2826" width="7.85546875" customWidth="1"/>
    <col min="2827" max="2827" width="5" customWidth="1"/>
    <col min="2828" max="2831" width="12.42578125" customWidth="1"/>
    <col min="3073" max="3073" width="0" hidden="1" customWidth="1"/>
    <col min="3074" max="3074" width="10.7109375" customWidth="1"/>
    <col min="3075" max="3075" width="8.7109375" customWidth="1"/>
    <col min="3076" max="3076" width="15.7109375" customWidth="1"/>
    <col min="3077" max="3077" width="14.140625" customWidth="1"/>
    <col min="3078" max="3078" width="13.28515625" customWidth="1"/>
    <col min="3079" max="3081" width="14.85546875" customWidth="1"/>
    <col min="3082" max="3082" width="7.85546875" customWidth="1"/>
    <col min="3083" max="3083" width="5" customWidth="1"/>
    <col min="3084" max="3087" width="12.42578125" customWidth="1"/>
    <col min="3329" max="3329" width="0" hidden="1" customWidth="1"/>
    <col min="3330" max="3330" width="10.7109375" customWidth="1"/>
    <col min="3331" max="3331" width="8.7109375" customWidth="1"/>
    <col min="3332" max="3332" width="15.7109375" customWidth="1"/>
    <col min="3333" max="3333" width="14.140625" customWidth="1"/>
    <col min="3334" max="3334" width="13.28515625" customWidth="1"/>
    <col min="3335" max="3337" width="14.85546875" customWidth="1"/>
    <col min="3338" max="3338" width="7.85546875" customWidth="1"/>
    <col min="3339" max="3339" width="5" customWidth="1"/>
    <col min="3340" max="3343" width="12.42578125" customWidth="1"/>
    <col min="3585" max="3585" width="0" hidden="1" customWidth="1"/>
    <col min="3586" max="3586" width="10.7109375" customWidth="1"/>
    <col min="3587" max="3587" width="8.7109375" customWidth="1"/>
    <col min="3588" max="3588" width="15.7109375" customWidth="1"/>
    <col min="3589" max="3589" width="14.140625" customWidth="1"/>
    <col min="3590" max="3590" width="13.28515625" customWidth="1"/>
    <col min="3591" max="3593" width="14.85546875" customWidth="1"/>
    <col min="3594" max="3594" width="7.85546875" customWidth="1"/>
    <col min="3595" max="3595" width="5" customWidth="1"/>
    <col min="3596" max="3599" width="12.42578125" customWidth="1"/>
    <col min="3841" max="3841" width="0" hidden="1" customWidth="1"/>
    <col min="3842" max="3842" width="10.7109375" customWidth="1"/>
    <col min="3843" max="3843" width="8.7109375" customWidth="1"/>
    <col min="3844" max="3844" width="15.7109375" customWidth="1"/>
    <col min="3845" max="3845" width="14.140625" customWidth="1"/>
    <col min="3846" max="3846" width="13.28515625" customWidth="1"/>
    <col min="3847" max="3849" width="14.85546875" customWidth="1"/>
    <col min="3850" max="3850" width="7.85546875" customWidth="1"/>
    <col min="3851" max="3851" width="5" customWidth="1"/>
    <col min="3852" max="3855" width="12.42578125" customWidth="1"/>
    <col min="4097" max="4097" width="0" hidden="1" customWidth="1"/>
    <col min="4098" max="4098" width="10.7109375" customWidth="1"/>
    <col min="4099" max="4099" width="8.7109375" customWidth="1"/>
    <col min="4100" max="4100" width="15.7109375" customWidth="1"/>
    <col min="4101" max="4101" width="14.140625" customWidth="1"/>
    <col min="4102" max="4102" width="13.28515625" customWidth="1"/>
    <col min="4103" max="4105" width="14.85546875" customWidth="1"/>
    <col min="4106" max="4106" width="7.85546875" customWidth="1"/>
    <col min="4107" max="4107" width="5" customWidth="1"/>
    <col min="4108" max="4111" width="12.42578125" customWidth="1"/>
    <col min="4353" max="4353" width="0" hidden="1" customWidth="1"/>
    <col min="4354" max="4354" width="10.7109375" customWidth="1"/>
    <col min="4355" max="4355" width="8.7109375" customWidth="1"/>
    <col min="4356" max="4356" width="15.7109375" customWidth="1"/>
    <col min="4357" max="4357" width="14.140625" customWidth="1"/>
    <col min="4358" max="4358" width="13.28515625" customWidth="1"/>
    <col min="4359" max="4361" width="14.85546875" customWidth="1"/>
    <col min="4362" max="4362" width="7.85546875" customWidth="1"/>
    <col min="4363" max="4363" width="5" customWidth="1"/>
    <col min="4364" max="4367" width="12.42578125" customWidth="1"/>
    <col min="4609" max="4609" width="0" hidden="1" customWidth="1"/>
    <col min="4610" max="4610" width="10.7109375" customWidth="1"/>
    <col min="4611" max="4611" width="8.7109375" customWidth="1"/>
    <col min="4612" max="4612" width="15.7109375" customWidth="1"/>
    <col min="4613" max="4613" width="14.140625" customWidth="1"/>
    <col min="4614" max="4614" width="13.28515625" customWidth="1"/>
    <col min="4615" max="4617" width="14.85546875" customWidth="1"/>
    <col min="4618" max="4618" width="7.85546875" customWidth="1"/>
    <col min="4619" max="4619" width="5" customWidth="1"/>
    <col min="4620" max="4623" width="12.42578125" customWidth="1"/>
    <col min="4865" max="4865" width="0" hidden="1" customWidth="1"/>
    <col min="4866" max="4866" width="10.7109375" customWidth="1"/>
    <col min="4867" max="4867" width="8.7109375" customWidth="1"/>
    <col min="4868" max="4868" width="15.7109375" customWidth="1"/>
    <col min="4869" max="4869" width="14.140625" customWidth="1"/>
    <col min="4870" max="4870" width="13.28515625" customWidth="1"/>
    <col min="4871" max="4873" width="14.85546875" customWidth="1"/>
    <col min="4874" max="4874" width="7.85546875" customWidth="1"/>
    <col min="4875" max="4875" width="5" customWidth="1"/>
    <col min="4876" max="4879" width="12.42578125" customWidth="1"/>
    <col min="5121" max="5121" width="0" hidden="1" customWidth="1"/>
    <col min="5122" max="5122" width="10.7109375" customWidth="1"/>
    <col min="5123" max="5123" width="8.7109375" customWidth="1"/>
    <col min="5124" max="5124" width="15.7109375" customWidth="1"/>
    <col min="5125" max="5125" width="14.140625" customWidth="1"/>
    <col min="5126" max="5126" width="13.28515625" customWidth="1"/>
    <col min="5127" max="5129" width="14.85546875" customWidth="1"/>
    <col min="5130" max="5130" width="7.85546875" customWidth="1"/>
    <col min="5131" max="5131" width="5" customWidth="1"/>
    <col min="5132" max="5135" width="12.42578125" customWidth="1"/>
    <col min="5377" max="5377" width="0" hidden="1" customWidth="1"/>
    <col min="5378" max="5378" width="10.7109375" customWidth="1"/>
    <col min="5379" max="5379" width="8.7109375" customWidth="1"/>
    <col min="5380" max="5380" width="15.7109375" customWidth="1"/>
    <col min="5381" max="5381" width="14.140625" customWidth="1"/>
    <col min="5382" max="5382" width="13.28515625" customWidth="1"/>
    <col min="5383" max="5385" width="14.85546875" customWidth="1"/>
    <col min="5386" max="5386" width="7.85546875" customWidth="1"/>
    <col min="5387" max="5387" width="5" customWidth="1"/>
    <col min="5388" max="5391" width="12.42578125" customWidth="1"/>
    <col min="5633" max="5633" width="0" hidden="1" customWidth="1"/>
    <col min="5634" max="5634" width="10.7109375" customWidth="1"/>
    <col min="5635" max="5635" width="8.7109375" customWidth="1"/>
    <col min="5636" max="5636" width="15.7109375" customWidth="1"/>
    <col min="5637" max="5637" width="14.140625" customWidth="1"/>
    <col min="5638" max="5638" width="13.28515625" customWidth="1"/>
    <col min="5639" max="5641" width="14.85546875" customWidth="1"/>
    <col min="5642" max="5642" width="7.85546875" customWidth="1"/>
    <col min="5643" max="5643" width="5" customWidth="1"/>
    <col min="5644" max="5647" width="12.42578125" customWidth="1"/>
    <col min="5889" max="5889" width="0" hidden="1" customWidth="1"/>
    <col min="5890" max="5890" width="10.7109375" customWidth="1"/>
    <col min="5891" max="5891" width="8.7109375" customWidth="1"/>
    <col min="5892" max="5892" width="15.7109375" customWidth="1"/>
    <col min="5893" max="5893" width="14.140625" customWidth="1"/>
    <col min="5894" max="5894" width="13.28515625" customWidth="1"/>
    <col min="5895" max="5897" width="14.85546875" customWidth="1"/>
    <col min="5898" max="5898" width="7.85546875" customWidth="1"/>
    <col min="5899" max="5899" width="5" customWidth="1"/>
    <col min="5900" max="5903" width="12.42578125" customWidth="1"/>
    <col min="6145" max="6145" width="0" hidden="1" customWidth="1"/>
    <col min="6146" max="6146" width="10.7109375" customWidth="1"/>
    <col min="6147" max="6147" width="8.7109375" customWidth="1"/>
    <col min="6148" max="6148" width="15.7109375" customWidth="1"/>
    <col min="6149" max="6149" width="14.140625" customWidth="1"/>
    <col min="6150" max="6150" width="13.28515625" customWidth="1"/>
    <col min="6151" max="6153" width="14.85546875" customWidth="1"/>
    <col min="6154" max="6154" width="7.85546875" customWidth="1"/>
    <col min="6155" max="6155" width="5" customWidth="1"/>
    <col min="6156" max="6159" width="12.42578125" customWidth="1"/>
    <col min="6401" max="6401" width="0" hidden="1" customWidth="1"/>
    <col min="6402" max="6402" width="10.7109375" customWidth="1"/>
    <col min="6403" max="6403" width="8.7109375" customWidth="1"/>
    <col min="6404" max="6404" width="15.7109375" customWidth="1"/>
    <col min="6405" max="6405" width="14.140625" customWidth="1"/>
    <col min="6406" max="6406" width="13.28515625" customWidth="1"/>
    <col min="6407" max="6409" width="14.85546875" customWidth="1"/>
    <col min="6410" max="6410" width="7.85546875" customWidth="1"/>
    <col min="6411" max="6411" width="5" customWidth="1"/>
    <col min="6412" max="6415" width="12.42578125" customWidth="1"/>
    <col min="6657" max="6657" width="0" hidden="1" customWidth="1"/>
    <col min="6658" max="6658" width="10.7109375" customWidth="1"/>
    <col min="6659" max="6659" width="8.7109375" customWidth="1"/>
    <col min="6660" max="6660" width="15.7109375" customWidth="1"/>
    <col min="6661" max="6661" width="14.140625" customWidth="1"/>
    <col min="6662" max="6662" width="13.28515625" customWidth="1"/>
    <col min="6663" max="6665" width="14.85546875" customWidth="1"/>
    <col min="6666" max="6666" width="7.85546875" customWidth="1"/>
    <col min="6667" max="6667" width="5" customWidth="1"/>
    <col min="6668" max="6671" width="12.42578125" customWidth="1"/>
    <col min="6913" max="6913" width="0" hidden="1" customWidth="1"/>
    <col min="6914" max="6914" width="10.7109375" customWidth="1"/>
    <col min="6915" max="6915" width="8.7109375" customWidth="1"/>
    <col min="6916" max="6916" width="15.7109375" customWidth="1"/>
    <col min="6917" max="6917" width="14.140625" customWidth="1"/>
    <col min="6918" max="6918" width="13.28515625" customWidth="1"/>
    <col min="6919" max="6921" width="14.85546875" customWidth="1"/>
    <col min="6922" max="6922" width="7.85546875" customWidth="1"/>
    <col min="6923" max="6923" width="5" customWidth="1"/>
    <col min="6924" max="6927" width="12.42578125" customWidth="1"/>
    <col min="7169" max="7169" width="0" hidden="1" customWidth="1"/>
    <col min="7170" max="7170" width="10.7109375" customWidth="1"/>
    <col min="7171" max="7171" width="8.7109375" customWidth="1"/>
    <col min="7172" max="7172" width="15.7109375" customWidth="1"/>
    <col min="7173" max="7173" width="14.140625" customWidth="1"/>
    <col min="7174" max="7174" width="13.28515625" customWidth="1"/>
    <col min="7175" max="7177" width="14.85546875" customWidth="1"/>
    <col min="7178" max="7178" width="7.85546875" customWidth="1"/>
    <col min="7179" max="7179" width="5" customWidth="1"/>
    <col min="7180" max="7183" width="12.42578125" customWidth="1"/>
    <col min="7425" max="7425" width="0" hidden="1" customWidth="1"/>
    <col min="7426" max="7426" width="10.7109375" customWidth="1"/>
    <col min="7427" max="7427" width="8.7109375" customWidth="1"/>
    <col min="7428" max="7428" width="15.7109375" customWidth="1"/>
    <col min="7429" max="7429" width="14.140625" customWidth="1"/>
    <col min="7430" max="7430" width="13.28515625" customWidth="1"/>
    <col min="7431" max="7433" width="14.85546875" customWidth="1"/>
    <col min="7434" max="7434" width="7.85546875" customWidth="1"/>
    <col min="7435" max="7435" width="5" customWidth="1"/>
    <col min="7436" max="7439" width="12.42578125" customWidth="1"/>
    <col min="7681" max="7681" width="0" hidden="1" customWidth="1"/>
    <col min="7682" max="7682" width="10.7109375" customWidth="1"/>
    <col min="7683" max="7683" width="8.7109375" customWidth="1"/>
    <col min="7684" max="7684" width="15.7109375" customWidth="1"/>
    <col min="7685" max="7685" width="14.140625" customWidth="1"/>
    <col min="7686" max="7686" width="13.28515625" customWidth="1"/>
    <col min="7687" max="7689" width="14.85546875" customWidth="1"/>
    <col min="7690" max="7690" width="7.85546875" customWidth="1"/>
    <col min="7691" max="7691" width="5" customWidth="1"/>
    <col min="7692" max="7695" width="12.42578125" customWidth="1"/>
    <col min="7937" max="7937" width="0" hidden="1" customWidth="1"/>
    <col min="7938" max="7938" width="10.7109375" customWidth="1"/>
    <col min="7939" max="7939" width="8.7109375" customWidth="1"/>
    <col min="7940" max="7940" width="15.7109375" customWidth="1"/>
    <col min="7941" max="7941" width="14.140625" customWidth="1"/>
    <col min="7942" max="7942" width="13.28515625" customWidth="1"/>
    <col min="7943" max="7945" width="14.85546875" customWidth="1"/>
    <col min="7946" max="7946" width="7.85546875" customWidth="1"/>
    <col min="7947" max="7947" width="5" customWidth="1"/>
    <col min="7948" max="7951" width="12.42578125" customWidth="1"/>
    <col min="8193" max="8193" width="0" hidden="1" customWidth="1"/>
    <col min="8194" max="8194" width="10.7109375" customWidth="1"/>
    <col min="8195" max="8195" width="8.7109375" customWidth="1"/>
    <col min="8196" max="8196" width="15.7109375" customWidth="1"/>
    <col min="8197" max="8197" width="14.140625" customWidth="1"/>
    <col min="8198" max="8198" width="13.28515625" customWidth="1"/>
    <col min="8199" max="8201" width="14.85546875" customWidth="1"/>
    <col min="8202" max="8202" width="7.85546875" customWidth="1"/>
    <col min="8203" max="8203" width="5" customWidth="1"/>
    <col min="8204" max="8207" width="12.42578125" customWidth="1"/>
    <col min="8449" max="8449" width="0" hidden="1" customWidth="1"/>
    <col min="8450" max="8450" width="10.7109375" customWidth="1"/>
    <col min="8451" max="8451" width="8.7109375" customWidth="1"/>
    <col min="8452" max="8452" width="15.7109375" customWidth="1"/>
    <col min="8453" max="8453" width="14.140625" customWidth="1"/>
    <col min="8454" max="8454" width="13.28515625" customWidth="1"/>
    <col min="8455" max="8457" width="14.85546875" customWidth="1"/>
    <col min="8458" max="8458" width="7.85546875" customWidth="1"/>
    <col min="8459" max="8459" width="5" customWidth="1"/>
    <col min="8460" max="8463" width="12.42578125" customWidth="1"/>
    <col min="8705" max="8705" width="0" hidden="1" customWidth="1"/>
    <col min="8706" max="8706" width="10.7109375" customWidth="1"/>
    <col min="8707" max="8707" width="8.7109375" customWidth="1"/>
    <col min="8708" max="8708" width="15.7109375" customWidth="1"/>
    <col min="8709" max="8709" width="14.140625" customWidth="1"/>
    <col min="8710" max="8710" width="13.28515625" customWidth="1"/>
    <col min="8711" max="8713" width="14.85546875" customWidth="1"/>
    <col min="8714" max="8714" width="7.85546875" customWidth="1"/>
    <col min="8715" max="8715" width="5" customWidth="1"/>
    <col min="8716" max="8719" width="12.42578125" customWidth="1"/>
    <col min="8961" max="8961" width="0" hidden="1" customWidth="1"/>
    <col min="8962" max="8962" width="10.7109375" customWidth="1"/>
    <col min="8963" max="8963" width="8.7109375" customWidth="1"/>
    <col min="8964" max="8964" width="15.7109375" customWidth="1"/>
    <col min="8965" max="8965" width="14.140625" customWidth="1"/>
    <col min="8966" max="8966" width="13.28515625" customWidth="1"/>
    <col min="8967" max="8969" width="14.85546875" customWidth="1"/>
    <col min="8970" max="8970" width="7.85546875" customWidth="1"/>
    <col min="8971" max="8971" width="5" customWidth="1"/>
    <col min="8972" max="8975" width="12.42578125" customWidth="1"/>
    <col min="9217" max="9217" width="0" hidden="1" customWidth="1"/>
    <col min="9218" max="9218" width="10.7109375" customWidth="1"/>
    <col min="9219" max="9219" width="8.7109375" customWidth="1"/>
    <col min="9220" max="9220" width="15.7109375" customWidth="1"/>
    <col min="9221" max="9221" width="14.140625" customWidth="1"/>
    <col min="9222" max="9222" width="13.28515625" customWidth="1"/>
    <col min="9223" max="9225" width="14.85546875" customWidth="1"/>
    <col min="9226" max="9226" width="7.85546875" customWidth="1"/>
    <col min="9227" max="9227" width="5" customWidth="1"/>
    <col min="9228" max="9231" width="12.42578125" customWidth="1"/>
    <col min="9473" max="9473" width="0" hidden="1" customWidth="1"/>
    <col min="9474" max="9474" width="10.7109375" customWidth="1"/>
    <col min="9475" max="9475" width="8.7109375" customWidth="1"/>
    <col min="9476" max="9476" width="15.7109375" customWidth="1"/>
    <col min="9477" max="9477" width="14.140625" customWidth="1"/>
    <col min="9478" max="9478" width="13.28515625" customWidth="1"/>
    <col min="9479" max="9481" width="14.85546875" customWidth="1"/>
    <col min="9482" max="9482" width="7.85546875" customWidth="1"/>
    <col min="9483" max="9483" width="5" customWidth="1"/>
    <col min="9484" max="9487" width="12.42578125" customWidth="1"/>
    <col min="9729" max="9729" width="0" hidden="1" customWidth="1"/>
    <col min="9730" max="9730" width="10.7109375" customWidth="1"/>
    <col min="9731" max="9731" width="8.7109375" customWidth="1"/>
    <col min="9732" max="9732" width="15.7109375" customWidth="1"/>
    <col min="9733" max="9733" width="14.140625" customWidth="1"/>
    <col min="9734" max="9734" width="13.28515625" customWidth="1"/>
    <col min="9735" max="9737" width="14.85546875" customWidth="1"/>
    <col min="9738" max="9738" width="7.85546875" customWidth="1"/>
    <col min="9739" max="9739" width="5" customWidth="1"/>
    <col min="9740" max="9743" width="12.42578125" customWidth="1"/>
    <col min="9985" max="9985" width="0" hidden="1" customWidth="1"/>
    <col min="9986" max="9986" width="10.7109375" customWidth="1"/>
    <col min="9987" max="9987" width="8.7109375" customWidth="1"/>
    <col min="9988" max="9988" width="15.7109375" customWidth="1"/>
    <col min="9989" max="9989" width="14.140625" customWidth="1"/>
    <col min="9990" max="9990" width="13.28515625" customWidth="1"/>
    <col min="9991" max="9993" width="14.85546875" customWidth="1"/>
    <col min="9994" max="9994" width="7.85546875" customWidth="1"/>
    <col min="9995" max="9995" width="5" customWidth="1"/>
    <col min="9996" max="9999" width="12.42578125" customWidth="1"/>
    <col min="10241" max="10241" width="0" hidden="1" customWidth="1"/>
    <col min="10242" max="10242" width="10.7109375" customWidth="1"/>
    <col min="10243" max="10243" width="8.7109375" customWidth="1"/>
    <col min="10244" max="10244" width="15.7109375" customWidth="1"/>
    <col min="10245" max="10245" width="14.140625" customWidth="1"/>
    <col min="10246" max="10246" width="13.28515625" customWidth="1"/>
    <col min="10247" max="10249" width="14.85546875" customWidth="1"/>
    <col min="10250" max="10250" width="7.85546875" customWidth="1"/>
    <col min="10251" max="10251" width="5" customWidth="1"/>
    <col min="10252" max="10255" width="12.42578125" customWidth="1"/>
    <col min="10497" max="10497" width="0" hidden="1" customWidth="1"/>
    <col min="10498" max="10498" width="10.7109375" customWidth="1"/>
    <col min="10499" max="10499" width="8.7109375" customWidth="1"/>
    <col min="10500" max="10500" width="15.7109375" customWidth="1"/>
    <col min="10501" max="10501" width="14.140625" customWidth="1"/>
    <col min="10502" max="10502" width="13.28515625" customWidth="1"/>
    <col min="10503" max="10505" width="14.85546875" customWidth="1"/>
    <col min="10506" max="10506" width="7.85546875" customWidth="1"/>
    <col min="10507" max="10507" width="5" customWidth="1"/>
    <col min="10508" max="10511" width="12.42578125" customWidth="1"/>
    <col min="10753" max="10753" width="0" hidden="1" customWidth="1"/>
    <col min="10754" max="10754" width="10.7109375" customWidth="1"/>
    <col min="10755" max="10755" width="8.7109375" customWidth="1"/>
    <col min="10756" max="10756" width="15.7109375" customWidth="1"/>
    <col min="10757" max="10757" width="14.140625" customWidth="1"/>
    <col min="10758" max="10758" width="13.28515625" customWidth="1"/>
    <col min="10759" max="10761" width="14.85546875" customWidth="1"/>
    <col min="10762" max="10762" width="7.85546875" customWidth="1"/>
    <col min="10763" max="10763" width="5" customWidth="1"/>
    <col min="10764" max="10767" width="12.42578125" customWidth="1"/>
    <col min="11009" max="11009" width="0" hidden="1" customWidth="1"/>
    <col min="11010" max="11010" width="10.7109375" customWidth="1"/>
    <col min="11011" max="11011" width="8.7109375" customWidth="1"/>
    <col min="11012" max="11012" width="15.7109375" customWidth="1"/>
    <col min="11013" max="11013" width="14.140625" customWidth="1"/>
    <col min="11014" max="11014" width="13.28515625" customWidth="1"/>
    <col min="11015" max="11017" width="14.85546875" customWidth="1"/>
    <col min="11018" max="11018" width="7.85546875" customWidth="1"/>
    <col min="11019" max="11019" width="5" customWidth="1"/>
    <col min="11020" max="11023" width="12.42578125" customWidth="1"/>
    <col min="11265" max="11265" width="0" hidden="1" customWidth="1"/>
    <col min="11266" max="11266" width="10.7109375" customWidth="1"/>
    <col min="11267" max="11267" width="8.7109375" customWidth="1"/>
    <col min="11268" max="11268" width="15.7109375" customWidth="1"/>
    <col min="11269" max="11269" width="14.140625" customWidth="1"/>
    <col min="11270" max="11270" width="13.28515625" customWidth="1"/>
    <col min="11271" max="11273" width="14.85546875" customWidth="1"/>
    <col min="11274" max="11274" width="7.85546875" customWidth="1"/>
    <col min="11275" max="11275" width="5" customWidth="1"/>
    <col min="11276" max="11279" width="12.42578125" customWidth="1"/>
    <col min="11521" max="11521" width="0" hidden="1" customWidth="1"/>
    <col min="11522" max="11522" width="10.7109375" customWidth="1"/>
    <col min="11523" max="11523" width="8.7109375" customWidth="1"/>
    <col min="11524" max="11524" width="15.7109375" customWidth="1"/>
    <col min="11525" max="11525" width="14.140625" customWidth="1"/>
    <col min="11526" max="11526" width="13.28515625" customWidth="1"/>
    <col min="11527" max="11529" width="14.85546875" customWidth="1"/>
    <col min="11530" max="11530" width="7.85546875" customWidth="1"/>
    <col min="11531" max="11531" width="5" customWidth="1"/>
    <col min="11532" max="11535" width="12.42578125" customWidth="1"/>
    <col min="11777" max="11777" width="0" hidden="1" customWidth="1"/>
    <col min="11778" max="11778" width="10.7109375" customWidth="1"/>
    <col min="11779" max="11779" width="8.7109375" customWidth="1"/>
    <col min="11780" max="11780" width="15.7109375" customWidth="1"/>
    <col min="11781" max="11781" width="14.140625" customWidth="1"/>
    <col min="11782" max="11782" width="13.28515625" customWidth="1"/>
    <col min="11783" max="11785" width="14.85546875" customWidth="1"/>
    <col min="11786" max="11786" width="7.85546875" customWidth="1"/>
    <col min="11787" max="11787" width="5" customWidth="1"/>
    <col min="11788" max="11791" width="12.42578125" customWidth="1"/>
    <col min="12033" max="12033" width="0" hidden="1" customWidth="1"/>
    <col min="12034" max="12034" width="10.7109375" customWidth="1"/>
    <col min="12035" max="12035" width="8.7109375" customWidth="1"/>
    <col min="12036" max="12036" width="15.7109375" customWidth="1"/>
    <col min="12037" max="12037" width="14.140625" customWidth="1"/>
    <col min="12038" max="12038" width="13.28515625" customWidth="1"/>
    <col min="12039" max="12041" width="14.85546875" customWidth="1"/>
    <col min="12042" max="12042" width="7.85546875" customWidth="1"/>
    <col min="12043" max="12043" width="5" customWidth="1"/>
    <col min="12044" max="12047" width="12.42578125" customWidth="1"/>
    <col min="12289" max="12289" width="0" hidden="1" customWidth="1"/>
    <col min="12290" max="12290" width="10.7109375" customWidth="1"/>
    <col min="12291" max="12291" width="8.7109375" customWidth="1"/>
    <col min="12292" max="12292" width="15.7109375" customWidth="1"/>
    <col min="12293" max="12293" width="14.140625" customWidth="1"/>
    <col min="12294" max="12294" width="13.28515625" customWidth="1"/>
    <col min="12295" max="12297" width="14.85546875" customWidth="1"/>
    <col min="12298" max="12298" width="7.85546875" customWidth="1"/>
    <col min="12299" max="12299" width="5" customWidth="1"/>
    <col min="12300" max="12303" width="12.42578125" customWidth="1"/>
    <col min="12545" max="12545" width="0" hidden="1" customWidth="1"/>
    <col min="12546" max="12546" width="10.7109375" customWidth="1"/>
    <col min="12547" max="12547" width="8.7109375" customWidth="1"/>
    <col min="12548" max="12548" width="15.7109375" customWidth="1"/>
    <col min="12549" max="12549" width="14.140625" customWidth="1"/>
    <col min="12550" max="12550" width="13.28515625" customWidth="1"/>
    <col min="12551" max="12553" width="14.85546875" customWidth="1"/>
    <col min="12554" max="12554" width="7.85546875" customWidth="1"/>
    <col min="12555" max="12555" width="5" customWidth="1"/>
    <col min="12556" max="12559" width="12.42578125" customWidth="1"/>
    <col min="12801" max="12801" width="0" hidden="1" customWidth="1"/>
    <col min="12802" max="12802" width="10.7109375" customWidth="1"/>
    <col min="12803" max="12803" width="8.7109375" customWidth="1"/>
    <col min="12804" max="12804" width="15.7109375" customWidth="1"/>
    <col min="12805" max="12805" width="14.140625" customWidth="1"/>
    <col min="12806" max="12806" width="13.28515625" customWidth="1"/>
    <col min="12807" max="12809" width="14.85546875" customWidth="1"/>
    <col min="12810" max="12810" width="7.85546875" customWidth="1"/>
    <col min="12811" max="12811" width="5" customWidth="1"/>
    <col min="12812" max="12815" width="12.42578125" customWidth="1"/>
    <col min="13057" max="13057" width="0" hidden="1" customWidth="1"/>
    <col min="13058" max="13058" width="10.7109375" customWidth="1"/>
    <col min="13059" max="13059" width="8.7109375" customWidth="1"/>
    <col min="13060" max="13060" width="15.7109375" customWidth="1"/>
    <col min="13061" max="13061" width="14.140625" customWidth="1"/>
    <col min="13062" max="13062" width="13.28515625" customWidth="1"/>
    <col min="13063" max="13065" width="14.85546875" customWidth="1"/>
    <col min="13066" max="13066" width="7.85546875" customWidth="1"/>
    <col min="13067" max="13067" width="5" customWidth="1"/>
    <col min="13068" max="13071" width="12.42578125" customWidth="1"/>
    <col min="13313" max="13313" width="0" hidden="1" customWidth="1"/>
    <col min="13314" max="13314" width="10.7109375" customWidth="1"/>
    <col min="13315" max="13315" width="8.7109375" customWidth="1"/>
    <col min="13316" max="13316" width="15.7109375" customWidth="1"/>
    <col min="13317" max="13317" width="14.140625" customWidth="1"/>
    <col min="13318" max="13318" width="13.28515625" customWidth="1"/>
    <col min="13319" max="13321" width="14.85546875" customWidth="1"/>
    <col min="13322" max="13322" width="7.85546875" customWidth="1"/>
    <col min="13323" max="13323" width="5" customWidth="1"/>
    <col min="13324" max="13327" width="12.42578125" customWidth="1"/>
    <col min="13569" max="13569" width="0" hidden="1" customWidth="1"/>
    <col min="13570" max="13570" width="10.7109375" customWidth="1"/>
    <col min="13571" max="13571" width="8.7109375" customWidth="1"/>
    <col min="13572" max="13572" width="15.7109375" customWidth="1"/>
    <col min="13573" max="13573" width="14.140625" customWidth="1"/>
    <col min="13574" max="13574" width="13.28515625" customWidth="1"/>
    <col min="13575" max="13577" width="14.85546875" customWidth="1"/>
    <col min="13578" max="13578" width="7.85546875" customWidth="1"/>
    <col min="13579" max="13579" width="5" customWidth="1"/>
    <col min="13580" max="13583" width="12.42578125" customWidth="1"/>
    <col min="13825" max="13825" width="0" hidden="1" customWidth="1"/>
    <col min="13826" max="13826" width="10.7109375" customWidth="1"/>
    <col min="13827" max="13827" width="8.7109375" customWidth="1"/>
    <col min="13828" max="13828" width="15.7109375" customWidth="1"/>
    <col min="13829" max="13829" width="14.140625" customWidth="1"/>
    <col min="13830" max="13830" width="13.28515625" customWidth="1"/>
    <col min="13831" max="13833" width="14.85546875" customWidth="1"/>
    <col min="13834" max="13834" width="7.85546875" customWidth="1"/>
    <col min="13835" max="13835" width="5" customWidth="1"/>
    <col min="13836" max="13839" width="12.42578125" customWidth="1"/>
    <col min="14081" max="14081" width="0" hidden="1" customWidth="1"/>
    <col min="14082" max="14082" width="10.7109375" customWidth="1"/>
    <col min="14083" max="14083" width="8.7109375" customWidth="1"/>
    <col min="14084" max="14084" width="15.7109375" customWidth="1"/>
    <col min="14085" max="14085" width="14.140625" customWidth="1"/>
    <col min="14086" max="14086" width="13.28515625" customWidth="1"/>
    <col min="14087" max="14089" width="14.85546875" customWidth="1"/>
    <col min="14090" max="14090" width="7.85546875" customWidth="1"/>
    <col min="14091" max="14091" width="5" customWidth="1"/>
    <col min="14092" max="14095" width="12.42578125" customWidth="1"/>
    <col min="14337" max="14337" width="0" hidden="1" customWidth="1"/>
    <col min="14338" max="14338" width="10.7109375" customWidth="1"/>
    <col min="14339" max="14339" width="8.7109375" customWidth="1"/>
    <col min="14340" max="14340" width="15.7109375" customWidth="1"/>
    <col min="14341" max="14341" width="14.140625" customWidth="1"/>
    <col min="14342" max="14342" width="13.28515625" customWidth="1"/>
    <col min="14343" max="14345" width="14.85546875" customWidth="1"/>
    <col min="14346" max="14346" width="7.85546875" customWidth="1"/>
    <col min="14347" max="14347" width="5" customWidth="1"/>
    <col min="14348" max="14351" width="12.42578125" customWidth="1"/>
    <col min="14593" max="14593" width="0" hidden="1" customWidth="1"/>
    <col min="14594" max="14594" width="10.7109375" customWidth="1"/>
    <col min="14595" max="14595" width="8.7109375" customWidth="1"/>
    <col min="14596" max="14596" width="15.7109375" customWidth="1"/>
    <col min="14597" max="14597" width="14.140625" customWidth="1"/>
    <col min="14598" max="14598" width="13.28515625" customWidth="1"/>
    <col min="14599" max="14601" width="14.85546875" customWidth="1"/>
    <col min="14602" max="14602" width="7.85546875" customWidth="1"/>
    <col min="14603" max="14603" width="5" customWidth="1"/>
    <col min="14604" max="14607" width="12.42578125" customWidth="1"/>
    <col min="14849" max="14849" width="0" hidden="1" customWidth="1"/>
    <col min="14850" max="14850" width="10.7109375" customWidth="1"/>
    <col min="14851" max="14851" width="8.7109375" customWidth="1"/>
    <col min="14852" max="14852" width="15.7109375" customWidth="1"/>
    <col min="14853" max="14853" width="14.140625" customWidth="1"/>
    <col min="14854" max="14854" width="13.28515625" customWidth="1"/>
    <col min="14855" max="14857" width="14.85546875" customWidth="1"/>
    <col min="14858" max="14858" width="7.85546875" customWidth="1"/>
    <col min="14859" max="14859" width="5" customWidth="1"/>
    <col min="14860" max="14863" width="12.42578125" customWidth="1"/>
    <col min="15105" max="15105" width="0" hidden="1" customWidth="1"/>
    <col min="15106" max="15106" width="10.7109375" customWidth="1"/>
    <col min="15107" max="15107" width="8.7109375" customWidth="1"/>
    <col min="15108" max="15108" width="15.7109375" customWidth="1"/>
    <col min="15109" max="15109" width="14.140625" customWidth="1"/>
    <col min="15110" max="15110" width="13.28515625" customWidth="1"/>
    <col min="15111" max="15113" width="14.85546875" customWidth="1"/>
    <col min="15114" max="15114" width="7.85546875" customWidth="1"/>
    <col min="15115" max="15115" width="5" customWidth="1"/>
    <col min="15116" max="15119" width="12.42578125" customWidth="1"/>
    <col min="15361" max="15361" width="0" hidden="1" customWidth="1"/>
    <col min="15362" max="15362" width="10.7109375" customWidth="1"/>
    <col min="15363" max="15363" width="8.7109375" customWidth="1"/>
    <col min="15364" max="15364" width="15.7109375" customWidth="1"/>
    <col min="15365" max="15365" width="14.140625" customWidth="1"/>
    <col min="15366" max="15366" width="13.28515625" customWidth="1"/>
    <col min="15367" max="15369" width="14.85546875" customWidth="1"/>
    <col min="15370" max="15370" width="7.85546875" customWidth="1"/>
    <col min="15371" max="15371" width="5" customWidth="1"/>
    <col min="15372" max="15375" width="12.42578125" customWidth="1"/>
    <col min="15617" max="15617" width="0" hidden="1" customWidth="1"/>
    <col min="15618" max="15618" width="10.7109375" customWidth="1"/>
    <col min="15619" max="15619" width="8.7109375" customWidth="1"/>
    <col min="15620" max="15620" width="15.7109375" customWidth="1"/>
    <col min="15621" max="15621" width="14.140625" customWidth="1"/>
    <col min="15622" max="15622" width="13.28515625" customWidth="1"/>
    <col min="15623" max="15625" width="14.85546875" customWidth="1"/>
    <col min="15626" max="15626" width="7.85546875" customWidth="1"/>
    <col min="15627" max="15627" width="5" customWidth="1"/>
    <col min="15628" max="15631" width="12.42578125" customWidth="1"/>
    <col min="15873" max="15873" width="0" hidden="1" customWidth="1"/>
    <col min="15874" max="15874" width="10.7109375" customWidth="1"/>
    <col min="15875" max="15875" width="8.7109375" customWidth="1"/>
    <col min="15876" max="15876" width="15.7109375" customWidth="1"/>
    <col min="15877" max="15877" width="14.140625" customWidth="1"/>
    <col min="15878" max="15878" width="13.28515625" customWidth="1"/>
    <col min="15879" max="15881" width="14.85546875" customWidth="1"/>
    <col min="15882" max="15882" width="7.85546875" customWidth="1"/>
    <col min="15883" max="15883" width="5" customWidth="1"/>
    <col min="15884" max="15887" width="12.42578125" customWidth="1"/>
    <col min="16129" max="16129" width="0" hidden="1" customWidth="1"/>
    <col min="16130" max="16130" width="10.7109375" customWidth="1"/>
    <col min="16131" max="16131" width="8.7109375" customWidth="1"/>
    <col min="16132" max="16132" width="15.7109375" customWidth="1"/>
    <col min="16133" max="16133" width="14.140625" customWidth="1"/>
    <col min="16134" max="16134" width="13.28515625" customWidth="1"/>
    <col min="16135" max="16137" width="14.85546875" customWidth="1"/>
    <col min="16138" max="16138" width="7.85546875" customWidth="1"/>
    <col min="16139" max="16139" width="5" customWidth="1"/>
    <col min="16140" max="16143" width="12.42578125" customWidth="1"/>
  </cols>
  <sheetData>
    <row r="1" spans="1:15" ht="33.75" customHeight="1">
      <c r="A1" s="3" t="s">
        <v>1</v>
      </c>
      <c r="B1" s="236" t="s">
        <v>2</v>
      </c>
      <c r="C1" s="237"/>
      <c r="D1" s="237"/>
      <c r="E1" s="237"/>
      <c r="F1" s="237"/>
      <c r="G1" s="237"/>
      <c r="H1" s="237"/>
      <c r="I1" s="237"/>
      <c r="J1" s="238"/>
    </row>
    <row r="2" spans="1:15" ht="23.25" customHeight="1">
      <c r="A2" s="4"/>
      <c r="B2" s="5" t="s">
        <v>3</v>
      </c>
      <c r="C2" s="6"/>
      <c r="D2" s="239" t="s">
        <v>70</v>
      </c>
      <c r="E2" s="240"/>
      <c r="F2" s="240"/>
      <c r="G2" s="240"/>
      <c r="H2" s="240"/>
      <c r="I2" s="240"/>
      <c r="J2" s="241"/>
      <c r="O2" s="7"/>
    </row>
    <row r="3" spans="1:15" ht="23.25" customHeight="1">
      <c r="A3" s="4"/>
      <c r="B3" s="8" t="s">
        <v>4</v>
      </c>
      <c r="C3" s="9"/>
      <c r="D3" s="242" t="s">
        <v>74</v>
      </c>
      <c r="E3" s="243"/>
      <c r="F3" s="243"/>
      <c r="G3" s="243"/>
      <c r="H3" s="243"/>
      <c r="I3" s="243"/>
      <c r="J3" s="244"/>
    </row>
    <row r="4" spans="1:15" ht="23.25" customHeight="1">
      <c r="A4" s="4"/>
      <c r="B4" s="10" t="s">
        <v>5</v>
      </c>
      <c r="C4" s="11"/>
      <c r="D4" s="242" t="s">
        <v>76</v>
      </c>
      <c r="E4" s="243"/>
      <c r="F4" s="243"/>
      <c r="G4" s="243"/>
      <c r="H4" s="243"/>
      <c r="I4" s="243"/>
      <c r="J4" s="244"/>
    </row>
    <row r="5" spans="1:15" ht="24" customHeight="1">
      <c r="A5" s="4"/>
      <c r="B5" s="12" t="s">
        <v>6</v>
      </c>
      <c r="D5" s="13" t="s">
        <v>71</v>
      </c>
      <c r="E5" s="14"/>
      <c r="F5" s="14"/>
      <c r="G5" s="14"/>
      <c r="H5" s="15" t="s">
        <v>67</v>
      </c>
      <c r="I5" s="13"/>
      <c r="J5" s="16"/>
    </row>
    <row r="6" spans="1:15" ht="15.75" customHeight="1">
      <c r="A6" s="4"/>
      <c r="B6" s="17"/>
      <c r="C6" s="14"/>
      <c r="D6" s="13" t="s">
        <v>72</v>
      </c>
      <c r="E6" s="14"/>
      <c r="F6" s="14"/>
      <c r="G6" s="14"/>
      <c r="H6" s="15" t="s">
        <v>68</v>
      </c>
      <c r="I6" s="13"/>
      <c r="J6" s="16"/>
    </row>
    <row r="7" spans="1:15" ht="15.75" customHeight="1">
      <c r="A7" s="4"/>
      <c r="B7" s="18"/>
      <c r="C7" s="19"/>
      <c r="D7" s="20" t="s">
        <v>73</v>
      </c>
      <c r="E7" s="21"/>
      <c r="F7" s="21"/>
      <c r="G7" s="21"/>
      <c r="H7" s="22" t="s">
        <v>69</v>
      </c>
      <c r="I7" s="21"/>
      <c r="J7" s="23"/>
    </row>
    <row r="8" spans="1:15" ht="24" hidden="1" customHeight="1">
      <c r="A8" s="4"/>
      <c r="B8" s="12" t="s">
        <v>7</v>
      </c>
      <c r="D8" s="24"/>
      <c r="H8" s="25" t="s">
        <v>8</v>
      </c>
      <c r="I8" s="24"/>
      <c r="J8" s="16"/>
    </row>
    <row r="9" spans="1:15" ht="15.75" hidden="1" customHeight="1">
      <c r="A9" s="4"/>
      <c r="B9" s="4"/>
      <c r="D9" s="24"/>
      <c r="H9" s="25" t="s">
        <v>9</v>
      </c>
      <c r="I9" s="24"/>
      <c r="J9" s="16"/>
    </row>
    <row r="10" spans="1:15" ht="15.75" hidden="1" customHeight="1">
      <c r="A10" s="4"/>
      <c r="B10" s="26"/>
      <c r="C10" s="27"/>
      <c r="D10" s="28"/>
      <c r="E10" s="29"/>
      <c r="F10" s="29"/>
      <c r="G10" s="30"/>
      <c r="H10" s="30"/>
      <c r="I10" s="31"/>
      <c r="J10" s="23"/>
    </row>
    <row r="11" spans="1:15" ht="24" customHeight="1">
      <c r="A11" s="4"/>
      <c r="B11" s="12" t="s">
        <v>10</v>
      </c>
      <c r="D11" s="245"/>
      <c r="E11" s="245"/>
      <c r="F11" s="245"/>
      <c r="G11" s="245"/>
      <c r="H11" s="25" t="s">
        <v>8</v>
      </c>
      <c r="I11" s="1"/>
      <c r="J11" s="16"/>
    </row>
    <row r="12" spans="1:15" ht="15.75" customHeight="1">
      <c r="A12" s="4"/>
      <c r="B12" s="17"/>
      <c r="C12" s="14"/>
      <c r="D12" s="235"/>
      <c r="E12" s="235"/>
      <c r="F12" s="235"/>
      <c r="G12" s="235"/>
      <c r="H12" s="25" t="s">
        <v>9</v>
      </c>
      <c r="I12" s="1"/>
      <c r="J12" s="16"/>
    </row>
    <row r="13" spans="1:15" ht="15.75" customHeight="1">
      <c r="A13" s="4"/>
      <c r="B13" s="18"/>
      <c r="C13" s="2"/>
      <c r="D13" s="231"/>
      <c r="E13" s="231"/>
      <c r="F13" s="231"/>
      <c r="G13" s="231"/>
      <c r="H13" s="32"/>
      <c r="I13" s="21"/>
      <c r="J13" s="23"/>
    </row>
    <row r="14" spans="1:15" ht="24" hidden="1" customHeight="1">
      <c r="A14" s="4"/>
      <c r="B14" s="33" t="s">
        <v>11</v>
      </c>
      <c r="C14" s="34"/>
      <c r="D14" s="35"/>
      <c r="E14" s="36"/>
      <c r="F14" s="36"/>
      <c r="G14" s="36"/>
      <c r="H14" s="37"/>
      <c r="I14" s="36"/>
      <c r="J14" s="38"/>
    </row>
    <row r="15" spans="1:15" ht="32.25" customHeight="1">
      <c r="A15" s="4"/>
      <c r="B15" s="26" t="s">
        <v>12</v>
      </c>
      <c r="C15" s="39"/>
      <c r="D15" s="30"/>
      <c r="E15" s="232"/>
      <c r="F15" s="232"/>
      <c r="G15" s="233"/>
      <c r="H15" s="233"/>
      <c r="I15" s="233" t="s">
        <v>13</v>
      </c>
      <c r="J15" s="234"/>
    </row>
    <row r="16" spans="1:15" ht="23.25" customHeight="1">
      <c r="A16" s="40" t="s">
        <v>14</v>
      </c>
      <c r="B16" s="41" t="s">
        <v>14</v>
      </c>
      <c r="C16" s="42"/>
      <c r="D16" s="43"/>
      <c r="E16" s="223"/>
      <c r="F16" s="224"/>
      <c r="G16" s="223"/>
      <c r="H16" s="224"/>
      <c r="I16" s="223">
        <f>SUMIF(F47:F47,A16,I47:I47)+SUMIF(F47:F47,"PSU",I47:I47)</f>
        <v>0</v>
      </c>
      <c r="J16" s="225"/>
    </row>
    <row r="17" spans="1:10" ht="23.25" customHeight="1">
      <c r="A17" s="40" t="s">
        <v>15</v>
      </c>
      <c r="B17" s="41" t="s">
        <v>15</v>
      </c>
      <c r="C17" s="42"/>
      <c r="D17" s="43"/>
      <c r="E17" s="223"/>
      <c r="F17" s="224"/>
      <c r="G17" s="223"/>
      <c r="H17" s="224"/>
      <c r="I17" s="223">
        <f>SUMIF(F47:F47,A17,I47:I47)</f>
        <v>0</v>
      </c>
      <c r="J17" s="225"/>
    </row>
    <row r="18" spans="1:10" ht="23.25" customHeight="1">
      <c r="A18" s="40" t="s">
        <v>16</v>
      </c>
      <c r="B18" s="41" t="s">
        <v>16</v>
      </c>
      <c r="C18" s="42"/>
      <c r="D18" s="43"/>
      <c r="E18" s="223"/>
      <c r="F18" s="224"/>
      <c r="G18" s="223"/>
      <c r="H18" s="224"/>
      <c r="I18" s="223">
        <f>SUMIF(F47:F47,A18,I47:I47)</f>
        <v>0</v>
      </c>
      <c r="J18" s="225"/>
    </row>
    <row r="19" spans="1:10" ht="23.25" customHeight="1">
      <c r="A19" s="40" t="s">
        <v>17</v>
      </c>
      <c r="B19" s="41" t="s">
        <v>18</v>
      </c>
      <c r="C19" s="42"/>
      <c r="D19" s="43"/>
      <c r="E19" s="223"/>
      <c r="F19" s="224"/>
      <c r="G19" s="223"/>
      <c r="H19" s="224"/>
      <c r="I19" s="223">
        <f>SUMIF(F47:F47,A19,I47:I47)</f>
        <v>0</v>
      </c>
      <c r="J19" s="225"/>
    </row>
    <row r="20" spans="1:10" ht="23.25" customHeight="1">
      <c r="A20" s="40" t="s">
        <v>19</v>
      </c>
      <c r="B20" s="41" t="s">
        <v>20</v>
      </c>
      <c r="C20" s="42"/>
      <c r="D20" s="43"/>
      <c r="E20" s="223"/>
      <c r="F20" s="224"/>
      <c r="G20" s="223"/>
      <c r="H20" s="224"/>
      <c r="I20" s="223">
        <f>SUMIF(F47:F47,A20,I47:I47)</f>
        <v>0</v>
      </c>
      <c r="J20" s="225"/>
    </row>
    <row r="21" spans="1:10" ht="23.25" customHeight="1">
      <c r="A21" s="4"/>
      <c r="B21" s="44" t="s">
        <v>13</v>
      </c>
      <c r="C21" s="45"/>
      <c r="D21" s="46"/>
      <c r="E21" s="226"/>
      <c r="F21" s="227"/>
      <c r="G21" s="226"/>
      <c r="H21" s="227"/>
      <c r="I21" s="226">
        <f>SUM(I16:J20)</f>
        <v>0</v>
      </c>
      <c r="J21" s="228"/>
    </row>
    <row r="22" spans="1:10" ht="33" customHeight="1">
      <c r="A22" s="4"/>
      <c r="B22" s="47" t="s">
        <v>21</v>
      </c>
      <c r="C22" s="42"/>
      <c r="D22" s="43"/>
      <c r="E22" s="48"/>
      <c r="F22" s="49"/>
      <c r="G22" s="50"/>
      <c r="H22" s="50"/>
      <c r="I22" s="50"/>
      <c r="J22" s="51"/>
    </row>
    <row r="23" spans="1:10" ht="23.25" customHeight="1">
      <c r="A23" s="4"/>
      <c r="B23" s="52" t="s">
        <v>22</v>
      </c>
      <c r="C23" s="42"/>
      <c r="D23" s="43"/>
      <c r="E23" s="53">
        <v>15</v>
      </c>
      <c r="F23" s="49" t="s">
        <v>23</v>
      </c>
      <c r="G23" s="221">
        <v>0</v>
      </c>
      <c r="H23" s="222"/>
      <c r="I23" s="222"/>
      <c r="J23" s="51" t="str">
        <f t="shared" ref="J23:J28" si="0">Mena</f>
        <v>CZK</v>
      </c>
    </row>
    <row r="24" spans="1:10" ht="23.25" customHeight="1">
      <c r="A24" s="4"/>
      <c r="B24" s="52" t="s">
        <v>24</v>
      </c>
      <c r="C24" s="42"/>
      <c r="D24" s="43"/>
      <c r="E24" s="53">
        <f>SazbaDPH1</f>
        <v>15</v>
      </c>
      <c r="F24" s="49" t="s">
        <v>23</v>
      </c>
      <c r="G24" s="229">
        <f>ZakladDPHSni*SazbaDPH1/100</f>
        <v>0</v>
      </c>
      <c r="H24" s="230"/>
      <c r="I24" s="230"/>
      <c r="J24" s="51" t="str">
        <f t="shared" si="0"/>
        <v>CZK</v>
      </c>
    </row>
    <row r="25" spans="1:10" ht="23.25" customHeight="1">
      <c r="A25" s="4"/>
      <c r="B25" s="52" t="s">
        <v>25</v>
      </c>
      <c r="C25" s="42"/>
      <c r="D25" s="43"/>
      <c r="E25" s="53">
        <v>21</v>
      </c>
      <c r="F25" s="49" t="s">
        <v>23</v>
      </c>
      <c r="G25" s="221">
        <f>I21</f>
        <v>0</v>
      </c>
      <c r="H25" s="222"/>
      <c r="I25" s="222"/>
      <c r="J25" s="51" t="str">
        <f t="shared" si="0"/>
        <v>CZK</v>
      </c>
    </row>
    <row r="26" spans="1:10" ht="23.25" customHeight="1">
      <c r="A26" s="4"/>
      <c r="B26" s="54" t="s">
        <v>26</v>
      </c>
      <c r="C26" s="55"/>
      <c r="D26" s="30"/>
      <c r="E26" s="56">
        <f>SazbaDPH2</f>
        <v>21</v>
      </c>
      <c r="F26" s="57" t="s">
        <v>23</v>
      </c>
      <c r="G26" s="203">
        <f>ZakladDPHZakl*SazbaDPH2/100</f>
        <v>0</v>
      </c>
      <c r="H26" s="204"/>
      <c r="I26" s="204"/>
      <c r="J26" s="58" t="str">
        <f t="shared" si="0"/>
        <v>CZK</v>
      </c>
    </row>
    <row r="27" spans="1:10" ht="23.25" customHeight="1" thickBot="1">
      <c r="A27" s="4"/>
      <c r="B27" s="12" t="s">
        <v>27</v>
      </c>
      <c r="C27" s="59"/>
      <c r="D27" s="60"/>
      <c r="E27" s="59"/>
      <c r="F27" s="61"/>
      <c r="G27" s="205">
        <f>0</f>
        <v>0</v>
      </c>
      <c r="H27" s="205"/>
      <c r="I27" s="205"/>
      <c r="J27" s="62" t="str">
        <f t="shared" si="0"/>
        <v>CZK</v>
      </c>
    </row>
    <row r="28" spans="1:10" ht="27.75" hidden="1" customHeight="1">
      <c r="A28" s="4"/>
      <c r="B28" s="63" t="s">
        <v>28</v>
      </c>
      <c r="C28" s="64"/>
      <c r="D28" s="64"/>
      <c r="E28" s="65"/>
      <c r="F28" s="66"/>
      <c r="G28" s="206" t="e">
        <f>ZakladDPHSniVypocet+ZakladDPHZaklVypocet</f>
        <v>#REF!</v>
      </c>
      <c r="H28" s="206"/>
      <c r="I28" s="206"/>
      <c r="J28" s="67" t="str">
        <f t="shared" si="0"/>
        <v>CZK</v>
      </c>
    </row>
    <row r="29" spans="1:10" ht="27.75" customHeight="1" thickBot="1">
      <c r="A29" s="4"/>
      <c r="B29" s="63" t="s">
        <v>29</v>
      </c>
      <c r="C29" s="68"/>
      <c r="D29" s="68"/>
      <c r="E29" s="68"/>
      <c r="F29" s="68"/>
      <c r="G29" s="207">
        <f>ZakladDPHSni+DPHSni+ZakladDPHZakl+DPHZakl+Zaokrouhleni</f>
        <v>0</v>
      </c>
      <c r="H29" s="207"/>
      <c r="I29" s="207"/>
      <c r="J29" s="69" t="s">
        <v>30</v>
      </c>
    </row>
    <row r="30" spans="1:10" ht="12.75" customHeight="1">
      <c r="A30" s="4"/>
      <c r="B30" s="4"/>
      <c r="J30" s="70"/>
    </row>
    <row r="31" spans="1:10" ht="78.75" customHeight="1">
      <c r="A31" s="4"/>
      <c r="B31" s="208"/>
      <c r="C31" s="209"/>
      <c r="D31" s="209"/>
      <c r="E31" s="209"/>
      <c r="F31" s="209"/>
      <c r="G31" s="209"/>
      <c r="H31" s="209"/>
      <c r="I31" s="209"/>
      <c r="J31" s="210"/>
    </row>
    <row r="32" spans="1:10" ht="18.75" customHeight="1">
      <c r="A32" s="4"/>
      <c r="B32" s="71"/>
      <c r="C32" s="72" t="s">
        <v>31</v>
      </c>
      <c r="D32" s="73"/>
      <c r="E32" s="73"/>
      <c r="F32" s="72" t="s">
        <v>32</v>
      </c>
      <c r="G32" s="73"/>
      <c r="H32" s="74">
        <f ca="1">TODAY()</f>
        <v>45763</v>
      </c>
      <c r="I32" s="73"/>
      <c r="J32" s="70"/>
    </row>
    <row r="33" spans="1:10" ht="47.25" customHeight="1">
      <c r="A33" s="4"/>
      <c r="B33" s="4"/>
      <c r="J33" s="70"/>
    </row>
    <row r="34" spans="1:10" s="76" customFormat="1" ht="18.75" customHeight="1">
      <c r="A34" s="75"/>
      <c r="B34" s="75"/>
      <c r="D34" s="77"/>
      <c r="E34" s="77"/>
      <c r="G34" s="77"/>
      <c r="H34" s="77"/>
      <c r="I34" s="77"/>
      <c r="J34" s="78"/>
    </row>
    <row r="35" spans="1:10" ht="12.75" customHeight="1">
      <c r="A35" s="4"/>
      <c r="B35" s="4"/>
      <c r="D35" s="211" t="s">
        <v>33</v>
      </c>
      <c r="E35" s="211"/>
      <c r="H35" s="79" t="s">
        <v>34</v>
      </c>
      <c r="J35" s="70"/>
    </row>
    <row r="36" spans="1:10" ht="13.5" customHeight="1" thickBot="1">
      <c r="A36" s="80"/>
      <c r="B36" s="80"/>
      <c r="C36" s="81"/>
      <c r="D36" s="81"/>
      <c r="E36" s="81"/>
      <c r="F36" s="81"/>
      <c r="G36" s="81"/>
      <c r="H36" s="81"/>
      <c r="I36" s="81"/>
      <c r="J36" s="82"/>
    </row>
    <row r="37" spans="1:10" ht="27" hidden="1" customHeight="1">
      <c r="B37" s="83" t="s">
        <v>35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>
      <c r="A38" s="86" t="s">
        <v>36</v>
      </c>
      <c r="B38" s="87" t="s">
        <v>37</v>
      </c>
      <c r="C38" s="88" t="s">
        <v>38</v>
      </c>
      <c r="D38" s="89"/>
      <c r="E38" s="89"/>
      <c r="F38" s="90" t="str">
        <f>B23</f>
        <v>Základ pro sníženou DPH</v>
      </c>
      <c r="G38" s="90" t="str">
        <f>B25</f>
        <v>Základ pro základní DPH</v>
      </c>
      <c r="H38" s="91" t="s">
        <v>39</v>
      </c>
      <c r="I38" s="91" t="s">
        <v>0</v>
      </c>
      <c r="J38" s="92" t="s">
        <v>23</v>
      </c>
    </row>
    <row r="39" spans="1:10" ht="25.5" hidden="1" customHeight="1">
      <c r="A39" s="86">
        <v>1</v>
      </c>
      <c r="B39" s="93" t="s">
        <v>40</v>
      </c>
      <c r="C39" s="212" t="s">
        <v>41</v>
      </c>
      <c r="D39" s="213"/>
      <c r="E39" s="213"/>
      <c r="F39" s="94" t="e">
        <f>[1]Pol!O210</f>
        <v>#REF!</v>
      </c>
      <c r="G39" s="95" t="e">
        <f>[1]Pol!P210</f>
        <v>#REF!</v>
      </c>
      <c r="H39" s="96" t="e">
        <f>(F39*SazbaDPH1/100)+(G39*SazbaDPH2/100)</f>
        <v>#REF!</v>
      </c>
      <c r="I39" s="96" t="e">
        <f>F39+G39+H39</f>
        <v>#REF!</v>
      </c>
      <c r="J39" s="97" t="e">
        <f>IF(CenaCelkemVypocet=0,"",I39/CenaCelkemVypocet*100)</f>
        <v>#REF!</v>
      </c>
    </row>
    <row r="40" spans="1:10" ht="25.5" hidden="1" customHeight="1">
      <c r="A40" s="86"/>
      <c r="B40" s="214" t="s">
        <v>42</v>
      </c>
      <c r="C40" s="215"/>
      <c r="D40" s="215"/>
      <c r="E40" s="216"/>
      <c r="F40" s="98" t="e">
        <f>SUMIF(A39:A39,"=1",F39:F39)</f>
        <v>#REF!</v>
      </c>
      <c r="G40" s="99" t="e">
        <f>SUMIF(A39:A39,"=1",G39:G39)</f>
        <v>#REF!</v>
      </c>
      <c r="H40" s="99" t="e">
        <f>SUMIF(A39:A39,"=1",H39:H39)</f>
        <v>#REF!</v>
      </c>
      <c r="I40" s="99" t="e">
        <f>SUMIF(A39:A39,"=1",I39:I39)</f>
        <v>#REF!</v>
      </c>
      <c r="J40" s="100" t="e">
        <f>SUMIF(A39:A39,"=1",J39:J39)</f>
        <v>#REF!</v>
      </c>
    </row>
    <row r="44" spans="1:10" ht="15.6">
      <c r="B44" s="101" t="s">
        <v>43</v>
      </c>
    </row>
    <row r="46" spans="1:10" ht="25.5" customHeight="1">
      <c r="A46" s="102"/>
      <c r="B46" s="103" t="s">
        <v>37</v>
      </c>
      <c r="C46" s="103" t="s">
        <v>38</v>
      </c>
      <c r="D46" s="104"/>
      <c r="E46" s="104"/>
      <c r="F46" s="105" t="s">
        <v>44</v>
      </c>
      <c r="G46" s="105"/>
      <c r="H46" s="105"/>
      <c r="I46" s="217" t="s">
        <v>13</v>
      </c>
      <c r="J46" s="217"/>
    </row>
    <row r="47" spans="1:10" ht="25.5" customHeight="1">
      <c r="A47" s="106"/>
      <c r="B47" s="107"/>
      <c r="C47" s="218" t="s">
        <v>76</v>
      </c>
      <c r="D47" s="219"/>
      <c r="E47" s="219"/>
      <c r="F47" s="108" t="s">
        <v>15</v>
      </c>
      <c r="G47" s="109"/>
      <c r="H47" s="109"/>
      <c r="I47" s="220">
        <f>Pol!G110</f>
        <v>0</v>
      </c>
      <c r="J47" s="220"/>
    </row>
    <row r="48" spans="1:10" ht="25.5" customHeight="1">
      <c r="A48" s="110"/>
      <c r="B48" s="111" t="s">
        <v>0</v>
      </c>
      <c r="C48" s="111"/>
      <c r="D48" s="112"/>
      <c r="E48" s="112"/>
      <c r="F48" s="113"/>
      <c r="G48" s="114"/>
      <c r="H48" s="114"/>
      <c r="I48" s="202">
        <f>SUM(I47:I47)</f>
        <v>0</v>
      </c>
      <c r="J48" s="202"/>
    </row>
    <row r="49" spans="6:10">
      <c r="F49" s="115"/>
      <c r="G49" s="115"/>
      <c r="H49" s="115"/>
      <c r="I49" s="115"/>
      <c r="J49" s="115"/>
    </row>
    <row r="50" spans="6:10">
      <c r="F50" s="115"/>
      <c r="G50" s="115"/>
      <c r="H50" s="115"/>
      <c r="I50" s="115"/>
      <c r="J50" s="115"/>
    </row>
    <row r="51" spans="6:10">
      <c r="F51" s="115"/>
      <c r="G51" s="115"/>
      <c r="H51" s="115"/>
      <c r="I51" s="115"/>
      <c r="J51" s="115"/>
    </row>
  </sheetData>
  <sheetProtection algorithmName="SHA-512" hashValue="SWyBMu/bgrLSeM9PB3Nzil32Acga1KQuVHyTV3p09wNmvhxp6fN/DuP4zUxe2BNdiGLYOsEbfPLKgDnFOjSm9A==" saltValue="jWpHrn8GR8sptt1mMpRoPA==" spinCount="100000" sheet="1" objects="1" scenarios="1"/>
  <mergeCells count="43">
    <mergeCell ref="D12:G12"/>
    <mergeCell ref="B1:J1"/>
    <mergeCell ref="D2:J2"/>
    <mergeCell ref="D3:J3"/>
    <mergeCell ref="D4:J4"/>
    <mergeCell ref="D11:G11"/>
    <mergeCell ref="D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I48:J48"/>
    <mergeCell ref="G26:I26"/>
    <mergeCell ref="G27:I27"/>
    <mergeCell ref="G28:I28"/>
    <mergeCell ref="G29:I29"/>
    <mergeCell ref="B31:J31"/>
    <mergeCell ref="D35:E35"/>
    <mergeCell ref="C39:E39"/>
    <mergeCell ref="B40:E40"/>
    <mergeCell ref="I46:J46"/>
    <mergeCell ref="C47:E47"/>
    <mergeCell ref="I47:J47"/>
  </mergeCells>
  <pageMargins left="0.7" right="0.7" top="0.78740157499999996" bottom="0.78740157499999996" header="0.3" footer="0.3"/>
  <pageSetup paperSize="9" scale="93" orientation="portrait" r:id="rId1"/>
  <rowBreaks count="1" manualBreakCount="1">
    <brk id="4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0"/>
  <sheetViews>
    <sheetView showZeros="0" tabSelected="1" view="pageBreakPreview" topLeftCell="A48" zoomScaleNormal="100" zoomScaleSheetLayoutView="100" workbookViewId="0">
      <selection activeCell="H109" sqref="H109"/>
    </sheetView>
  </sheetViews>
  <sheetFormatPr defaultRowHeight="11.4" outlineLevelRow="1"/>
  <cols>
    <col min="1" max="1" width="6.42578125" style="118" customWidth="1"/>
    <col min="2" max="2" width="13.85546875" style="181" customWidth="1"/>
    <col min="3" max="3" width="79.7109375" style="181" customWidth="1"/>
    <col min="4" max="4" width="5.28515625" style="116" customWidth="1"/>
    <col min="5" max="5" width="10.140625" style="182" customWidth="1"/>
    <col min="6" max="6" width="14" style="118" customWidth="1"/>
    <col min="7" max="7" width="14.85546875" style="118" customWidth="1"/>
    <col min="8" max="8" width="10.7109375" style="116" customWidth="1"/>
    <col min="9" max="10" width="17.28515625" style="117" customWidth="1"/>
    <col min="11" max="14" width="9.28515625" style="118"/>
    <col min="15" max="25" width="0" style="118" hidden="1" customWidth="1"/>
    <col min="26" max="256" width="9.28515625" style="118"/>
    <col min="257" max="257" width="5" style="118" customWidth="1"/>
    <col min="258" max="258" width="16.85546875" style="118" customWidth="1"/>
    <col min="259" max="259" width="59.140625" style="118" customWidth="1"/>
    <col min="260" max="260" width="5.28515625" style="118" customWidth="1"/>
    <col min="261" max="261" width="12.28515625" style="118" customWidth="1"/>
    <col min="262" max="262" width="11.42578125" style="118" customWidth="1"/>
    <col min="263" max="263" width="14.85546875" style="118" customWidth="1"/>
    <col min="264" max="264" width="10.7109375" style="118" customWidth="1"/>
    <col min="265" max="270" width="9.28515625" style="118"/>
    <col min="271" max="281" width="0" style="118" hidden="1" customWidth="1"/>
    <col min="282" max="512" width="9.28515625" style="118"/>
    <col min="513" max="513" width="5" style="118" customWidth="1"/>
    <col min="514" max="514" width="16.85546875" style="118" customWidth="1"/>
    <col min="515" max="515" width="59.140625" style="118" customWidth="1"/>
    <col min="516" max="516" width="5.28515625" style="118" customWidth="1"/>
    <col min="517" max="517" width="12.28515625" style="118" customWidth="1"/>
    <col min="518" max="518" width="11.42578125" style="118" customWidth="1"/>
    <col min="519" max="519" width="14.85546875" style="118" customWidth="1"/>
    <col min="520" max="520" width="10.7109375" style="118" customWidth="1"/>
    <col min="521" max="526" width="9.28515625" style="118"/>
    <col min="527" max="537" width="0" style="118" hidden="1" customWidth="1"/>
    <col min="538" max="768" width="9.28515625" style="118"/>
    <col min="769" max="769" width="5" style="118" customWidth="1"/>
    <col min="770" max="770" width="16.85546875" style="118" customWidth="1"/>
    <col min="771" max="771" width="59.140625" style="118" customWidth="1"/>
    <col min="772" max="772" width="5.28515625" style="118" customWidth="1"/>
    <col min="773" max="773" width="12.28515625" style="118" customWidth="1"/>
    <col min="774" max="774" width="11.42578125" style="118" customWidth="1"/>
    <col min="775" max="775" width="14.85546875" style="118" customWidth="1"/>
    <col min="776" max="776" width="10.7109375" style="118" customWidth="1"/>
    <col min="777" max="782" width="9.28515625" style="118"/>
    <col min="783" max="793" width="0" style="118" hidden="1" customWidth="1"/>
    <col min="794" max="1024" width="9.28515625" style="118"/>
    <col min="1025" max="1025" width="5" style="118" customWidth="1"/>
    <col min="1026" max="1026" width="16.85546875" style="118" customWidth="1"/>
    <col min="1027" max="1027" width="59.140625" style="118" customWidth="1"/>
    <col min="1028" max="1028" width="5.28515625" style="118" customWidth="1"/>
    <col min="1029" max="1029" width="12.28515625" style="118" customWidth="1"/>
    <col min="1030" max="1030" width="11.42578125" style="118" customWidth="1"/>
    <col min="1031" max="1031" width="14.85546875" style="118" customWidth="1"/>
    <col min="1032" max="1032" width="10.7109375" style="118" customWidth="1"/>
    <col min="1033" max="1038" width="9.28515625" style="118"/>
    <col min="1039" max="1049" width="0" style="118" hidden="1" customWidth="1"/>
    <col min="1050" max="1280" width="9.28515625" style="118"/>
    <col min="1281" max="1281" width="5" style="118" customWidth="1"/>
    <col min="1282" max="1282" width="16.85546875" style="118" customWidth="1"/>
    <col min="1283" max="1283" width="59.140625" style="118" customWidth="1"/>
    <col min="1284" max="1284" width="5.28515625" style="118" customWidth="1"/>
    <col min="1285" max="1285" width="12.28515625" style="118" customWidth="1"/>
    <col min="1286" max="1286" width="11.42578125" style="118" customWidth="1"/>
    <col min="1287" max="1287" width="14.85546875" style="118" customWidth="1"/>
    <col min="1288" max="1288" width="10.7109375" style="118" customWidth="1"/>
    <col min="1289" max="1294" width="9.28515625" style="118"/>
    <col min="1295" max="1305" width="0" style="118" hidden="1" customWidth="1"/>
    <col min="1306" max="1536" width="9.28515625" style="118"/>
    <col min="1537" max="1537" width="5" style="118" customWidth="1"/>
    <col min="1538" max="1538" width="16.85546875" style="118" customWidth="1"/>
    <col min="1539" max="1539" width="59.140625" style="118" customWidth="1"/>
    <col min="1540" max="1540" width="5.28515625" style="118" customWidth="1"/>
    <col min="1541" max="1541" width="12.28515625" style="118" customWidth="1"/>
    <col min="1542" max="1542" width="11.42578125" style="118" customWidth="1"/>
    <col min="1543" max="1543" width="14.85546875" style="118" customWidth="1"/>
    <col min="1544" max="1544" width="10.7109375" style="118" customWidth="1"/>
    <col min="1545" max="1550" width="9.28515625" style="118"/>
    <col min="1551" max="1561" width="0" style="118" hidden="1" customWidth="1"/>
    <col min="1562" max="1792" width="9.28515625" style="118"/>
    <col min="1793" max="1793" width="5" style="118" customWidth="1"/>
    <col min="1794" max="1794" width="16.85546875" style="118" customWidth="1"/>
    <col min="1795" max="1795" width="59.140625" style="118" customWidth="1"/>
    <col min="1796" max="1796" width="5.28515625" style="118" customWidth="1"/>
    <col min="1797" max="1797" width="12.28515625" style="118" customWidth="1"/>
    <col min="1798" max="1798" width="11.42578125" style="118" customWidth="1"/>
    <col min="1799" max="1799" width="14.85546875" style="118" customWidth="1"/>
    <col min="1800" max="1800" width="10.7109375" style="118" customWidth="1"/>
    <col min="1801" max="1806" width="9.28515625" style="118"/>
    <col min="1807" max="1817" width="0" style="118" hidden="1" customWidth="1"/>
    <col min="1818" max="2048" width="9.28515625" style="118"/>
    <col min="2049" max="2049" width="5" style="118" customWidth="1"/>
    <col min="2050" max="2050" width="16.85546875" style="118" customWidth="1"/>
    <col min="2051" max="2051" width="59.140625" style="118" customWidth="1"/>
    <col min="2052" max="2052" width="5.28515625" style="118" customWidth="1"/>
    <col min="2053" max="2053" width="12.28515625" style="118" customWidth="1"/>
    <col min="2054" max="2054" width="11.42578125" style="118" customWidth="1"/>
    <col min="2055" max="2055" width="14.85546875" style="118" customWidth="1"/>
    <col min="2056" max="2056" width="10.7109375" style="118" customWidth="1"/>
    <col min="2057" max="2062" width="9.28515625" style="118"/>
    <col min="2063" max="2073" width="0" style="118" hidden="1" customWidth="1"/>
    <col min="2074" max="2304" width="9.28515625" style="118"/>
    <col min="2305" max="2305" width="5" style="118" customWidth="1"/>
    <col min="2306" max="2306" width="16.85546875" style="118" customWidth="1"/>
    <col min="2307" max="2307" width="59.140625" style="118" customWidth="1"/>
    <col min="2308" max="2308" width="5.28515625" style="118" customWidth="1"/>
    <col min="2309" max="2309" width="12.28515625" style="118" customWidth="1"/>
    <col min="2310" max="2310" width="11.42578125" style="118" customWidth="1"/>
    <col min="2311" max="2311" width="14.85546875" style="118" customWidth="1"/>
    <col min="2312" max="2312" width="10.7109375" style="118" customWidth="1"/>
    <col min="2313" max="2318" width="9.28515625" style="118"/>
    <col min="2319" max="2329" width="0" style="118" hidden="1" customWidth="1"/>
    <col min="2330" max="2560" width="9.28515625" style="118"/>
    <col min="2561" max="2561" width="5" style="118" customWidth="1"/>
    <col min="2562" max="2562" width="16.85546875" style="118" customWidth="1"/>
    <col min="2563" max="2563" width="59.140625" style="118" customWidth="1"/>
    <col min="2564" max="2564" width="5.28515625" style="118" customWidth="1"/>
    <col min="2565" max="2565" width="12.28515625" style="118" customWidth="1"/>
    <col min="2566" max="2566" width="11.42578125" style="118" customWidth="1"/>
    <col min="2567" max="2567" width="14.85546875" style="118" customWidth="1"/>
    <col min="2568" max="2568" width="10.7109375" style="118" customWidth="1"/>
    <col min="2569" max="2574" width="9.28515625" style="118"/>
    <col min="2575" max="2585" width="0" style="118" hidden="1" customWidth="1"/>
    <col min="2586" max="2816" width="9.28515625" style="118"/>
    <col min="2817" max="2817" width="5" style="118" customWidth="1"/>
    <col min="2818" max="2818" width="16.85546875" style="118" customWidth="1"/>
    <col min="2819" max="2819" width="59.140625" style="118" customWidth="1"/>
    <col min="2820" max="2820" width="5.28515625" style="118" customWidth="1"/>
    <col min="2821" max="2821" width="12.28515625" style="118" customWidth="1"/>
    <col min="2822" max="2822" width="11.42578125" style="118" customWidth="1"/>
    <col min="2823" max="2823" width="14.85546875" style="118" customWidth="1"/>
    <col min="2824" max="2824" width="10.7109375" style="118" customWidth="1"/>
    <col min="2825" max="2830" width="9.28515625" style="118"/>
    <col min="2831" max="2841" width="0" style="118" hidden="1" customWidth="1"/>
    <col min="2842" max="3072" width="9.28515625" style="118"/>
    <col min="3073" max="3073" width="5" style="118" customWidth="1"/>
    <col min="3074" max="3074" width="16.85546875" style="118" customWidth="1"/>
    <col min="3075" max="3075" width="59.140625" style="118" customWidth="1"/>
    <col min="3076" max="3076" width="5.28515625" style="118" customWidth="1"/>
    <col min="3077" max="3077" width="12.28515625" style="118" customWidth="1"/>
    <col min="3078" max="3078" width="11.42578125" style="118" customWidth="1"/>
    <col min="3079" max="3079" width="14.85546875" style="118" customWidth="1"/>
    <col min="3080" max="3080" width="10.7109375" style="118" customWidth="1"/>
    <col min="3081" max="3086" width="9.28515625" style="118"/>
    <col min="3087" max="3097" width="0" style="118" hidden="1" customWidth="1"/>
    <col min="3098" max="3328" width="9.28515625" style="118"/>
    <col min="3329" max="3329" width="5" style="118" customWidth="1"/>
    <col min="3330" max="3330" width="16.85546875" style="118" customWidth="1"/>
    <col min="3331" max="3331" width="59.140625" style="118" customWidth="1"/>
    <col min="3332" max="3332" width="5.28515625" style="118" customWidth="1"/>
    <col min="3333" max="3333" width="12.28515625" style="118" customWidth="1"/>
    <col min="3334" max="3334" width="11.42578125" style="118" customWidth="1"/>
    <col min="3335" max="3335" width="14.85546875" style="118" customWidth="1"/>
    <col min="3336" max="3336" width="10.7109375" style="118" customWidth="1"/>
    <col min="3337" max="3342" width="9.28515625" style="118"/>
    <col min="3343" max="3353" width="0" style="118" hidden="1" customWidth="1"/>
    <col min="3354" max="3584" width="9.28515625" style="118"/>
    <col min="3585" max="3585" width="5" style="118" customWidth="1"/>
    <col min="3586" max="3586" width="16.85546875" style="118" customWidth="1"/>
    <col min="3587" max="3587" width="59.140625" style="118" customWidth="1"/>
    <col min="3588" max="3588" width="5.28515625" style="118" customWidth="1"/>
    <col min="3589" max="3589" width="12.28515625" style="118" customWidth="1"/>
    <col min="3590" max="3590" width="11.42578125" style="118" customWidth="1"/>
    <col min="3591" max="3591" width="14.85546875" style="118" customWidth="1"/>
    <col min="3592" max="3592" width="10.7109375" style="118" customWidth="1"/>
    <col min="3593" max="3598" width="9.28515625" style="118"/>
    <col min="3599" max="3609" width="0" style="118" hidden="1" customWidth="1"/>
    <col min="3610" max="3840" width="9.28515625" style="118"/>
    <col min="3841" max="3841" width="5" style="118" customWidth="1"/>
    <col min="3842" max="3842" width="16.85546875" style="118" customWidth="1"/>
    <col min="3843" max="3843" width="59.140625" style="118" customWidth="1"/>
    <col min="3844" max="3844" width="5.28515625" style="118" customWidth="1"/>
    <col min="3845" max="3845" width="12.28515625" style="118" customWidth="1"/>
    <col min="3846" max="3846" width="11.42578125" style="118" customWidth="1"/>
    <col min="3847" max="3847" width="14.85546875" style="118" customWidth="1"/>
    <col min="3848" max="3848" width="10.7109375" style="118" customWidth="1"/>
    <col min="3849" max="3854" width="9.28515625" style="118"/>
    <col min="3855" max="3865" width="0" style="118" hidden="1" customWidth="1"/>
    <col min="3866" max="4096" width="9.28515625" style="118"/>
    <col min="4097" max="4097" width="5" style="118" customWidth="1"/>
    <col min="4098" max="4098" width="16.85546875" style="118" customWidth="1"/>
    <col min="4099" max="4099" width="59.140625" style="118" customWidth="1"/>
    <col min="4100" max="4100" width="5.28515625" style="118" customWidth="1"/>
    <col min="4101" max="4101" width="12.28515625" style="118" customWidth="1"/>
    <col min="4102" max="4102" width="11.42578125" style="118" customWidth="1"/>
    <col min="4103" max="4103" width="14.85546875" style="118" customWidth="1"/>
    <col min="4104" max="4104" width="10.7109375" style="118" customWidth="1"/>
    <col min="4105" max="4110" width="9.28515625" style="118"/>
    <col min="4111" max="4121" width="0" style="118" hidden="1" customWidth="1"/>
    <col min="4122" max="4352" width="9.28515625" style="118"/>
    <col min="4353" max="4353" width="5" style="118" customWidth="1"/>
    <col min="4354" max="4354" width="16.85546875" style="118" customWidth="1"/>
    <col min="4355" max="4355" width="59.140625" style="118" customWidth="1"/>
    <col min="4356" max="4356" width="5.28515625" style="118" customWidth="1"/>
    <col min="4357" max="4357" width="12.28515625" style="118" customWidth="1"/>
    <col min="4358" max="4358" width="11.42578125" style="118" customWidth="1"/>
    <col min="4359" max="4359" width="14.85546875" style="118" customWidth="1"/>
    <col min="4360" max="4360" width="10.7109375" style="118" customWidth="1"/>
    <col min="4361" max="4366" width="9.28515625" style="118"/>
    <col min="4367" max="4377" width="0" style="118" hidden="1" customWidth="1"/>
    <col min="4378" max="4608" width="9.28515625" style="118"/>
    <col min="4609" max="4609" width="5" style="118" customWidth="1"/>
    <col min="4610" max="4610" width="16.85546875" style="118" customWidth="1"/>
    <col min="4611" max="4611" width="59.140625" style="118" customWidth="1"/>
    <col min="4612" max="4612" width="5.28515625" style="118" customWidth="1"/>
    <col min="4613" max="4613" width="12.28515625" style="118" customWidth="1"/>
    <col min="4614" max="4614" width="11.42578125" style="118" customWidth="1"/>
    <col min="4615" max="4615" width="14.85546875" style="118" customWidth="1"/>
    <col min="4616" max="4616" width="10.7109375" style="118" customWidth="1"/>
    <col min="4617" max="4622" width="9.28515625" style="118"/>
    <col min="4623" max="4633" width="0" style="118" hidden="1" customWidth="1"/>
    <col min="4634" max="4864" width="9.28515625" style="118"/>
    <col min="4865" max="4865" width="5" style="118" customWidth="1"/>
    <col min="4866" max="4866" width="16.85546875" style="118" customWidth="1"/>
    <col min="4867" max="4867" width="59.140625" style="118" customWidth="1"/>
    <col min="4868" max="4868" width="5.28515625" style="118" customWidth="1"/>
    <col min="4869" max="4869" width="12.28515625" style="118" customWidth="1"/>
    <col min="4870" max="4870" width="11.42578125" style="118" customWidth="1"/>
    <col min="4871" max="4871" width="14.85546875" style="118" customWidth="1"/>
    <col min="4872" max="4872" width="10.7109375" style="118" customWidth="1"/>
    <col min="4873" max="4878" width="9.28515625" style="118"/>
    <col min="4879" max="4889" width="0" style="118" hidden="1" customWidth="1"/>
    <col min="4890" max="5120" width="9.28515625" style="118"/>
    <col min="5121" max="5121" width="5" style="118" customWidth="1"/>
    <col min="5122" max="5122" width="16.85546875" style="118" customWidth="1"/>
    <col min="5123" max="5123" width="59.140625" style="118" customWidth="1"/>
    <col min="5124" max="5124" width="5.28515625" style="118" customWidth="1"/>
    <col min="5125" max="5125" width="12.28515625" style="118" customWidth="1"/>
    <col min="5126" max="5126" width="11.42578125" style="118" customWidth="1"/>
    <col min="5127" max="5127" width="14.85546875" style="118" customWidth="1"/>
    <col min="5128" max="5128" width="10.7109375" style="118" customWidth="1"/>
    <col min="5129" max="5134" width="9.28515625" style="118"/>
    <col min="5135" max="5145" width="0" style="118" hidden="1" customWidth="1"/>
    <col min="5146" max="5376" width="9.28515625" style="118"/>
    <col min="5377" max="5377" width="5" style="118" customWidth="1"/>
    <col min="5378" max="5378" width="16.85546875" style="118" customWidth="1"/>
    <col min="5379" max="5379" width="59.140625" style="118" customWidth="1"/>
    <col min="5380" max="5380" width="5.28515625" style="118" customWidth="1"/>
    <col min="5381" max="5381" width="12.28515625" style="118" customWidth="1"/>
    <col min="5382" max="5382" width="11.42578125" style="118" customWidth="1"/>
    <col min="5383" max="5383" width="14.85546875" style="118" customWidth="1"/>
    <col min="5384" max="5384" width="10.7109375" style="118" customWidth="1"/>
    <col min="5385" max="5390" width="9.28515625" style="118"/>
    <col min="5391" max="5401" width="0" style="118" hidden="1" customWidth="1"/>
    <col min="5402" max="5632" width="9.28515625" style="118"/>
    <col min="5633" max="5633" width="5" style="118" customWidth="1"/>
    <col min="5634" max="5634" width="16.85546875" style="118" customWidth="1"/>
    <col min="5635" max="5635" width="59.140625" style="118" customWidth="1"/>
    <col min="5636" max="5636" width="5.28515625" style="118" customWidth="1"/>
    <col min="5637" max="5637" width="12.28515625" style="118" customWidth="1"/>
    <col min="5638" max="5638" width="11.42578125" style="118" customWidth="1"/>
    <col min="5639" max="5639" width="14.85546875" style="118" customWidth="1"/>
    <col min="5640" max="5640" width="10.7109375" style="118" customWidth="1"/>
    <col min="5641" max="5646" width="9.28515625" style="118"/>
    <col min="5647" max="5657" width="0" style="118" hidden="1" customWidth="1"/>
    <col min="5658" max="5888" width="9.28515625" style="118"/>
    <col min="5889" max="5889" width="5" style="118" customWidth="1"/>
    <col min="5890" max="5890" width="16.85546875" style="118" customWidth="1"/>
    <col min="5891" max="5891" width="59.140625" style="118" customWidth="1"/>
    <col min="5892" max="5892" width="5.28515625" style="118" customWidth="1"/>
    <col min="5893" max="5893" width="12.28515625" style="118" customWidth="1"/>
    <col min="5894" max="5894" width="11.42578125" style="118" customWidth="1"/>
    <col min="5895" max="5895" width="14.85546875" style="118" customWidth="1"/>
    <col min="5896" max="5896" width="10.7109375" style="118" customWidth="1"/>
    <col min="5897" max="5902" width="9.28515625" style="118"/>
    <col min="5903" max="5913" width="0" style="118" hidden="1" customWidth="1"/>
    <col min="5914" max="6144" width="9.28515625" style="118"/>
    <col min="6145" max="6145" width="5" style="118" customWidth="1"/>
    <col min="6146" max="6146" width="16.85546875" style="118" customWidth="1"/>
    <col min="6147" max="6147" width="59.140625" style="118" customWidth="1"/>
    <col min="6148" max="6148" width="5.28515625" style="118" customWidth="1"/>
    <col min="6149" max="6149" width="12.28515625" style="118" customWidth="1"/>
    <col min="6150" max="6150" width="11.42578125" style="118" customWidth="1"/>
    <col min="6151" max="6151" width="14.85546875" style="118" customWidth="1"/>
    <col min="6152" max="6152" width="10.7109375" style="118" customWidth="1"/>
    <col min="6153" max="6158" width="9.28515625" style="118"/>
    <col min="6159" max="6169" width="0" style="118" hidden="1" customWidth="1"/>
    <col min="6170" max="6400" width="9.28515625" style="118"/>
    <col min="6401" max="6401" width="5" style="118" customWidth="1"/>
    <col min="6402" max="6402" width="16.85546875" style="118" customWidth="1"/>
    <col min="6403" max="6403" width="59.140625" style="118" customWidth="1"/>
    <col min="6404" max="6404" width="5.28515625" style="118" customWidth="1"/>
    <col min="6405" max="6405" width="12.28515625" style="118" customWidth="1"/>
    <col min="6406" max="6406" width="11.42578125" style="118" customWidth="1"/>
    <col min="6407" max="6407" width="14.85546875" style="118" customWidth="1"/>
    <col min="6408" max="6408" width="10.7109375" style="118" customWidth="1"/>
    <col min="6409" max="6414" width="9.28515625" style="118"/>
    <col min="6415" max="6425" width="0" style="118" hidden="1" customWidth="1"/>
    <col min="6426" max="6656" width="9.28515625" style="118"/>
    <col min="6657" max="6657" width="5" style="118" customWidth="1"/>
    <col min="6658" max="6658" width="16.85546875" style="118" customWidth="1"/>
    <col min="6659" max="6659" width="59.140625" style="118" customWidth="1"/>
    <col min="6660" max="6660" width="5.28515625" style="118" customWidth="1"/>
    <col min="6661" max="6661" width="12.28515625" style="118" customWidth="1"/>
    <col min="6662" max="6662" width="11.42578125" style="118" customWidth="1"/>
    <col min="6663" max="6663" width="14.85546875" style="118" customWidth="1"/>
    <col min="6664" max="6664" width="10.7109375" style="118" customWidth="1"/>
    <col min="6665" max="6670" width="9.28515625" style="118"/>
    <col min="6671" max="6681" width="0" style="118" hidden="1" customWidth="1"/>
    <col min="6682" max="6912" width="9.28515625" style="118"/>
    <col min="6913" max="6913" width="5" style="118" customWidth="1"/>
    <col min="6914" max="6914" width="16.85546875" style="118" customWidth="1"/>
    <col min="6915" max="6915" width="59.140625" style="118" customWidth="1"/>
    <col min="6916" max="6916" width="5.28515625" style="118" customWidth="1"/>
    <col min="6917" max="6917" width="12.28515625" style="118" customWidth="1"/>
    <col min="6918" max="6918" width="11.42578125" style="118" customWidth="1"/>
    <col min="6919" max="6919" width="14.85546875" style="118" customWidth="1"/>
    <col min="6920" max="6920" width="10.7109375" style="118" customWidth="1"/>
    <col min="6921" max="6926" width="9.28515625" style="118"/>
    <col min="6927" max="6937" width="0" style="118" hidden="1" customWidth="1"/>
    <col min="6938" max="7168" width="9.28515625" style="118"/>
    <col min="7169" max="7169" width="5" style="118" customWidth="1"/>
    <col min="7170" max="7170" width="16.85546875" style="118" customWidth="1"/>
    <col min="7171" max="7171" width="59.140625" style="118" customWidth="1"/>
    <col min="7172" max="7172" width="5.28515625" style="118" customWidth="1"/>
    <col min="7173" max="7173" width="12.28515625" style="118" customWidth="1"/>
    <col min="7174" max="7174" width="11.42578125" style="118" customWidth="1"/>
    <col min="7175" max="7175" width="14.85546875" style="118" customWidth="1"/>
    <col min="7176" max="7176" width="10.7109375" style="118" customWidth="1"/>
    <col min="7177" max="7182" width="9.28515625" style="118"/>
    <col min="7183" max="7193" width="0" style="118" hidden="1" customWidth="1"/>
    <col min="7194" max="7424" width="9.28515625" style="118"/>
    <col min="7425" max="7425" width="5" style="118" customWidth="1"/>
    <col min="7426" max="7426" width="16.85546875" style="118" customWidth="1"/>
    <col min="7427" max="7427" width="59.140625" style="118" customWidth="1"/>
    <col min="7428" max="7428" width="5.28515625" style="118" customWidth="1"/>
    <col min="7429" max="7429" width="12.28515625" style="118" customWidth="1"/>
    <col min="7430" max="7430" width="11.42578125" style="118" customWidth="1"/>
    <col min="7431" max="7431" width="14.85546875" style="118" customWidth="1"/>
    <col min="7432" max="7432" width="10.7109375" style="118" customWidth="1"/>
    <col min="7433" max="7438" width="9.28515625" style="118"/>
    <col min="7439" max="7449" width="0" style="118" hidden="1" customWidth="1"/>
    <col min="7450" max="7680" width="9.28515625" style="118"/>
    <col min="7681" max="7681" width="5" style="118" customWidth="1"/>
    <col min="7682" max="7682" width="16.85546875" style="118" customWidth="1"/>
    <col min="7683" max="7683" width="59.140625" style="118" customWidth="1"/>
    <col min="7684" max="7684" width="5.28515625" style="118" customWidth="1"/>
    <col min="7685" max="7685" width="12.28515625" style="118" customWidth="1"/>
    <col min="7686" max="7686" width="11.42578125" style="118" customWidth="1"/>
    <col min="7687" max="7687" width="14.85546875" style="118" customWidth="1"/>
    <col min="7688" max="7688" width="10.7109375" style="118" customWidth="1"/>
    <col min="7689" max="7694" width="9.28515625" style="118"/>
    <col min="7695" max="7705" width="0" style="118" hidden="1" customWidth="1"/>
    <col min="7706" max="7936" width="9.28515625" style="118"/>
    <col min="7937" max="7937" width="5" style="118" customWidth="1"/>
    <col min="7938" max="7938" width="16.85546875" style="118" customWidth="1"/>
    <col min="7939" max="7939" width="59.140625" style="118" customWidth="1"/>
    <col min="7940" max="7940" width="5.28515625" style="118" customWidth="1"/>
    <col min="7941" max="7941" width="12.28515625" style="118" customWidth="1"/>
    <col min="7942" max="7942" width="11.42578125" style="118" customWidth="1"/>
    <col min="7943" max="7943" width="14.85546875" style="118" customWidth="1"/>
    <col min="7944" max="7944" width="10.7109375" style="118" customWidth="1"/>
    <col min="7945" max="7950" width="9.28515625" style="118"/>
    <col min="7951" max="7961" width="0" style="118" hidden="1" customWidth="1"/>
    <col min="7962" max="8192" width="9.28515625" style="118"/>
    <col min="8193" max="8193" width="5" style="118" customWidth="1"/>
    <col min="8194" max="8194" width="16.85546875" style="118" customWidth="1"/>
    <col min="8195" max="8195" width="59.140625" style="118" customWidth="1"/>
    <col min="8196" max="8196" width="5.28515625" style="118" customWidth="1"/>
    <col min="8197" max="8197" width="12.28515625" style="118" customWidth="1"/>
    <col min="8198" max="8198" width="11.42578125" style="118" customWidth="1"/>
    <col min="8199" max="8199" width="14.85546875" style="118" customWidth="1"/>
    <col min="8200" max="8200" width="10.7109375" style="118" customWidth="1"/>
    <col min="8201" max="8206" width="9.28515625" style="118"/>
    <col min="8207" max="8217" width="0" style="118" hidden="1" customWidth="1"/>
    <col min="8218" max="8448" width="9.28515625" style="118"/>
    <col min="8449" max="8449" width="5" style="118" customWidth="1"/>
    <col min="8450" max="8450" width="16.85546875" style="118" customWidth="1"/>
    <col min="8451" max="8451" width="59.140625" style="118" customWidth="1"/>
    <col min="8452" max="8452" width="5.28515625" style="118" customWidth="1"/>
    <col min="8453" max="8453" width="12.28515625" style="118" customWidth="1"/>
    <col min="8454" max="8454" width="11.42578125" style="118" customWidth="1"/>
    <col min="8455" max="8455" width="14.85546875" style="118" customWidth="1"/>
    <col min="8456" max="8456" width="10.7109375" style="118" customWidth="1"/>
    <col min="8457" max="8462" width="9.28515625" style="118"/>
    <col min="8463" max="8473" width="0" style="118" hidden="1" customWidth="1"/>
    <col min="8474" max="8704" width="9.28515625" style="118"/>
    <col min="8705" max="8705" width="5" style="118" customWidth="1"/>
    <col min="8706" max="8706" width="16.85546875" style="118" customWidth="1"/>
    <col min="8707" max="8707" width="59.140625" style="118" customWidth="1"/>
    <col min="8708" max="8708" width="5.28515625" style="118" customWidth="1"/>
    <col min="8709" max="8709" width="12.28515625" style="118" customWidth="1"/>
    <col min="8710" max="8710" width="11.42578125" style="118" customWidth="1"/>
    <col min="8711" max="8711" width="14.85546875" style="118" customWidth="1"/>
    <col min="8712" max="8712" width="10.7109375" style="118" customWidth="1"/>
    <col min="8713" max="8718" width="9.28515625" style="118"/>
    <col min="8719" max="8729" width="0" style="118" hidden="1" customWidth="1"/>
    <col min="8730" max="8960" width="9.28515625" style="118"/>
    <col min="8961" max="8961" width="5" style="118" customWidth="1"/>
    <col min="8962" max="8962" width="16.85546875" style="118" customWidth="1"/>
    <col min="8963" max="8963" width="59.140625" style="118" customWidth="1"/>
    <col min="8964" max="8964" width="5.28515625" style="118" customWidth="1"/>
    <col min="8965" max="8965" width="12.28515625" style="118" customWidth="1"/>
    <col min="8966" max="8966" width="11.42578125" style="118" customWidth="1"/>
    <col min="8967" max="8967" width="14.85546875" style="118" customWidth="1"/>
    <col min="8968" max="8968" width="10.7109375" style="118" customWidth="1"/>
    <col min="8969" max="8974" width="9.28515625" style="118"/>
    <col min="8975" max="8985" width="0" style="118" hidden="1" customWidth="1"/>
    <col min="8986" max="9216" width="9.28515625" style="118"/>
    <col min="9217" max="9217" width="5" style="118" customWidth="1"/>
    <col min="9218" max="9218" width="16.85546875" style="118" customWidth="1"/>
    <col min="9219" max="9219" width="59.140625" style="118" customWidth="1"/>
    <col min="9220" max="9220" width="5.28515625" style="118" customWidth="1"/>
    <col min="9221" max="9221" width="12.28515625" style="118" customWidth="1"/>
    <col min="9222" max="9222" width="11.42578125" style="118" customWidth="1"/>
    <col min="9223" max="9223" width="14.85546875" style="118" customWidth="1"/>
    <col min="9224" max="9224" width="10.7109375" style="118" customWidth="1"/>
    <col min="9225" max="9230" width="9.28515625" style="118"/>
    <col min="9231" max="9241" width="0" style="118" hidden="1" customWidth="1"/>
    <col min="9242" max="9472" width="9.28515625" style="118"/>
    <col min="9473" max="9473" width="5" style="118" customWidth="1"/>
    <col min="9474" max="9474" width="16.85546875" style="118" customWidth="1"/>
    <col min="9475" max="9475" width="59.140625" style="118" customWidth="1"/>
    <col min="9476" max="9476" width="5.28515625" style="118" customWidth="1"/>
    <col min="9477" max="9477" width="12.28515625" style="118" customWidth="1"/>
    <col min="9478" max="9478" width="11.42578125" style="118" customWidth="1"/>
    <col min="9479" max="9479" width="14.85546875" style="118" customWidth="1"/>
    <col min="9480" max="9480" width="10.7109375" style="118" customWidth="1"/>
    <col min="9481" max="9486" width="9.28515625" style="118"/>
    <col min="9487" max="9497" width="0" style="118" hidden="1" customWidth="1"/>
    <col min="9498" max="9728" width="9.28515625" style="118"/>
    <col min="9729" max="9729" width="5" style="118" customWidth="1"/>
    <col min="9730" max="9730" width="16.85546875" style="118" customWidth="1"/>
    <col min="9731" max="9731" width="59.140625" style="118" customWidth="1"/>
    <col min="9732" max="9732" width="5.28515625" style="118" customWidth="1"/>
    <col min="9733" max="9733" width="12.28515625" style="118" customWidth="1"/>
    <col min="9734" max="9734" width="11.42578125" style="118" customWidth="1"/>
    <col min="9735" max="9735" width="14.85546875" style="118" customWidth="1"/>
    <col min="9736" max="9736" width="10.7109375" style="118" customWidth="1"/>
    <col min="9737" max="9742" width="9.28515625" style="118"/>
    <col min="9743" max="9753" width="0" style="118" hidden="1" customWidth="1"/>
    <col min="9754" max="9984" width="9.28515625" style="118"/>
    <col min="9985" max="9985" width="5" style="118" customWidth="1"/>
    <col min="9986" max="9986" width="16.85546875" style="118" customWidth="1"/>
    <col min="9987" max="9987" width="59.140625" style="118" customWidth="1"/>
    <col min="9988" max="9988" width="5.28515625" style="118" customWidth="1"/>
    <col min="9989" max="9989" width="12.28515625" style="118" customWidth="1"/>
    <col min="9990" max="9990" width="11.42578125" style="118" customWidth="1"/>
    <col min="9991" max="9991" width="14.85546875" style="118" customWidth="1"/>
    <col min="9992" max="9992" width="10.7109375" style="118" customWidth="1"/>
    <col min="9993" max="9998" width="9.28515625" style="118"/>
    <col min="9999" max="10009" width="0" style="118" hidden="1" customWidth="1"/>
    <col min="10010" max="10240" width="9.28515625" style="118"/>
    <col min="10241" max="10241" width="5" style="118" customWidth="1"/>
    <col min="10242" max="10242" width="16.85546875" style="118" customWidth="1"/>
    <col min="10243" max="10243" width="59.140625" style="118" customWidth="1"/>
    <col min="10244" max="10244" width="5.28515625" style="118" customWidth="1"/>
    <col min="10245" max="10245" width="12.28515625" style="118" customWidth="1"/>
    <col min="10246" max="10246" width="11.42578125" style="118" customWidth="1"/>
    <col min="10247" max="10247" width="14.85546875" style="118" customWidth="1"/>
    <col min="10248" max="10248" width="10.7109375" style="118" customWidth="1"/>
    <col min="10249" max="10254" width="9.28515625" style="118"/>
    <col min="10255" max="10265" width="0" style="118" hidden="1" customWidth="1"/>
    <col min="10266" max="10496" width="9.28515625" style="118"/>
    <col min="10497" max="10497" width="5" style="118" customWidth="1"/>
    <col min="10498" max="10498" width="16.85546875" style="118" customWidth="1"/>
    <col min="10499" max="10499" width="59.140625" style="118" customWidth="1"/>
    <col min="10500" max="10500" width="5.28515625" style="118" customWidth="1"/>
    <col min="10501" max="10501" width="12.28515625" style="118" customWidth="1"/>
    <col min="10502" max="10502" width="11.42578125" style="118" customWidth="1"/>
    <col min="10503" max="10503" width="14.85546875" style="118" customWidth="1"/>
    <col min="10504" max="10504" width="10.7109375" style="118" customWidth="1"/>
    <col min="10505" max="10510" width="9.28515625" style="118"/>
    <col min="10511" max="10521" width="0" style="118" hidden="1" customWidth="1"/>
    <col min="10522" max="10752" width="9.28515625" style="118"/>
    <col min="10753" max="10753" width="5" style="118" customWidth="1"/>
    <col min="10754" max="10754" width="16.85546875" style="118" customWidth="1"/>
    <col min="10755" max="10755" width="59.140625" style="118" customWidth="1"/>
    <col min="10756" max="10756" width="5.28515625" style="118" customWidth="1"/>
    <col min="10757" max="10757" width="12.28515625" style="118" customWidth="1"/>
    <col min="10758" max="10758" width="11.42578125" style="118" customWidth="1"/>
    <col min="10759" max="10759" width="14.85546875" style="118" customWidth="1"/>
    <col min="10760" max="10760" width="10.7109375" style="118" customWidth="1"/>
    <col min="10761" max="10766" width="9.28515625" style="118"/>
    <col min="10767" max="10777" width="0" style="118" hidden="1" customWidth="1"/>
    <col min="10778" max="11008" width="9.28515625" style="118"/>
    <col min="11009" max="11009" width="5" style="118" customWidth="1"/>
    <col min="11010" max="11010" width="16.85546875" style="118" customWidth="1"/>
    <col min="11011" max="11011" width="59.140625" style="118" customWidth="1"/>
    <col min="11012" max="11012" width="5.28515625" style="118" customWidth="1"/>
    <col min="11013" max="11013" width="12.28515625" style="118" customWidth="1"/>
    <col min="11014" max="11014" width="11.42578125" style="118" customWidth="1"/>
    <col min="11015" max="11015" width="14.85546875" style="118" customWidth="1"/>
    <col min="11016" max="11016" width="10.7109375" style="118" customWidth="1"/>
    <col min="11017" max="11022" width="9.28515625" style="118"/>
    <col min="11023" max="11033" width="0" style="118" hidden="1" customWidth="1"/>
    <col min="11034" max="11264" width="9.28515625" style="118"/>
    <col min="11265" max="11265" width="5" style="118" customWidth="1"/>
    <col min="11266" max="11266" width="16.85546875" style="118" customWidth="1"/>
    <col min="11267" max="11267" width="59.140625" style="118" customWidth="1"/>
    <col min="11268" max="11268" width="5.28515625" style="118" customWidth="1"/>
    <col min="11269" max="11269" width="12.28515625" style="118" customWidth="1"/>
    <col min="11270" max="11270" width="11.42578125" style="118" customWidth="1"/>
    <col min="11271" max="11271" width="14.85546875" style="118" customWidth="1"/>
    <col min="11272" max="11272" width="10.7109375" style="118" customWidth="1"/>
    <col min="11273" max="11278" width="9.28515625" style="118"/>
    <col min="11279" max="11289" width="0" style="118" hidden="1" customWidth="1"/>
    <col min="11290" max="11520" width="9.28515625" style="118"/>
    <col min="11521" max="11521" width="5" style="118" customWidth="1"/>
    <col min="11522" max="11522" width="16.85546875" style="118" customWidth="1"/>
    <col min="11523" max="11523" width="59.140625" style="118" customWidth="1"/>
    <col min="11524" max="11524" width="5.28515625" style="118" customWidth="1"/>
    <col min="11525" max="11525" width="12.28515625" style="118" customWidth="1"/>
    <col min="11526" max="11526" width="11.42578125" style="118" customWidth="1"/>
    <col min="11527" max="11527" width="14.85546875" style="118" customWidth="1"/>
    <col min="11528" max="11528" width="10.7109375" style="118" customWidth="1"/>
    <col min="11529" max="11534" width="9.28515625" style="118"/>
    <col min="11535" max="11545" width="0" style="118" hidden="1" customWidth="1"/>
    <col min="11546" max="11776" width="9.28515625" style="118"/>
    <col min="11777" max="11777" width="5" style="118" customWidth="1"/>
    <col min="11778" max="11778" width="16.85546875" style="118" customWidth="1"/>
    <col min="11779" max="11779" width="59.140625" style="118" customWidth="1"/>
    <col min="11780" max="11780" width="5.28515625" style="118" customWidth="1"/>
    <col min="11781" max="11781" width="12.28515625" style="118" customWidth="1"/>
    <col min="11782" max="11782" width="11.42578125" style="118" customWidth="1"/>
    <col min="11783" max="11783" width="14.85546875" style="118" customWidth="1"/>
    <col min="11784" max="11784" width="10.7109375" style="118" customWidth="1"/>
    <col min="11785" max="11790" width="9.28515625" style="118"/>
    <col min="11791" max="11801" width="0" style="118" hidden="1" customWidth="1"/>
    <col min="11802" max="12032" width="9.28515625" style="118"/>
    <col min="12033" max="12033" width="5" style="118" customWidth="1"/>
    <col min="12034" max="12034" width="16.85546875" style="118" customWidth="1"/>
    <col min="12035" max="12035" width="59.140625" style="118" customWidth="1"/>
    <col min="12036" max="12036" width="5.28515625" style="118" customWidth="1"/>
    <col min="12037" max="12037" width="12.28515625" style="118" customWidth="1"/>
    <col min="12038" max="12038" width="11.42578125" style="118" customWidth="1"/>
    <col min="12039" max="12039" width="14.85546875" style="118" customWidth="1"/>
    <col min="12040" max="12040" width="10.7109375" style="118" customWidth="1"/>
    <col min="12041" max="12046" width="9.28515625" style="118"/>
    <col min="12047" max="12057" width="0" style="118" hidden="1" customWidth="1"/>
    <col min="12058" max="12288" width="9.28515625" style="118"/>
    <col min="12289" max="12289" width="5" style="118" customWidth="1"/>
    <col min="12290" max="12290" width="16.85546875" style="118" customWidth="1"/>
    <col min="12291" max="12291" width="59.140625" style="118" customWidth="1"/>
    <col min="12292" max="12292" width="5.28515625" style="118" customWidth="1"/>
    <col min="12293" max="12293" width="12.28515625" style="118" customWidth="1"/>
    <col min="12294" max="12294" width="11.42578125" style="118" customWidth="1"/>
    <col min="12295" max="12295" width="14.85546875" style="118" customWidth="1"/>
    <col min="12296" max="12296" width="10.7109375" style="118" customWidth="1"/>
    <col min="12297" max="12302" width="9.28515625" style="118"/>
    <col min="12303" max="12313" width="0" style="118" hidden="1" customWidth="1"/>
    <col min="12314" max="12544" width="9.28515625" style="118"/>
    <col min="12545" max="12545" width="5" style="118" customWidth="1"/>
    <col min="12546" max="12546" width="16.85546875" style="118" customWidth="1"/>
    <col min="12547" max="12547" width="59.140625" style="118" customWidth="1"/>
    <col min="12548" max="12548" width="5.28515625" style="118" customWidth="1"/>
    <col min="12549" max="12549" width="12.28515625" style="118" customWidth="1"/>
    <col min="12550" max="12550" width="11.42578125" style="118" customWidth="1"/>
    <col min="12551" max="12551" width="14.85546875" style="118" customWidth="1"/>
    <col min="12552" max="12552" width="10.7109375" style="118" customWidth="1"/>
    <col min="12553" max="12558" width="9.28515625" style="118"/>
    <col min="12559" max="12569" width="0" style="118" hidden="1" customWidth="1"/>
    <col min="12570" max="12800" width="9.28515625" style="118"/>
    <col min="12801" max="12801" width="5" style="118" customWidth="1"/>
    <col min="12802" max="12802" width="16.85546875" style="118" customWidth="1"/>
    <col min="12803" max="12803" width="59.140625" style="118" customWidth="1"/>
    <col min="12804" max="12804" width="5.28515625" style="118" customWidth="1"/>
    <col min="12805" max="12805" width="12.28515625" style="118" customWidth="1"/>
    <col min="12806" max="12806" width="11.42578125" style="118" customWidth="1"/>
    <col min="12807" max="12807" width="14.85546875" style="118" customWidth="1"/>
    <col min="12808" max="12808" width="10.7109375" style="118" customWidth="1"/>
    <col min="12809" max="12814" width="9.28515625" style="118"/>
    <col min="12815" max="12825" width="0" style="118" hidden="1" customWidth="1"/>
    <col min="12826" max="13056" width="9.28515625" style="118"/>
    <col min="13057" max="13057" width="5" style="118" customWidth="1"/>
    <col min="13058" max="13058" width="16.85546875" style="118" customWidth="1"/>
    <col min="13059" max="13059" width="59.140625" style="118" customWidth="1"/>
    <col min="13060" max="13060" width="5.28515625" style="118" customWidth="1"/>
    <col min="13061" max="13061" width="12.28515625" style="118" customWidth="1"/>
    <col min="13062" max="13062" width="11.42578125" style="118" customWidth="1"/>
    <col min="13063" max="13063" width="14.85546875" style="118" customWidth="1"/>
    <col min="13064" max="13064" width="10.7109375" style="118" customWidth="1"/>
    <col min="13065" max="13070" width="9.28515625" style="118"/>
    <col min="13071" max="13081" width="0" style="118" hidden="1" customWidth="1"/>
    <col min="13082" max="13312" width="9.28515625" style="118"/>
    <col min="13313" max="13313" width="5" style="118" customWidth="1"/>
    <col min="13314" max="13314" width="16.85546875" style="118" customWidth="1"/>
    <col min="13315" max="13315" width="59.140625" style="118" customWidth="1"/>
    <col min="13316" max="13316" width="5.28515625" style="118" customWidth="1"/>
    <col min="13317" max="13317" width="12.28515625" style="118" customWidth="1"/>
    <col min="13318" max="13318" width="11.42578125" style="118" customWidth="1"/>
    <col min="13319" max="13319" width="14.85546875" style="118" customWidth="1"/>
    <col min="13320" max="13320" width="10.7109375" style="118" customWidth="1"/>
    <col min="13321" max="13326" width="9.28515625" style="118"/>
    <col min="13327" max="13337" width="0" style="118" hidden="1" customWidth="1"/>
    <col min="13338" max="13568" width="9.28515625" style="118"/>
    <col min="13569" max="13569" width="5" style="118" customWidth="1"/>
    <col min="13570" max="13570" width="16.85546875" style="118" customWidth="1"/>
    <col min="13571" max="13571" width="59.140625" style="118" customWidth="1"/>
    <col min="13572" max="13572" width="5.28515625" style="118" customWidth="1"/>
    <col min="13573" max="13573" width="12.28515625" style="118" customWidth="1"/>
    <col min="13574" max="13574" width="11.42578125" style="118" customWidth="1"/>
    <col min="13575" max="13575" width="14.85546875" style="118" customWidth="1"/>
    <col min="13576" max="13576" width="10.7109375" style="118" customWidth="1"/>
    <col min="13577" max="13582" width="9.28515625" style="118"/>
    <col min="13583" max="13593" width="0" style="118" hidden="1" customWidth="1"/>
    <col min="13594" max="13824" width="9.28515625" style="118"/>
    <col min="13825" max="13825" width="5" style="118" customWidth="1"/>
    <col min="13826" max="13826" width="16.85546875" style="118" customWidth="1"/>
    <col min="13827" max="13827" width="59.140625" style="118" customWidth="1"/>
    <col min="13828" max="13828" width="5.28515625" style="118" customWidth="1"/>
    <col min="13829" max="13829" width="12.28515625" style="118" customWidth="1"/>
    <col min="13830" max="13830" width="11.42578125" style="118" customWidth="1"/>
    <col min="13831" max="13831" width="14.85546875" style="118" customWidth="1"/>
    <col min="13832" max="13832" width="10.7109375" style="118" customWidth="1"/>
    <col min="13833" max="13838" width="9.28515625" style="118"/>
    <col min="13839" max="13849" width="0" style="118" hidden="1" customWidth="1"/>
    <col min="13850" max="14080" width="9.28515625" style="118"/>
    <col min="14081" max="14081" width="5" style="118" customWidth="1"/>
    <col min="14082" max="14082" width="16.85546875" style="118" customWidth="1"/>
    <col min="14083" max="14083" width="59.140625" style="118" customWidth="1"/>
    <col min="14084" max="14084" width="5.28515625" style="118" customWidth="1"/>
    <col min="14085" max="14085" width="12.28515625" style="118" customWidth="1"/>
    <col min="14086" max="14086" width="11.42578125" style="118" customWidth="1"/>
    <col min="14087" max="14087" width="14.85546875" style="118" customWidth="1"/>
    <col min="14088" max="14088" width="10.7109375" style="118" customWidth="1"/>
    <col min="14089" max="14094" width="9.28515625" style="118"/>
    <col min="14095" max="14105" width="0" style="118" hidden="1" customWidth="1"/>
    <col min="14106" max="14336" width="9.28515625" style="118"/>
    <col min="14337" max="14337" width="5" style="118" customWidth="1"/>
    <col min="14338" max="14338" width="16.85546875" style="118" customWidth="1"/>
    <col min="14339" max="14339" width="59.140625" style="118" customWidth="1"/>
    <col min="14340" max="14340" width="5.28515625" style="118" customWidth="1"/>
    <col min="14341" max="14341" width="12.28515625" style="118" customWidth="1"/>
    <col min="14342" max="14342" width="11.42578125" style="118" customWidth="1"/>
    <col min="14343" max="14343" width="14.85546875" style="118" customWidth="1"/>
    <col min="14344" max="14344" width="10.7109375" style="118" customWidth="1"/>
    <col min="14345" max="14350" width="9.28515625" style="118"/>
    <col min="14351" max="14361" width="0" style="118" hidden="1" customWidth="1"/>
    <col min="14362" max="14592" width="9.28515625" style="118"/>
    <col min="14593" max="14593" width="5" style="118" customWidth="1"/>
    <col min="14594" max="14594" width="16.85546875" style="118" customWidth="1"/>
    <col min="14595" max="14595" width="59.140625" style="118" customWidth="1"/>
    <col min="14596" max="14596" width="5.28515625" style="118" customWidth="1"/>
    <col min="14597" max="14597" width="12.28515625" style="118" customWidth="1"/>
    <col min="14598" max="14598" width="11.42578125" style="118" customWidth="1"/>
    <col min="14599" max="14599" width="14.85546875" style="118" customWidth="1"/>
    <col min="14600" max="14600" width="10.7109375" style="118" customWidth="1"/>
    <col min="14601" max="14606" width="9.28515625" style="118"/>
    <col min="14607" max="14617" width="0" style="118" hidden="1" customWidth="1"/>
    <col min="14618" max="14848" width="9.28515625" style="118"/>
    <col min="14849" max="14849" width="5" style="118" customWidth="1"/>
    <col min="14850" max="14850" width="16.85546875" style="118" customWidth="1"/>
    <col min="14851" max="14851" width="59.140625" style="118" customWidth="1"/>
    <col min="14852" max="14852" width="5.28515625" style="118" customWidth="1"/>
    <col min="14853" max="14853" width="12.28515625" style="118" customWidth="1"/>
    <col min="14854" max="14854" width="11.42578125" style="118" customWidth="1"/>
    <col min="14855" max="14855" width="14.85546875" style="118" customWidth="1"/>
    <col min="14856" max="14856" width="10.7109375" style="118" customWidth="1"/>
    <col min="14857" max="14862" width="9.28515625" style="118"/>
    <col min="14863" max="14873" width="0" style="118" hidden="1" customWidth="1"/>
    <col min="14874" max="15104" width="9.28515625" style="118"/>
    <col min="15105" max="15105" width="5" style="118" customWidth="1"/>
    <col min="15106" max="15106" width="16.85546875" style="118" customWidth="1"/>
    <col min="15107" max="15107" width="59.140625" style="118" customWidth="1"/>
    <col min="15108" max="15108" width="5.28515625" style="118" customWidth="1"/>
    <col min="15109" max="15109" width="12.28515625" style="118" customWidth="1"/>
    <col min="15110" max="15110" width="11.42578125" style="118" customWidth="1"/>
    <col min="15111" max="15111" width="14.85546875" style="118" customWidth="1"/>
    <col min="15112" max="15112" width="10.7109375" style="118" customWidth="1"/>
    <col min="15113" max="15118" width="9.28515625" style="118"/>
    <col min="15119" max="15129" width="0" style="118" hidden="1" customWidth="1"/>
    <col min="15130" max="15360" width="9.28515625" style="118"/>
    <col min="15361" max="15361" width="5" style="118" customWidth="1"/>
    <col min="15362" max="15362" width="16.85546875" style="118" customWidth="1"/>
    <col min="15363" max="15363" width="59.140625" style="118" customWidth="1"/>
    <col min="15364" max="15364" width="5.28515625" style="118" customWidth="1"/>
    <col min="15365" max="15365" width="12.28515625" style="118" customWidth="1"/>
    <col min="15366" max="15366" width="11.42578125" style="118" customWidth="1"/>
    <col min="15367" max="15367" width="14.85546875" style="118" customWidth="1"/>
    <col min="15368" max="15368" width="10.7109375" style="118" customWidth="1"/>
    <col min="15369" max="15374" width="9.28515625" style="118"/>
    <col min="15375" max="15385" width="0" style="118" hidden="1" customWidth="1"/>
    <col min="15386" max="15616" width="9.28515625" style="118"/>
    <col min="15617" max="15617" width="5" style="118" customWidth="1"/>
    <col min="15618" max="15618" width="16.85546875" style="118" customWidth="1"/>
    <col min="15619" max="15619" width="59.140625" style="118" customWidth="1"/>
    <col min="15620" max="15620" width="5.28515625" style="118" customWidth="1"/>
    <col min="15621" max="15621" width="12.28515625" style="118" customWidth="1"/>
    <col min="15622" max="15622" width="11.42578125" style="118" customWidth="1"/>
    <col min="15623" max="15623" width="14.85546875" style="118" customWidth="1"/>
    <col min="15624" max="15624" width="10.7109375" style="118" customWidth="1"/>
    <col min="15625" max="15630" width="9.28515625" style="118"/>
    <col min="15631" max="15641" width="0" style="118" hidden="1" customWidth="1"/>
    <col min="15642" max="15872" width="9.28515625" style="118"/>
    <col min="15873" max="15873" width="5" style="118" customWidth="1"/>
    <col min="15874" max="15874" width="16.85546875" style="118" customWidth="1"/>
    <col min="15875" max="15875" width="59.140625" style="118" customWidth="1"/>
    <col min="15876" max="15876" width="5.28515625" style="118" customWidth="1"/>
    <col min="15877" max="15877" width="12.28515625" style="118" customWidth="1"/>
    <col min="15878" max="15878" width="11.42578125" style="118" customWidth="1"/>
    <col min="15879" max="15879" width="14.85546875" style="118" customWidth="1"/>
    <col min="15880" max="15880" width="10.7109375" style="118" customWidth="1"/>
    <col min="15881" max="15886" width="9.28515625" style="118"/>
    <col min="15887" max="15897" width="0" style="118" hidden="1" customWidth="1"/>
    <col min="15898" max="16128" width="9.28515625" style="118"/>
    <col min="16129" max="16129" width="5" style="118" customWidth="1"/>
    <col min="16130" max="16130" width="16.85546875" style="118" customWidth="1"/>
    <col min="16131" max="16131" width="59.140625" style="118" customWidth="1"/>
    <col min="16132" max="16132" width="5.28515625" style="118" customWidth="1"/>
    <col min="16133" max="16133" width="12.28515625" style="118" customWidth="1"/>
    <col min="16134" max="16134" width="11.42578125" style="118" customWidth="1"/>
    <col min="16135" max="16135" width="14.85546875" style="118" customWidth="1"/>
    <col min="16136" max="16136" width="10.7109375" style="118" customWidth="1"/>
    <col min="16137" max="16142" width="9.28515625" style="118"/>
    <col min="16143" max="16153" width="0" style="118" hidden="1" customWidth="1"/>
    <col min="16154" max="16384" width="9.28515625" style="118"/>
  </cols>
  <sheetData>
    <row r="1" spans="1:17" ht="15.75" customHeight="1">
      <c r="A1" s="246" t="s">
        <v>45</v>
      </c>
      <c r="B1" s="246"/>
      <c r="C1" s="246"/>
      <c r="D1" s="246"/>
      <c r="E1" s="246"/>
      <c r="F1" s="246"/>
      <c r="G1" s="246"/>
      <c r="Q1" s="118" t="s">
        <v>46</v>
      </c>
    </row>
    <row r="2" spans="1:17" ht="24.9" customHeight="1">
      <c r="A2" s="119" t="s">
        <v>47</v>
      </c>
      <c r="B2" s="120"/>
      <c r="C2" s="247" t="s">
        <v>70</v>
      </c>
      <c r="D2" s="248"/>
      <c r="E2" s="248"/>
      <c r="F2" s="248"/>
      <c r="G2" s="249"/>
      <c r="Q2" s="118" t="s">
        <v>48</v>
      </c>
    </row>
    <row r="3" spans="1:17" ht="24.9" customHeight="1">
      <c r="A3" s="119" t="s">
        <v>49</v>
      </c>
      <c r="B3" s="120"/>
      <c r="C3" s="247" t="s">
        <v>74</v>
      </c>
      <c r="D3" s="248"/>
      <c r="E3" s="248"/>
      <c r="F3" s="248"/>
      <c r="G3" s="249"/>
      <c r="Q3" s="118" t="s">
        <v>50</v>
      </c>
    </row>
    <row r="4" spans="1:17" ht="24.9" customHeight="1">
      <c r="A4" s="119"/>
      <c r="B4" s="120"/>
      <c r="C4" s="247" t="s">
        <v>76</v>
      </c>
      <c r="D4" s="248"/>
      <c r="E4" s="248"/>
      <c r="F4" s="248"/>
      <c r="G4" s="249"/>
      <c r="Q4" s="118" t="s">
        <v>51</v>
      </c>
    </row>
    <row r="5" spans="1:17">
      <c r="A5" s="121" t="s">
        <v>52</v>
      </c>
      <c r="B5" s="122"/>
      <c r="C5" s="122"/>
      <c r="D5" s="123"/>
      <c r="E5" s="124"/>
      <c r="F5" s="125"/>
      <c r="G5" s="126"/>
      <c r="Q5" s="118" t="s">
        <v>53</v>
      </c>
    </row>
    <row r="7" spans="1:17" ht="34.200000000000003">
      <c r="A7" s="121" t="s">
        <v>54</v>
      </c>
      <c r="B7" s="127" t="s">
        <v>55</v>
      </c>
      <c r="C7" s="127" t="s">
        <v>56</v>
      </c>
      <c r="D7" s="128" t="s">
        <v>57</v>
      </c>
      <c r="E7" s="129" t="s">
        <v>58</v>
      </c>
      <c r="F7" s="130" t="s">
        <v>59</v>
      </c>
      <c r="G7" s="121" t="s">
        <v>13</v>
      </c>
      <c r="H7" s="131" t="s">
        <v>60</v>
      </c>
      <c r="I7" s="132" t="s">
        <v>237</v>
      </c>
      <c r="J7" s="132" t="s">
        <v>254</v>
      </c>
    </row>
    <row r="8" spans="1:17" ht="15.75" customHeight="1">
      <c r="A8" s="133" t="s">
        <v>61</v>
      </c>
      <c r="B8" s="134"/>
      <c r="C8" s="135" t="s">
        <v>76</v>
      </c>
      <c r="D8" s="136"/>
      <c r="E8" s="137"/>
      <c r="F8" s="137"/>
      <c r="G8" s="138">
        <f>G9+G103</f>
        <v>0</v>
      </c>
      <c r="H8" s="139"/>
      <c r="I8" s="140"/>
      <c r="J8" s="140"/>
      <c r="Q8" s="118" t="s">
        <v>62</v>
      </c>
    </row>
    <row r="9" spans="1:17" ht="12" outlineLevel="1">
      <c r="A9" s="141"/>
      <c r="B9" s="142">
        <v>1</v>
      </c>
      <c r="C9" s="143" t="s">
        <v>235</v>
      </c>
      <c r="D9" s="144"/>
      <c r="E9" s="145"/>
      <c r="F9" s="145"/>
      <c r="G9" s="145">
        <f>SUM(G10:G102)</f>
        <v>0</v>
      </c>
      <c r="H9" s="144"/>
      <c r="I9" s="146"/>
      <c r="J9" s="146"/>
      <c r="Q9" s="118" t="s">
        <v>63</v>
      </c>
    </row>
    <row r="10" spans="1:17" outlineLevel="1">
      <c r="A10" s="147">
        <v>1</v>
      </c>
      <c r="B10" s="148" t="s">
        <v>231</v>
      </c>
      <c r="C10" s="149" t="s">
        <v>232</v>
      </c>
      <c r="D10" s="150" t="s">
        <v>75</v>
      </c>
      <c r="E10" s="151">
        <v>2</v>
      </c>
      <c r="F10" s="183"/>
      <c r="G10" s="184">
        <f>E10*F10</f>
        <v>0</v>
      </c>
      <c r="H10" s="152" t="s">
        <v>64</v>
      </c>
      <c r="I10" s="191">
        <f>G10</f>
        <v>0</v>
      </c>
      <c r="J10" s="191"/>
    </row>
    <row r="11" spans="1:17" outlineLevel="1">
      <c r="A11" s="153">
        <v>2</v>
      </c>
      <c r="B11" s="154" t="s">
        <v>233</v>
      </c>
      <c r="C11" s="155" t="s">
        <v>234</v>
      </c>
      <c r="D11" s="156" t="s">
        <v>75</v>
      </c>
      <c r="E11" s="157">
        <v>2</v>
      </c>
      <c r="F11" s="185"/>
      <c r="G11" s="186">
        <f t="shared" ref="G11:G75" si="0">E11*F11</f>
        <v>0</v>
      </c>
      <c r="H11" s="158" t="s">
        <v>64</v>
      </c>
      <c r="I11" s="190">
        <f t="shared" ref="I11:I39" si="1">G11</f>
        <v>0</v>
      </c>
      <c r="J11" s="190"/>
    </row>
    <row r="12" spans="1:17" outlineLevel="1">
      <c r="A12" s="153">
        <v>3</v>
      </c>
      <c r="B12" s="154" t="s">
        <v>107</v>
      </c>
      <c r="C12" s="155" t="s">
        <v>108</v>
      </c>
      <c r="D12" s="156" t="s">
        <v>75</v>
      </c>
      <c r="E12" s="157">
        <v>2</v>
      </c>
      <c r="F12" s="185"/>
      <c r="G12" s="186">
        <f t="shared" si="0"/>
        <v>0</v>
      </c>
      <c r="H12" s="158" t="s">
        <v>64</v>
      </c>
      <c r="I12" s="190">
        <f t="shared" si="1"/>
        <v>0</v>
      </c>
      <c r="J12" s="190"/>
    </row>
    <row r="13" spans="1:17" outlineLevel="1">
      <c r="A13" s="153">
        <v>4</v>
      </c>
      <c r="B13" s="154" t="s">
        <v>111</v>
      </c>
      <c r="C13" s="155" t="s">
        <v>112</v>
      </c>
      <c r="D13" s="156" t="s">
        <v>75</v>
      </c>
      <c r="E13" s="157">
        <v>4</v>
      </c>
      <c r="F13" s="185"/>
      <c r="G13" s="186">
        <f t="shared" si="0"/>
        <v>0</v>
      </c>
      <c r="H13" s="158" t="s">
        <v>64</v>
      </c>
      <c r="I13" s="190">
        <f t="shared" si="1"/>
        <v>0</v>
      </c>
      <c r="J13" s="190"/>
    </row>
    <row r="14" spans="1:17" outlineLevel="1">
      <c r="A14" s="153">
        <v>5</v>
      </c>
      <c r="B14" s="154" t="s">
        <v>113</v>
      </c>
      <c r="C14" s="155" t="s">
        <v>114</v>
      </c>
      <c r="D14" s="156" t="s">
        <v>75</v>
      </c>
      <c r="E14" s="157">
        <v>12</v>
      </c>
      <c r="F14" s="185"/>
      <c r="G14" s="186">
        <f t="shared" si="0"/>
        <v>0</v>
      </c>
      <c r="H14" s="158" t="s">
        <v>64</v>
      </c>
      <c r="I14" s="190">
        <f t="shared" si="1"/>
        <v>0</v>
      </c>
      <c r="J14" s="190"/>
    </row>
    <row r="15" spans="1:17" outlineLevel="1">
      <c r="A15" s="153">
        <v>6</v>
      </c>
      <c r="B15" s="154" t="s">
        <v>115</v>
      </c>
      <c r="C15" s="155" t="s">
        <v>116</v>
      </c>
      <c r="D15" s="156" t="s">
        <v>75</v>
      </c>
      <c r="E15" s="157">
        <v>12</v>
      </c>
      <c r="F15" s="185"/>
      <c r="G15" s="186">
        <f t="shared" si="0"/>
        <v>0</v>
      </c>
      <c r="H15" s="158" t="s">
        <v>64</v>
      </c>
      <c r="I15" s="190">
        <f t="shared" si="1"/>
        <v>0</v>
      </c>
      <c r="J15" s="190"/>
    </row>
    <row r="16" spans="1:17" outlineLevel="1">
      <c r="A16" s="153">
        <v>7</v>
      </c>
      <c r="B16" s="154" t="s">
        <v>133</v>
      </c>
      <c r="C16" s="155" t="s">
        <v>134</v>
      </c>
      <c r="D16" s="156" t="s">
        <v>75</v>
      </c>
      <c r="E16" s="157">
        <v>3</v>
      </c>
      <c r="F16" s="185"/>
      <c r="G16" s="186">
        <f t="shared" si="0"/>
        <v>0</v>
      </c>
      <c r="H16" s="158" t="s">
        <v>64</v>
      </c>
      <c r="I16" s="190">
        <f t="shared" si="1"/>
        <v>0</v>
      </c>
      <c r="J16" s="190"/>
    </row>
    <row r="17" spans="1:10" outlineLevel="1">
      <c r="A17" s="153">
        <v>8</v>
      </c>
      <c r="B17" s="154" t="s">
        <v>137</v>
      </c>
      <c r="C17" s="155" t="s">
        <v>138</v>
      </c>
      <c r="D17" s="156" t="s">
        <v>75</v>
      </c>
      <c r="E17" s="157">
        <v>3</v>
      </c>
      <c r="F17" s="185"/>
      <c r="G17" s="186">
        <f t="shared" si="0"/>
        <v>0</v>
      </c>
      <c r="H17" s="158" t="s">
        <v>64</v>
      </c>
      <c r="I17" s="190">
        <f t="shared" si="1"/>
        <v>0</v>
      </c>
      <c r="J17" s="190"/>
    </row>
    <row r="18" spans="1:10" outlineLevel="1">
      <c r="A18" s="153">
        <v>9</v>
      </c>
      <c r="B18" s="154" t="s">
        <v>151</v>
      </c>
      <c r="C18" s="155" t="s">
        <v>152</v>
      </c>
      <c r="D18" s="156" t="s">
        <v>75</v>
      </c>
      <c r="E18" s="157">
        <v>2</v>
      </c>
      <c r="F18" s="185"/>
      <c r="G18" s="186">
        <f t="shared" si="0"/>
        <v>0</v>
      </c>
      <c r="H18" s="158" t="s">
        <v>64</v>
      </c>
      <c r="I18" s="190">
        <f t="shared" si="1"/>
        <v>0</v>
      </c>
      <c r="J18" s="190"/>
    </row>
    <row r="19" spans="1:10" outlineLevel="1">
      <c r="A19" s="153">
        <v>10</v>
      </c>
      <c r="B19" s="154" t="s">
        <v>161</v>
      </c>
      <c r="C19" s="155" t="s">
        <v>162</v>
      </c>
      <c r="D19" s="156" t="s">
        <v>75</v>
      </c>
      <c r="E19" s="157">
        <v>6</v>
      </c>
      <c r="F19" s="185"/>
      <c r="G19" s="186">
        <f t="shared" si="0"/>
        <v>0</v>
      </c>
      <c r="H19" s="158" t="s">
        <v>64</v>
      </c>
      <c r="I19" s="190">
        <f t="shared" si="1"/>
        <v>0</v>
      </c>
      <c r="J19" s="190"/>
    </row>
    <row r="20" spans="1:10" outlineLevel="1">
      <c r="A20" s="153">
        <v>11</v>
      </c>
      <c r="B20" s="154" t="s">
        <v>163</v>
      </c>
      <c r="C20" s="155" t="s">
        <v>164</v>
      </c>
      <c r="D20" s="156" t="s">
        <v>75</v>
      </c>
      <c r="E20" s="157">
        <v>6</v>
      </c>
      <c r="F20" s="185"/>
      <c r="G20" s="186">
        <f t="shared" si="0"/>
        <v>0</v>
      </c>
      <c r="H20" s="158" t="s">
        <v>64</v>
      </c>
      <c r="I20" s="190">
        <f t="shared" si="1"/>
        <v>0</v>
      </c>
      <c r="J20" s="190"/>
    </row>
    <row r="21" spans="1:10" outlineLevel="1">
      <c r="A21" s="153">
        <v>12</v>
      </c>
      <c r="B21" s="154" t="s">
        <v>167</v>
      </c>
      <c r="C21" s="155" t="s">
        <v>168</v>
      </c>
      <c r="D21" s="156" t="s">
        <v>75</v>
      </c>
      <c r="E21" s="157">
        <v>2</v>
      </c>
      <c r="F21" s="185"/>
      <c r="G21" s="186">
        <f t="shared" si="0"/>
        <v>0</v>
      </c>
      <c r="H21" s="158" t="s">
        <v>64</v>
      </c>
      <c r="I21" s="190">
        <f t="shared" si="1"/>
        <v>0</v>
      </c>
      <c r="J21" s="190"/>
    </row>
    <row r="22" spans="1:10" outlineLevel="1">
      <c r="A22" s="153">
        <v>13</v>
      </c>
      <c r="B22" s="154" t="s">
        <v>169</v>
      </c>
      <c r="C22" s="155" t="s">
        <v>170</v>
      </c>
      <c r="D22" s="156" t="s">
        <v>75</v>
      </c>
      <c r="E22" s="157">
        <v>2</v>
      </c>
      <c r="F22" s="185"/>
      <c r="G22" s="186">
        <f t="shared" si="0"/>
        <v>0</v>
      </c>
      <c r="H22" s="158" t="s">
        <v>64</v>
      </c>
      <c r="I22" s="190">
        <f t="shared" si="1"/>
        <v>0</v>
      </c>
      <c r="J22" s="190"/>
    </row>
    <row r="23" spans="1:10" outlineLevel="1">
      <c r="A23" s="153">
        <v>14</v>
      </c>
      <c r="B23" s="154" t="s">
        <v>238</v>
      </c>
      <c r="C23" s="155" t="s">
        <v>239</v>
      </c>
      <c r="D23" s="156" t="s">
        <v>75</v>
      </c>
      <c r="E23" s="157">
        <v>1</v>
      </c>
      <c r="F23" s="185"/>
      <c r="G23" s="186">
        <f t="shared" si="0"/>
        <v>0</v>
      </c>
      <c r="H23" s="158" t="s">
        <v>64</v>
      </c>
      <c r="I23" s="190">
        <f t="shared" si="1"/>
        <v>0</v>
      </c>
      <c r="J23" s="190"/>
    </row>
    <row r="24" spans="1:10" outlineLevel="1">
      <c r="A24" s="153">
        <v>15</v>
      </c>
      <c r="B24" s="154" t="s">
        <v>240</v>
      </c>
      <c r="C24" s="155" t="s">
        <v>241</v>
      </c>
      <c r="D24" s="156" t="s">
        <v>75</v>
      </c>
      <c r="E24" s="157">
        <v>1</v>
      </c>
      <c r="F24" s="185"/>
      <c r="G24" s="186">
        <f t="shared" si="0"/>
        <v>0</v>
      </c>
      <c r="H24" s="158" t="s">
        <v>64</v>
      </c>
      <c r="I24" s="190">
        <f t="shared" si="1"/>
        <v>0</v>
      </c>
      <c r="J24" s="190"/>
    </row>
    <row r="25" spans="1:10" outlineLevel="1">
      <c r="A25" s="153">
        <v>16</v>
      </c>
      <c r="B25" s="154" t="s">
        <v>242</v>
      </c>
      <c r="C25" s="155" t="s">
        <v>243</v>
      </c>
      <c r="D25" s="156" t="s">
        <v>75</v>
      </c>
      <c r="E25" s="157">
        <v>2</v>
      </c>
      <c r="F25" s="185"/>
      <c r="G25" s="186">
        <f t="shared" si="0"/>
        <v>0</v>
      </c>
      <c r="H25" s="158" t="s">
        <v>64</v>
      </c>
      <c r="I25" s="190">
        <f t="shared" si="1"/>
        <v>0</v>
      </c>
      <c r="J25" s="190"/>
    </row>
    <row r="26" spans="1:10" outlineLevel="1">
      <c r="A26" s="153">
        <v>17</v>
      </c>
      <c r="B26" s="154" t="s">
        <v>244</v>
      </c>
      <c r="C26" s="155" t="s">
        <v>245</v>
      </c>
      <c r="D26" s="156" t="s">
        <v>75</v>
      </c>
      <c r="E26" s="157">
        <v>1</v>
      </c>
      <c r="F26" s="185"/>
      <c r="G26" s="186">
        <f t="shared" si="0"/>
        <v>0</v>
      </c>
      <c r="H26" s="158" t="s">
        <v>64</v>
      </c>
      <c r="I26" s="190">
        <f t="shared" si="1"/>
        <v>0</v>
      </c>
      <c r="J26" s="190"/>
    </row>
    <row r="27" spans="1:10" outlineLevel="1">
      <c r="A27" s="153">
        <v>18</v>
      </c>
      <c r="B27" s="154" t="s">
        <v>246</v>
      </c>
      <c r="C27" s="155" t="s">
        <v>247</v>
      </c>
      <c r="D27" s="156" t="s">
        <v>75</v>
      </c>
      <c r="E27" s="157">
        <v>2</v>
      </c>
      <c r="F27" s="185"/>
      <c r="G27" s="186">
        <f t="shared" si="0"/>
        <v>0</v>
      </c>
      <c r="H27" s="158" t="s">
        <v>64</v>
      </c>
      <c r="I27" s="190">
        <f t="shared" si="1"/>
        <v>0</v>
      </c>
      <c r="J27" s="190"/>
    </row>
    <row r="28" spans="1:10" outlineLevel="1">
      <c r="A28" s="153">
        <v>19</v>
      </c>
      <c r="B28" s="154" t="s">
        <v>248</v>
      </c>
      <c r="C28" s="155" t="s">
        <v>249</v>
      </c>
      <c r="D28" s="156" t="s">
        <v>75</v>
      </c>
      <c r="E28" s="157">
        <v>1</v>
      </c>
      <c r="F28" s="185"/>
      <c r="G28" s="186">
        <f t="shared" si="0"/>
        <v>0</v>
      </c>
      <c r="H28" s="158" t="s">
        <v>64</v>
      </c>
      <c r="I28" s="190">
        <f t="shared" si="1"/>
        <v>0</v>
      </c>
      <c r="J28" s="190"/>
    </row>
    <row r="29" spans="1:10" outlineLevel="1">
      <c r="A29" s="153">
        <v>20</v>
      </c>
      <c r="B29" s="154" t="s">
        <v>250</v>
      </c>
      <c r="C29" s="155" t="s">
        <v>251</v>
      </c>
      <c r="D29" s="156" t="s">
        <v>75</v>
      </c>
      <c r="E29" s="157">
        <v>2</v>
      </c>
      <c r="F29" s="185"/>
      <c r="G29" s="186">
        <f t="shared" si="0"/>
        <v>0</v>
      </c>
      <c r="H29" s="158" t="s">
        <v>64</v>
      </c>
      <c r="I29" s="190">
        <f t="shared" si="1"/>
        <v>0</v>
      </c>
      <c r="J29" s="190"/>
    </row>
    <row r="30" spans="1:10" outlineLevel="1">
      <c r="A30" s="153">
        <v>21</v>
      </c>
      <c r="B30" s="154" t="s">
        <v>252</v>
      </c>
      <c r="C30" s="155" t="s">
        <v>253</v>
      </c>
      <c r="D30" s="156" t="s">
        <v>75</v>
      </c>
      <c r="E30" s="157">
        <v>1</v>
      </c>
      <c r="F30" s="185"/>
      <c r="G30" s="186">
        <f t="shared" si="0"/>
        <v>0</v>
      </c>
      <c r="H30" s="158" t="s">
        <v>64</v>
      </c>
      <c r="I30" s="190">
        <f t="shared" si="1"/>
        <v>0</v>
      </c>
      <c r="J30" s="190"/>
    </row>
    <row r="31" spans="1:10" outlineLevel="1">
      <c r="A31" s="153">
        <v>22</v>
      </c>
      <c r="B31" s="154" t="s">
        <v>220</v>
      </c>
      <c r="C31" s="155" t="s">
        <v>221</v>
      </c>
      <c r="D31" s="156" t="s">
        <v>75</v>
      </c>
      <c r="E31" s="157">
        <v>3</v>
      </c>
      <c r="F31" s="185"/>
      <c r="G31" s="186">
        <f t="shared" si="0"/>
        <v>0</v>
      </c>
      <c r="H31" s="158" t="s">
        <v>64</v>
      </c>
      <c r="I31" s="190">
        <f t="shared" si="1"/>
        <v>0</v>
      </c>
      <c r="J31" s="190"/>
    </row>
    <row r="32" spans="1:10" outlineLevel="1">
      <c r="A32" s="153">
        <v>23</v>
      </c>
      <c r="B32" s="154" t="s">
        <v>81</v>
      </c>
      <c r="C32" s="155" t="s">
        <v>82</v>
      </c>
      <c r="D32" s="156" t="s">
        <v>75</v>
      </c>
      <c r="E32" s="157">
        <v>2</v>
      </c>
      <c r="F32" s="185"/>
      <c r="G32" s="186">
        <f t="shared" si="0"/>
        <v>0</v>
      </c>
      <c r="H32" s="158" t="s">
        <v>64</v>
      </c>
      <c r="I32" s="190">
        <f t="shared" si="1"/>
        <v>0</v>
      </c>
      <c r="J32" s="190"/>
    </row>
    <row r="33" spans="1:10" outlineLevel="1">
      <c r="A33" s="153">
        <v>24</v>
      </c>
      <c r="B33" s="154" t="s">
        <v>117</v>
      </c>
      <c r="C33" s="155" t="s">
        <v>118</v>
      </c>
      <c r="D33" s="156" t="s">
        <v>75</v>
      </c>
      <c r="E33" s="157">
        <v>2</v>
      </c>
      <c r="F33" s="185"/>
      <c r="G33" s="186">
        <f t="shared" si="0"/>
        <v>0</v>
      </c>
      <c r="H33" s="158" t="s">
        <v>64</v>
      </c>
      <c r="I33" s="190">
        <f t="shared" si="1"/>
        <v>0</v>
      </c>
      <c r="J33" s="190"/>
    </row>
    <row r="34" spans="1:10" outlineLevel="1">
      <c r="A34" s="153">
        <v>25</v>
      </c>
      <c r="B34" s="154" t="s">
        <v>143</v>
      </c>
      <c r="C34" s="155" t="s">
        <v>144</v>
      </c>
      <c r="D34" s="156" t="s">
        <v>75</v>
      </c>
      <c r="E34" s="157">
        <v>4</v>
      </c>
      <c r="F34" s="185"/>
      <c r="G34" s="186">
        <f t="shared" si="0"/>
        <v>0</v>
      </c>
      <c r="H34" s="158" t="s">
        <v>64</v>
      </c>
      <c r="I34" s="190">
        <f t="shared" si="1"/>
        <v>0</v>
      </c>
      <c r="J34" s="190"/>
    </row>
    <row r="35" spans="1:10" outlineLevel="1">
      <c r="A35" s="153">
        <v>26</v>
      </c>
      <c r="B35" s="154" t="s">
        <v>145</v>
      </c>
      <c r="C35" s="155" t="s">
        <v>146</v>
      </c>
      <c r="D35" s="156" t="s">
        <v>75</v>
      </c>
      <c r="E35" s="157">
        <v>4</v>
      </c>
      <c r="F35" s="185"/>
      <c r="G35" s="186">
        <f t="shared" si="0"/>
        <v>0</v>
      </c>
      <c r="H35" s="158" t="s">
        <v>64</v>
      </c>
      <c r="I35" s="190">
        <f t="shared" si="1"/>
        <v>0</v>
      </c>
      <c r="J35" s="190"/>
    </row>
    <row r="36" spans="1:10" outlineLevel="1">
      <c r="A36" s="153">
        <v>27</v>
      </c>
      <c r="B36" s="154" t="s">
        <v>171</v>
      </c>
      <c r="C36" s="155" t="s">
        <v>172</v>
      </c>
      <c r="D36" s="156" t="s">
        <v>75</v>
      </c>
      <c r="E36" s="157">
        <v>2</v>
      </c>
      <c r="F36" s="185"/>
      <c r="G36" s="186">
        <f t="shared" si="0"/>
        <v>0</v>
      </c>
      <c r="H36" s="158" t="s">
        <v>64</v>
      </c>
      <c r="I36" s="190">
        <f t="shared" si="1"/>
        <v>0</v>
      </c>
      <c r="J36" s="190"/>
    </row>
    <row r="37" spans="1:10" outlineLevel="1">
      <c r="A37" s="153">
        <v>28</v>
      </c>
      <c r="B37" s="154" t="s">
        <v>179</v>
      </c>
      <c r="C37" s="155" t="s">
        <v>180</v>
      </c>
      <c r="D37" s="156" t="s">
        <v>75</v>
      </c>
      <c r="E37" s="157">
        <v>4</v>
      </c>
      <c r="F37" s="185"/>
      <c r="G37" s="186">
        <f t="shared" si="0"/>
        <v>0</v>
      </c>
      <c r="H37" s="158" t="s">
        <v>64</v>
      </c>
      <c r="I37" s="190">
        <f t="shared" si="1"/>
        <v>0</v>
      </c>
      <c r="J37" s="190"/>
    </row>
    <row r="38" spans="1:10" outlineLevel="1">
      <c r="A38" s="153">
        <v>29</v>
      </c>
      <c r="B38" s="154" t="s">
        <v>181</v>
      </c>
      <c r="C38" s="155" t="s">
        <v>182</v>
      </c>
      <c r="D38" s="156" t="s">
        <v>75</v>
      </c>
      <c r="E38" s="157">
        <v>4</v>
      </c>
      <c r="F38" s="185"/>
      <c r="G38" s="186">
        <f t="shared" si="0"/>
        <v>0</v>
      </c>
      <c r="H38" s="158" t="s">
        <v>64</v>
      </c>
      <c r="I38" s="190">
        <f t="shared" si="1"/>
        <v>0</v>
      </c>
      <c r="J38" s="190"/>
    </row>
    <row r="39" spans="1:10" outlineLevel="1">
      <c r="A39" s="153">
        <v>30</v>
      </c>
      <c r="B39" s="154" t="s">
        <v>183</v>
      </c>
      <c r="C39" s="155" t="s">
        <v>184</v>
      </c>
      <c r="D39" s="156" t="s">
        <v>75</v>
      </c>
      <c r="E39" s="157">
        <v>4</v>
      </c>
      <c r="F39" s="185"/>
      <c r="G39" s="186">
        <f t="shared" si="0"/>
        <v>0</v>
      </c>
      <c r="H39" s="158" t="s">
        <v>64</v>
      </c>
      <c r="I39" s="190">
        <f t="shared" si="1"/>
        <v>0</v>
      </c>
      <c r="J39" s="190"/>
    </row>
    <row r="40" spans="1:10" outlineLevel="1">
      <c r="A40" s="153">
        <v>31</v>
      </c>
      <c r="B40" s="154" t="s">
        <v>77</v>
      </c>
      <c r="C40" s="155" t="s">
        <v>78</v>
      </c>
      <c r="D40" s="156" t="s">
        <v>75</v>
      </c>
      <c r="E40" s="157">
        <v>1</v>
      </c>
      <c r="F40" s="185"/>
      <c r="G40" s="186">
        <f t="shared" si="0"/>
        <v>0</v>
      </c>
      <c r="H40" s="158" t="s">
        <v>64</v>
      </c>
      <c r="I40" s="190"/>
      <c r="J40" s="190">
        <f>G40</f>
        <v>0</v>
      </c>
    </row>
    <row r="41" spans="1:10" outlineLevel="1">
      <c r="A41" s="153">
        <v>32</v>
      </c>
      <c r="B41" s="154" t="s">
        <v>79</v>
      </c>
      <c r="C41" s="155" t="s">
        <v>80</v>
      </c>
      <c r="D41" s="156" t="s">
        <v>75</v>
      </c>
      <c r="E41" s="157">
        <v>2</v>
      </c>
      <c r="F41" s="185"/>
      <c r="G41" s="186">
        <f t="shared" si="0"/>
        <v>0</v>
      </c>
      <c r="H41" s="158" t="s">
        <v>64</v>
      </c>
      <c r="I41" s="190"/>
      <c r="J41" s="190">
        <f t="shared" ref="J41:J102" si="2">G41</f>
        <v>0</v>
      </c>
    </row>
    <row r="42" spans="1:10" outlineLevel="1">
      <c r="A42" s="153">
        <v>33</v>
      </c>
      <c r="B42" s="154" t="s">
        <v>83</v>
      </c>
      <c r="C42" s="155" t="s">
        <v>84</v>
      </c>
      <c r="D42" s="156" t="s">
        <v>75</v>
      </c>
      <c r="E42" s="157">
        <v>4</v>
      </c>
      <c r="F42" s="185"/>
      <c r="G42" s="186">
        <f t="shared" si="0"/>
        <v>0</v>
      </c>
      <c r="H42" s="158" t="s">
        <v>64</v>
      </c>
      <c r="I42" s="190"/>
      <c r="J42" s="190">
        <f t="shared" si="2"/>
        <v>0</v>
      </c>
    </row>
    <row r="43" spans="1:10" outlineLevel="1">
      <c r="A43" s="153">
        <v>34</v>
      </c>
      <c r="B43" s="154" t="s">
        <v>85</v>
      </c>
      <c r="C43" s="155" t="s">
        <v>86</v>
      </c>
      <c r="D43" s="156" t="s">
        <v>75</v>
      </c>
      <c r="E43" s="157">
        <v>2</v>
      </c>
      <c r="F43" s="185"/>
      <c r="G43" s="186">
        <f t="shared" si="0"/>
        <v>0</v>
      </c>
      <c r="H43" s="158" t="s">
        <v>64</v>
      </c>
      <c r="I43" s="190"/>
      <c r="J43" s="190">
        <f t="shared" si="2"/>
        <v>0</v>
      </c>
    </row>
    <row r="44" spans="1:10" outlineLevel="1">
      <c r="A44" s="153">
        <v>35</v>
      </c>
      <c r="B44" s="154" t="s">
        <v>87</v>
      </c>
      <c r="C44" s="155" t="s">
        <v>88</v>
      </c>
      <c r="D44" s="156" t="s">
        <v>75</v>
      </c>
      <c r="E44" s="157">
        <v>2</v>
      </c>
      <c r="F44" s="185"/>
      <c r="G44" s="186">
        <f t="shared" si="0"/>
        <v>0</v>
      </c>
      <c r="H44" s="158" t="s">
        <v>64</v>
      </c>
      <c r="I44" s="190"/>
      <c r="J44" s="190">
        <f t="shared" si="2"/>
        <v>0</v>
      </c>
    </row>
    <row r="45" spans="1:10" outlineLevel="1">
      <c r="A45" s="153">
        <v>36</v>
      </c>
      <c r="B45" s="154" t="s">
        <v>89</v>
      </c>
      <c r="C45" s="155" t="s">
        <v>90</v>
      </c>
      <c r="D45" s="156" t="s">
        <v>75</v>
      </c>
      <c r="E45" s="157">
        <v>2</v>
      </c>
      <c r="F45" s="185"/>
      <c r="G45" s="186">
        <f t="shared" si="0"/>
        <v>0</v>
      </c>
      <c r="H45" s="158" t="s">
        <v>64</v>
      </c>
      <c r="I45" s="190"/>
      <c r="J45" s="190">
        <f t="shared" si="2"/>
        <v>0</v>
      </c>
    </row>
    <row r="46" spans="1:10" outlineLevel="1">
      <c r="A46" s="153">
        <v>37</v>
      </c>
      <c r="B46" s="154" t="s">
        <v>91</v>
      </c>
      <c r="C46" s="155" t="s">
        <v>92</v>
      </c>
      <c r="D46" s="156" t="s">
        <v>75</v>
      </c>
      <c r="E46" s="157">
        <v>4</v>
      </c>
      <c r="F46" s="185"/>
      <c r="G46" s="186">
        <f t="shared" si="0"/>
        <v>0</v>
      </c>
      <c r="H46" s="158" t="s">
        <v>64</v>
      </c>
      <c r="I46" s="190"/>
      <c r="J46" s="190">
        <f t="shared" si="2"/>
        <v>0</v>
      </c>
    </row>
    <row r="47" spans="1:10" outlineLevel="1">
      <c r="A47" s="153">
        <v>38</v>
      </c>
      <c r="B47" s="154" t="s">
        <v>93</v>
      </c>
      <c r="C47" s="155" t="s">
        <v>94</v>
      </c>
      <c r="D47" s="156" t="s">
        <v>75</v>
      </c>
      <c r="E47" s="157">
        <v>2</v>
      </c>
      <c r="F47" s="185"/>
      <c r="G47" s="186">
        <f t="shared" si="0"/>
        <v>0</v>
      </c>
      <c r="H47" s="158" t="s">
        <v>64</v>
      </c>
      <c r="I47" s="190"/>
      <c r="J47" s="190">
        <f t="shared" si="2"/>
        <v>0</v>
      </c>
    </row>
    <row r="48" spans="1:10" outlineLevel="1">
      <c r="A48" s="153">
        <v>39</v>
      </c>
      <c r="B48" s="154" t="s">
        <v>95</v>
      </c>
      <c r="C48" s="155" t="s">
        <v>96</v>
      </c>
      <c r="D48" s="156" t="s">
        <v>75</v>
      </c>
      <c r="E48" s="157">
        <v>1</v>
      </c>
      <c r="F48" s="185"/>
      <c r="G48" s="186">
        <f t="shared" si="0"/>
        <v>0</v>
      </c>
      <c r="H48" s="158" t="s">
        <v>64</v>
      </c>
      <c r="I48" s="190"/>
      <c r="J48" s="190">
        <f t="shared" si="2"/>
        <v>0</v>
      </c>
    </row>
    <row r="49" spans="1:10" outlineLevel="1">
      <c r="A49" s="153">
        <v>40</v>
      </c>
      <c r="B49" s="154" t="s">
        <v>97</v>
      </c>
      <c r="C49" s="155" t="s">
        <v>98</v>
      </c>
      <c r="D49" s="156" t="s">
        <v>75</v>
      </c>
      <c r="E49" s="157">
        <v>1</v>
      </c>
      <c r="F49" s="185"/>
      <c r="G49" s="186">
        <f t="shared" si="0"/>
        <v>0</v>
      </c>
      <c r="H49" s="158" t="s">
        <v>64</v>
      </c>
      <c r="I49" s="190"/>
      <c r="J49" s="190">
        <f t="shared" si="2"/>
        <v>0</v>
      </c>
    </row>
    <row r="50" spans="1:10" outlineLevel="1">
      <c r="A50" s="153">
        <v>41</v>
      </c>
      <c r="B50" s="154" t="s">
        <v>99</v>
      </c>
      <c r="C50" s="155" t="s">
        <v>100</v>
      </c>
      <c r="D50" s="156" t="s">
        <v>75</v>
      </c>
      <c r="E50" s="157">
        <v>6</v>
      </c>
      <c r="F50" s="185"/>
      <c r="G50" s="186">
        <f t="shared" si="0"/>
        <v>0</v>
      </c>
      <c r="H50" s="158" t="s">
        <v>64</v>
      </c>
      <c r="I50" s="190"/>
      <c r="J50" s="190">
        <f t="shared" si="2"/>
        <v>0</v>
      </c>
    </row>
    <row r="51" spans="1:10" outlineLevel="1">
      <c r="A51" s="153">
        <v>42</v>
      </c>
      <c r="B51" s="154" t="s">
        <v>101</v>
      </c>
      <c r="C51" s="155" t="s">
        <v>102</v>
      </c>
      <c r="D51" s="156" t="s">
        <v>75</v>
      </c>
      <c r="E51" s="157">
        <v>14</v>
      </c>
      <c r="F51" s="185"/>
      <c r="G51" s="186">
        <f t="shared" si="0"/>
        <v>0</v>
      </c>
      <c r="H51" s="158" t="s">
        <v>64</v>
      </c>
      <c r="I51" s="190"/>
      <c r="J51" s="190">
        <f t="shared" si="2"/>
        <v>0</v>
      </c>
    </row>
    <row r="52" spans="1:10" outlineLevel="1">
      <c r="A52" s="153">
        <v>43</v>
      </c>
      <c r="B52" s="154" t="s">
        <v>103</v>
      </c>
      <c r="C52" s="155" t="s">
        <v>104</v>
      </c>
      <c r="D52" s="156" t="s">
        <v>75</v>
      </c>
      <c r="E52" s="157">
        <v>3</v>
      </c>
      <c r="F52" s="185"/>
      <c r="G52" s="186">
        <f t="shared" si="0"/>
        <v>0</v>
      </c>
      <c r="H52" s="158" t="s">
        <v>64</v>
      </c>
      <c r="I52" s="190"/>
      <c r="J52" s="190">
        <f t="shared" si="2"/>
        <v>0</v>
      </c>
    </row>
    <row r="53" spans="1:10" outlineLevel="1">
      <c r="A53" s="153">
        <v>44</v>
      </c>
      <c r="B53" s="154" t="s">
        <v>105</v>
      </c>
      <c r="C53" s="155" t="s">
        <v>106</v>
      </c>
      <c r="D53" s="156" t="s">
        <v>75</v>
      </c>
      <c r="E53" s="157">
        <v>3</v>
      </c>
      <c r="F53" s="185"/>
      <c r="G53" s="186">
        <f t="shared" si="0"/>
        <v>0</v>
      </c>
      <c r="H53" s="158" t="s">
        <v>64</v>
      </c>
      <c r="I53" s="190"/>
      <c r="J53" s="190">
        <f t="shared" si="2"/>
        <v>0</v>
      </c>
    </row>
    <row r="54" spans="1:10" outlineLevel="1">
      <c r="A54" s="153">
        <v>45</v>
      </c>
      <c r="B54" s="154" t="s">
        <v>107</v>
      </c>
      <c r="C54" s="155" t="s">
        <v>108</v>
      </c>
      <c r="D54" s="156" t="s">
        <v>75</v>
      </c>
      <c r="E54" s="157">
        <v>2</v>
      </c>
      <c r="F54" s="185"/>
      <c r="G54" s="186">
        <f t="shared" si="0"/>
        <v>0</v>
      </c>
      <c r="H54" s="158" t="s">
        <v>64</v>
      </c>
      <c r="I54" s="190"/>
      <c r="J54" s="190">
        <f t="shared" si="2"/>
        <v>0</v>
      </c>
    </row>
    <row r="55" spans="1:10" outlineLevel="1">
      <c r="A55" s="153">
        <v>46</v>
      </c>
      <c r="B55" s="154" t="s">
        <v>109</v>
      </c>
      <c r="C55" s="155" t="s">
        <v>110</v>
      </c>
      <c r="D55" s="156" t="s">
        <v>75</v>
      </c>
      <c r="E55" s="157">
        <v>2</v>
      </c>
      <c r="F55" s="185"/>
      <c r="G55" s="186">
        <f t="shared" si="0"/>
        <v>0</v>
      </c>
      <c r="H55" s="158" t="s">
        <v>64</v>
      </c>
      <c r="I55" s="190"/>
      <c r="J55" s="190">
        <f t="shared" si="2"/>
        <v>0</v>
      </c>
    </row>
    <row r="56" spans="1:10" outlineLevel="1">
      <c r="A56" s="153">
        <v>47</v>
      </c>
      <c r="B56" s="154" t="s">
        <v>113</v>
      </c>
      <c r="C56" s="155" t="s">
        <v>114</v>
      </c>
      <c r="D56" s="156" t="s">
        <v>75</v>
      </c>
      <c r="E56" s="157">
        <v>24</v>
      </c>
      <c r="F56" s="185"/>
      <c r="G56" s="186">
        <f t="shared" si="0"/>
        <v>0</v>
      </c>
      <c r="H56" s="158" t="s">
        <v>64</v>
      </c>
      <c r="I56" s="190"/>
      <c r="J56" s="190">
        <f t="shared" si="2"/>
        <v>0</v>
      </c>
    </row>
    <row r="57" spans="1:10" outlineLevel="1">
      <c r="A57" s="153">
        <v>48</v>
      </c>
      <c r="B57" s="154" t="s">
        <v>115</v>
      </c>
      <c r="C57" s="155" t="s">
        <v>116</v>
      </c>
      <c r="D57" s="156" t="s">
        <v>75</v>
      </c>
      <c r="E57" s="157">
        <v>24</v>
      </c>
      <c r="F57" s="185"/>
      <c r="G57" s="186">
        <f t="shared" si="0"/>
        <v>0</v>
      </c>
      <c r="H57" s="158" t="s">
        <v>64</v>
      </c>
      <c r="I57" s="190"/>
      <c r="J57" s="190">
        <f t="shared" si="2"/>
        <v>0</v>
      </c>
    </row>
    <row r="58" spans="1:10" outlineLevel="1">
      <c r="A58" s="153">
        <v>49</v>
      </c>
      <c r="B58" s="154" t="s">
        <v>119</v>
      </c>
      <c r="C58" s="155" t="s">
        <v>120</v>
      </c>
      <c r="D58" s="156" t="s">
        <v>75</v>
      </c>
      <c r="E58" s="157">
        <v>4</v>
      </c>
      <c r="F58" s="185"/>
      <c r="G58" s="186">
        <f t="shared" si="0"/>
        <v>0</v>
      </c>
      <c r="H58" s="158" t="s">
        <v>64</v>
      </c>
      <c r="I58" s="190"/>
      <c r="J58" s="190">
        <f t="shared" si="2"/>
        <v>0</v>
      </c>
    </row>
    <row r="59" spans="1:10" outlineLevel="1">
      <c r="A59" s="153">
        <v>50</v>
      </c>
      <c r="B59" s="154" t="s">
        <v>121</v>
      </c>
      <c r="C59" s="155" t="s">
        <v>122</v>
      </c>
      <c r="D59" s="156" t="s">
        <v>75</v>
      </c>
      <c r="E59" s="157">
        <v>8</v>
      </c>
      <c r="F59" s="185"/>
      <c r="G59" s="186">
        <f t="shared" si="0"/>
        <v>0</v>
      </c>
      <c r="H59" s="158" t="s">
        <v>64</v>
      </c>
      <c r="I59" s="190"/>
      <c r="J59" s="190">
        <f t="shared" si="2"/>
        <v>0</v>
      </c>
    </row>
    <row r="60" spans="1:10" outlineLevel="1">
      <c r="A60" s="153">
        <v>51</v>
      </c>
      <c r="B60" s="154" t="s">
        <v>123</v>
      </c>
      <c r="C60" s="155" t="s">
        <v>124</v>
      </c>
      <c r="D60" s="156" t="s">
        <v>75</v>
      </c>
      <c r="E60" s="157">
        <v>6</v>
      </c>
      <c r="F60" s="185"/>
      <c r="G60" s="186">
        <f t="shared" si="0"/>
        <v>0</v>
      </c>
      <c r="H60" s="158" t="s">
        <v>64</v>
      </c>
      <c r="I60" s="190"/>
      <c r="J60" s="190">
        <f t="shared" si="2"/>
        <v>0</v>
      </c>
    </row>
    <row r="61" spans="1:10" outlineLevel="1">
      <c r="A61" s="153">
        <v>52</v>
      </c>
      <c r="B61" s="154" t="s">
        <v>125</v>
      </c>
      <c r="C61" s="155" t="s">
        <v>126</v>
      </c>
      <c r="D61" s="156" t="s">
        <v>75</v>
      </c>
      <c r="E61" s="157">
        <v>2</v>
      </c>
      <c r="F61" s="185"/>
      <c r="G61" s="186">
        <f t="shared" si="0"/>
        <v>0</v>
      </c>
      <c r="H61" s="158" t="s">
        <v>64</v>
      </c>
      <c r="I61" s="190"/>
      <c r="J61" s="190">
        <f t="shared" si="2"/>
        <v>0</v>
      </c>
    </row>
    <row r="62" spans="1:10" outlineLevel="1">
      <c r="A62" s="153">
        <v>53</v>
      </c>
      <c r="B62" s="154" t="s">
        <v>127</v>
      </c>
      <c r="C62" s="155" t="s">
        <v>128</v>
      </c>
      <c r="D62" s="156" t="s">
        <v>75</v>
      </c>
      <c r="E62" s="157">
        <v>2</v>
      </c>
      <c r="F62" s="185"/>
      <c r="G62" s="186">
        <f t="shared" si="0"/>
        <v>0</v>
      </c>
      <c r="H62" s="158" t="s">
        <v>64</v>
      </c>
      <c r="I62" s="190"/>
      <c r="J62" s="190">
        <f t="shared" si="2"/>
        <v>0</v>
      </c>
    </row>
    <row r="63" spans="1:10" outlineLevel="1">
      <c r="A63" s="153">
        <v>54</v>
      </c>
      <c r="B63" s="154" t="s">
        <v>129</v>
      </c>
      <c r="C63" s="155" t="s">
        <v>130</v>
      </c>
      <c r="D63" s="156" t="s">
        <v>75</v>
      </c>
      <c r="E63" s="157">
        <v>14</v>
      </c>
      <c r="F63" s="185"/>
      <c r="G63" s="186">
        <f t="shared" si="0"/>
        <v>0</v>
      </c>
      <c r="H63" s="158" t="s">
        <v>64</v>
      </c>
      <c r="I63" s="190"/>
      <c r="J63" s="190">
        <f t="shared" si="2"/>
        <v>0</v>
      </c>
    </row>
    <row r="64" spans="1:10" outlineLevel="1">
      <c r="A64" s="153">
        <v>55</v>
      </c>
      <c r="B64" s="154" t="s">
        <v>131</v>
      </c>
      <c r="C64" s="155" t="s">
        <v>132</v>
      </c>
      <c r="D64" s="156" t="s">
        <v>75</v>
      </c>
      <c r="E64" s="157">
        <v>3</v>
      </c>
      <c r="F64" s="185"/>
      <c r="G64" s="186">
        <f t="shared" si="0"/>
        <v>0</v>
      </c>
      <c r="H64" s="158" t="s">
        <v>64</v>
      </c>
      <c r="I64" s="190"/>
      <c r="J64" s="190">
        <f t="shared" si="2"/>
        <v>0</v>
      </c>
    </row>
    <row r="65" spans="1:10" outlineLevel="1">
      <c r="A65" s="153">
        <v>56</v>
      </c>
      <c r="B65" s="154" t="s">
        <v>133</v>
      </c>
      <c r="C65" s="155" t="s">
        <v>134</v>
      </c>
      <c r="D65" s="156" t="s">
        <v>75</v>
      </c>
      <c r="E65" s="157">
        <v>1</v>
      </c>
      <c r="F65" s="185"/>
      <c r="G65" s="186">
        <f t="shared" si="0"/>
        <v>0</v>
      </c>
      <c r="H65" s="158" t="s">
        <v>64</v>
      </c>
      <c r="I65" s="190"/>
      <c r="J65" s="190">
        <f t="shared" si="2"/>
        <v>0</v>
      </c>
    </row>
    <row r="66" spans="1:10" outlineLevel="1">
      <c r="A66" s="153">
        <v>57</v>
      </c>
      <c r="B66" s="154" t="s">
        <v>135</v>
      </c>
      <c r="C66" s="155" t="s">
        <v>136</v>
      </c>
      <c r="D66" s="156" t="s">
        <v>75</v>
      </c>
      <c r="E66" s="157">
        <v>3</v>
      </c>
      <c r="F66" s="185"/>
      <c r="G66" s="186">
        <f t="shared" si="0"/>
        <v>0</v>
      </c>
      <c r="H66" s="158" t="s">
        <v>64</v>
      </c>
      <c r="I66" s="190"/>
      <c r="J66" s="190">
        <f t="shared" si="2"/>
        <v>0</v>
      </c>
    </row>
    <row r="67" spans="1:10" outlineLevel="1">
      <c r="A67" s="153">
        <v>58</v>
      </c>
      <c r="B67" s="154" t="s">
        <v>137</v>
      </c>
      <c r="C67" s="155" t="s">
        <v>138</v>
      </c>
      <c r="D67" s="156" t="s">
        <v>75</v>
      </c>
      <c r="E67" s="157">
        <v>1</v>
      </c>
      <c r="F67" s="185"/>
      <c r="G67" s="186">
        <f t="shared" si="0"/>
        <v>0</v>
      </c>
      <c r="H67" s="158" t="s">
        <v>64</v>
      </c>
      <c r="I67" s="190"/>
      <c r="J67" s="190">
        <f t="shared" si="2"/>
        <v>0</v>
      </c>
    </row>
    <row r="68" spans="1:10" outlineLevel="1">
      <c r="A68" s="153">
        <v>59</v>
      </c>
      <c r="B68" s="154" t="s">
        <v>139</v>
      </c>
      <c r="C68" s="155" t="s">
        <v>140</v>
      </c>
      <c r="D68" s="156" t="s">
        <v>75</v>
      </c>
      <c r="E68" s="157">
        <v>2</v>
      </c>
      <c r="F68" s="185"/>
      <c r="G68" s="186">
        <f t="shared" si="0"/>
        <v>0</v>
      </c>
      <c r="H68" s="158" t="s">
        <v>64</v>
      </c>
      <c r="I68" s="190"/>
      <c r="J68" s="190">
        <f t="shared" si="2"/>
        <v>0</v>
      </c>
    </row>
    <row r="69" spans="1:10" outlineLevel="1">
      <c r="A69" s="153">
        <v>60</v>
      </c>
      <c r="B69" s="154" t="s">
        <v>141</v>
      </c>
      <c r="C69" s="155" t="s">
        <v>142</v>
      </c>
      <c r="D69" s="156" t="s">
        <v>75</v>
      </c>
      <c r="E69" s="157">
        <v>2</v>
      </c>
      <c r="F69" s="185"/>
      <c r="G69" s="186">
        <f t="shared" si="0"/>
        <v>0</v>
      </c>
      <c r="H69" s="158" t="s">
        <v>64</v>
      </c>
      <c r="I69" s="190"/>
      <c r="J69" s="190">
        <f t="shared" si="2"/>
        <v>0</v>
      </c>
    </row>
    <row r="70" spans="1:10" outlineLevel="1">
      <c r="A70" s="153">
        <v>61</v>
      </c>
      <c r="B70" s="154" t="s">
        <v>147</v>
      </c>
      <c r="C70" s="155" t="s">
        <v>148</v>
      </c>
      <c r="D70" s="156" t="s">
        <v>75</v>
      </c>
      <c r="E70" s="157">
        <v>8</v>
      </c>
      <c r="F70" s="185"/>
      <c r="G70" s="186">
        <f t="shared" si="0"/>
        <v>0</v>
      </c>
      <c r="H70" s="158" t="s">
        <v>64</v>
      </c>
      <c r="I70" s="190"/>
      <c r="J70" s="190">
        <f t="shared" si="2"/>
        <v>0</v>
      </c>
    </row>
    <row r="71" spans="1:10" outlineLevel="1">
      <c r="A71" s="153">
        <v>62</v>
      </c>
      <c r="B71" s="154" t="s">
        <v>149</v>
      </c>
      <c r="C71" s="155" t="s">
        <v>150</v>
      </c>
      <c r="D71" s="156" t="s">
        <v>75</v>
      </c>
      <c r="E71" s="157">
        <v>2</v>
      </c>
      <c r="F71" s="185"/>
      <c r="G71" s="186">
        <f t="shared" si="0"/>
        <v>0</v>
      </c>
      <c r="H71" s="158" t="s">
        <v>64</v>
      </c>
      <c r="I71" s="190"/>
      <c r="J71" s="190">
        <f t="shared" si="2"/>
        <v>0</v>
      </c>
    </row>
    <row r="72" spans="1:10" outlineLevel="1">
      <c r="A72" s="153">
        <v>63</v>
      </c>
      <c r="B72" s="154" t="s">
        <v>151</v>
      </c>
      <c r="C72" s="155" t="s">
        <v>152</v>
      </c>
      <c r="D72" s="156" t="s">
        <v>75</v>
      </c>
      <c r="E72" s="157">
        <v>2</v>
      </c>
      <c r="F72" s="185"/>
      <c r="G72" s="186">
        <f t="shared" si="0"/>
        <v>0</v>
      </c>
      <c r="H72" s="158" t="s">
        <v>64</v>
      </c>
      <c r="I72" s="190"/>
      <c r="J72" s="190">
        <f t="shared" si="2"/>
        <v>0</v>
      </c>
    </row>
    <row r="73" spans="1:10" outlineLevel="1">
      <c r="A73" s="153">
        <v>64</v>
      </c>
      <c r="B73" s="154" t="s">
        <v>153</v>
      </c>
      <c r="C73" s="155" t="s">
        <v>154</v>
      </c>
      <c r="D73" s="156" t="s">
        <v>75</v>
      </c>
      <c r="E73" s="157">
        <v>2</v>
      </c>
      <c r="F73" s="185"/>
      <c r="G73" s="186">
        <f t="shared" si="0"/>
        <v>0</v>
      </c>
      <c r="H73" s="158" t="s">
        <v>64</v>
      </c>
      <c r="I73" s="190"/>
      <c r="J73" s="190">
        <f t="shared" si="2"/>
        <v>0</v>
      </c>
    </row>
    <row r="74" spans="1:10" outlineLevel="1">
      <c r="A74" s="153">
        <v>65</v>
      </c>
      <c r="B74" s="154" t="s">
        <v>155</v>
      </c>
      <c r="C74" s="155" t="s">
        <v>156</v>
      </c>
      <c r="D74" s="156" t="s">
        <v>75</v>
      </c>
      <c r="E74" s="157">
        <v>4</v>
      </c>
      <c r="F74" s="185"/>
      <c r="G74" s="186">
        <f t="shared" si="0"/>
        <v>0</v>
      </c>
      <c r="H74" s="158" t="s">
        <v>64</v>
      </c>
      <c r="I74" s="190"/>
      <c r="J74" s="190">
        <f t="shared" si="2"/>
        <v>0</v>
      </c>
    </row>
    <row r="75" spans="1:10" outlineLevel="1">
      <c r="A75" s="153">
        <v>66</v>
      </c>
      <c r="B75" s="154" t="s">
        <v>157</v>
      </c>
      <c r="C75" s="155" t="s">
        <v>158</v>
      </c>
      <c r="D75" s="156" t="s">
        <v>75</v>
      </c>
      <c r="E75" s="157">
        <v>2</v>
      </c>
      <c r="F75" s="185"/>
      <c r="G75" s="186">
        <f t="shared" si="0"/>
        <v>0</v>
      </c>
      <c r="H75" s="158" t="s">
        <v>64</v>
      </c>
      <c r="I75" s="190"/>
      <c r="J75" s="190">
        <f t="shared" si="2"/>
        <v>0</v>
      </c>
    </row>
    <row r="76" spans="1:10" outlineLevel="1">
      <c r="A76" s="153">
        <v>67</v>
      </c>
      <c r="B76" s="154" t="s">
        <v>159</v>
      </c>
      <c r="C76" s="155" t="s">
        <v>160</v>
      </c>
      <c r="D76" s="156" t="s">
        <v>75</v>
      </c>
      <c r="E76" s="157">
        <v>2</v>
      </c>
      <c r="F76" s="185"/>
      <c r="G76" s="186">
        <f t="shared" ref="G76:G98" si="3">E76*F76</f>
        <v>0</v>
      </c>
      <c r="H76" s="158" t="s">
        <v>64</v>
      </c>
      <c r="I76" s="190"/>
      <c r="J76" s="190">
        <f t="shared" si="2"/>
        <v>0</v>
      </c>
    </row>
    <row r="77" spans="1:10" outlineLevel="1">
      <c r="A77" s="153">
        <v>68</v>
      </c>
      <c r="B77" s="154" t="s">
        <v>161</v>
      </c>
      <c r="C77" s="155" t="s">
        <v>162</v>
      </c>
      <c r="D77" s="156" t="s">
        <v>75</v>
      </c>
      <c r="E77" s="157">
        <v>6</v>
      </c>
      <c r="F77" s="185"/>
      <c r="G77" s="186">
        <f t="shared" si="3"/>
        <v>0</v>
      </c>
      <c r="H77" s="158" t="s">
        <v>64</v>
      </c>
      <c r="I77" s="190"/>
      <c r="J77" s="190">
        <f t="shared" si="2"/>
        <v>0</v>
      </c>
    </row>
    <row r="78" spans="1:10" outlineLevel="1">
      <c r="A78" s="153">
        <v>69</v>
      </c>
      <c r="B78" s="154" t="s">
        <v>163</v>
      </c>
      <c r="C78" s="155" t="s">
        <v>164</v>
      </c>
      <c r="D78" s="156" t="s">
        <v>75</v>
      </c>
      <c r="E78" s="157">
        <v>6</v>
      </c>
      <c r="F78" s="185"/>
      <c r="G78" s="186">
        <f t="shared" si="3"/>
        <v>0</v>
      </c>
      <c r="H78" s="158" t="s">
        <v>64</v>
      </c>
      <c r="I78" s="190"/>
      <c r="J78" s="190">
        <f t="shared" si="2"/>
        <v>0</v>
      </c>
    </row>
    <row r="79" spans="1:10" outlineLevel="1">
      <c r="A79" s="153">
        <v>70</v>
      </c>
      <c r="B79" s="154" t="s">
        <v>165</v>
      </c>
      <c r="C79" s="155" t="s">
        <v>166</v>
      </c>
      <c r="D79" s="156" t="s">
        <v>75</v>
      </c>
      <c r="E79" s="157">
        <v>12</v>
      </c>
      <c r="F79" s="185"/>
      <c r="G79" s="186">
        <f t="shared" si="3"/>
        <v>0</v>
      </c>
      <c r="H79" s="158" t="s">
        <v>64</v>
      </c>
      <c r="I79" s="190"/>
      <c r="J79" s="190">
        <f t="shared" si="2"/>
        <v>0</v>
      </c>
    </row>
    <row r="80" spans="1:10" outlineLevel="1">
      <c r="A80" s="153">
        <v>71</v>
      </c>
      <c r="B80" s="154" t="s">
        <v>167</v>
      </c>
      <c r="C80" s="155" t="s">
        <v>168</v>
      </c>
      <c r="D80" s="156" t="s">
        <v>75</v>
      </c>
      <c r="E80" s="157">
        <v>3</v>
      </c>
      <c r="F80" s="185"/>
      <c r="G80" s="186">
        <f t="shared" si="3"/>
        <v>0</v>
      </c>
      <c r="H80" s="158" t="s">
        <v>64</v>
      </c>
      <c r="I80" s="190"/>
      <c r="J80" s="190">
        <f t="shared" si="2"/>
        <v>0</v>
      </c>
    </row>
    <row r="81" spans="1:10" outlineLevel="1">
      <c r="A81" s="153">
        <v>72</v>
      </c>
      <c r="B81" s="154" t="s">
        <v>169</v>
      </c>
      <c r="C81" s="155" t="s">
        <v>170</v>
      </c>
      <c r="D81" s="156" t="s">
        <v>75</v>
      </c>
      <c r="E81" s="157">
        <v>3</v>
      </c>
      <c r="F81" s="185"/>
      <c r="G81" s="186">
        <f t="shared" si="3"/>
        <v>0</v>
      </c>
      <c r="H81" s="158" t="s">
        <v>64</v>
      </c>
      <c r="I81" s="190"/>
      <c r="J81" s="190">
        <f t="shared" si="2"/>
        <v>0</v>
      </c>
    </row>
    <row r="82" spans="1:10" outlineLevel="1">
      <c r="A82" s="153">
        <v>73</v>
      </c>
      <c r="B82" s="154" t="s">
        <v>173</v>
      </c>
      <c r="C82" s="155" t="s">
        <v>174</v>
      </c>
      <c r="D82" s="156" t="s">
        <v>75</v>
      </c>
      <c r="E82" s="157">
        <v>2</v>
      </c>
      <c r="F82" s="185"/>
      <c r="G82" s="186">
        <f t="shared" si="3"/>
        <v>0</v>
      </c>
      <c r="H82" s="158" t="s">
        <v>64</v>
      </c>
      <c r="I82" s="190"/>
      <c r="J82" s="190">
        <f t="shared" si="2"/>
        <v>0</v>
      </c>
    </row>
    <row r="83" spans="1:10" outlineLevel="1">
      <c r="A83" s="153">
        <v>74</v>
      </c>
      <c r="B83" s="154" t="s">
        <v>175</v>
      </c>
      <c r="C83" s="155" t="s">
        <v>176</v>
      </c>
      <c r="D83" s="156" t="s">
        <v>75</v>
      </c>
      <c r="E83" s="157">
        <v>2</v>
      </c>
      <c r="F83" s="185"/>
      <c r="G83" s="186">
        <f t="shared" si="3"/>
        <v>0</v>
      </c>
      <c r="H83" s="158" t="s">
        <v>64</v>
      </c>
      <c r="I83" s="190"/>
      <c r="J83" s="190">
        <f t="shared" si="2"/>
        <v>0</v>
      </c>
    </row>
    <row r="84" spans="1:10" outlineLevel="1">
      <c r="A84" s="153">
        <v>75</v>
      </c>
      <c r="B84" s="154" t="s">
        <v>177</v>
      </c>
      <c r="C84" s="155" t="s">
        <v>178</v>
      </c>
      <c r="D84" s="156" t="s">
        <v>75</v>
      </c>
      <c r="E84" s="157">
        <v>2</v>
      </c>
      <c r="F84" s="185"/>
      <c r="G84" s="186">
        <f t="shared" si="3"/>
        <v>0</v>
      </c>
      <c r="H84" s="158" t="s">
        <v>64</v>
      </c>
      <c r="I84" s="190"/>
      <c r="J84" s="190">
        <f t="shared" si="2"/>
        <v>0</v>
      </c>
    </row>
    <row r="85" spans="1:10" outlineLevel="1">
      <c r="A85" s="153">
        <v>76</v>
      </c>
      <c r="B85" s="154" t="s">
        <v>185</v>
      </c>
      <c r="C85" s="155" t="s">
        <v>186</v>
      </c>
      <c r="D85" s="156" t="s">
        <v>75</v>
      </c>
      <c r="E85" s="157">
        <v>2</v>
      </c>
      <c r="F85" s="185"/>
      <c r="G85" s="186">
        <f t="shared" si="3"/>
        <v>0</v>
      </c>
      <c r="H85" s="158" t="s">
        <v>64</v>
      </c>
      <c r="I85" s="190"/>
      <c r="J85" s="190">
        <f t="shared" si="2"/>
        <v>0</v>
      </c>
    </row>
    <row r="86" spans="1:10" outlineLevel="1">
      <c r="A86" s="153">
        <v>77</v>
      </c>
      <c r="B86" s="154" t="s">
        <v>187</v>
      </c>
      <c r="C86" s="155" t="s">
        <v>188</v>
      </c>
      <c r="D86" s="156" t="s">
        <v>75</v>
      </c>
      <c r="E86" s="157">
        <v>2</v>
      </c>
      <c r="F86" s="185"/>
      <c r="G86" s="186">
        <f t="shared" si="3"/>
        <v>0</v>
      </c>
      <c r="H86" s="158" t="s">
        <v>64</v>
      </c>
      <c r="I86" s="190"/>
      <c r="J86" s="190">
        <f t="shared" si="2"/>
        <v>0</v>
      </c>
    </row>
    <row r="87" spans="1:10" outlineLevel="1">
      <c r="A87" s="153">
        <v>78</v>
      </c>
      <c r="B87" s="154" t="s">
        <v>189</v>
      </c>
      <c r="C87" s="155" t="s">
        <v>190</v>
      </c>
      <c r="D87" s="156" t="s">
        <v>75</v>
      </c>
      <c r="E87" s="157">
        <v>2</v>
      </c>
      <c r="F87" s="185"/>
      <c r="G87" s="186">
        <f t="shared" si="3"/>
        <v>0</v>
      </c>
      <c r="H87" s="158" t="s">
        <v>64</v>
      </c>
      <c r="I87" s="190"/>
      <c r="J87" s="190">
        <f t="shared" si="2"/>
        <v>0</v>
      </c>
    </row>
    <row r="88" spans="1:10" outlineLevel="1">
      <c r="A88" s="153">
        <v>79</v>
      </c>
      <c r="B88" s="154" t="s">
        <v>191</v>
      </c>
      <c r="C88" s="155" t="s">
        <v>192</v>
      </c>
      <c r="D88" s="156" t="s">
        <v>75</v>
      </c>
      <c r="E88" s="157">
        <v>2</v>
      </c>
      <c r="F88" s="185"/>
      <c r="G88" s="186">
        <f t="shared" si="3"/>
        <v>0</v>
      </c>
      <c r="H88" s="158" t="s">
        <v>64</v>
      </c>
      <c r="I88" s="190"/>
      <c r="J88" s="190">
        <f t="shared" si="2"/>
        <v>0</v>
      </c>
    </row>
    <row r="89" spans="1:10" outlineLevel="1">
      <c r="A89" s="153">
        <v>80</v>
      </c>
      <c r="B89" s="154" t="s">
        <v>193</v>
      </c>
      <c r="C89" s="155" t="s">
        <v>194</v>
      </c>
      <c r="D89" s="156" t="s">
        <v>75</v>
      </c>
      <c r="E89" s="157">
        <v>2</v>
      </c>
      <c r="F89" s="185"/>
      <c r="G89" s="186">
        <f t="shared" si="3"/>
        <v>0</v>
      </c>
      <c r="H89" s="158" t="s">
        <v>64</v>
      </c>
      <c r="I89" s="190"/>
      <c r="J89" s="190">
        <f t="shared" si="2"/>
        <v>0</v>
      </c>
    </row>
    <row r="90" spans="1:10" outlineLevel="1">
      <c r="A90" s="153">
        <v>81</v>
      </c>
      <c r="B90" s="154" t="s">
        <v>195</v>
      </c>
      <c r="C90" s="155" t="s">
        <v>196</v>
      </c>
      <c r="D90" s="156" t="s">
        <v>75</v>
      </c>
      <c r="E90" s="157">
        <v>3</v>
      </c>
      <c r="F90" s="185"/>
      <c r="G90" s="186">
        <f t="shared" si="3"/>
        <v>0</v>
      </c>
      <c r="H90" s="158" t="s">
        <v>64</v>
      </c>
      <c r="I90" s="190"/>
      <c r="J90" s="190">
        <f t="shared" si="2"/>
        <v>0</v>
      </c>
    </row>
    <row r="91" spans="1:10" outlineLevel="1">
      <c r="A91" s="153">
        <v>82</v>
      </c>
      <c r="B91" s="154" t="s">
        <v>197</v>
      </c>
      <c r="C91" s="155" t="s">
        <v>198</v>
      </c>
      <c r="D91" s="156" t="s">
        <v>75</v>
      </c>
      <c r="E91" s="157">
        <v>3</v>
      </c>
      <c r="F91" s="185"/>
      <c r="G91" s="186">
        <f t="shared" si="3"/>
        <v>0</v>
      </c>
      <c r="H91" s="158" t="s">
        <v>64</v>
      </c>
      <c r="I91" s="190"/>
      <c r="J91" s="190">
        <f t="shared" si="2"/>
        <v>0</v>
      </c>
    </row>
    <row r="92" spans="1:10" outlineLevel="1">
      <c r="A92" s="153">
        <v>83</v>
      </c>
      <c r="B92" s="154" t="s">
        <v>199</v>
      </c>
      <c r="C92" s="155" t="s">
        <v>236</v>
      </c>
      <c r="D92" s="156" t="s">
        <v>75</v>
      </c>
      <c r="E92" s="157">
        <v>6</v>
      </c>
      <c r="F92" s="185"/>
      <c r="G92" s="186">
        <f t="shared" si="3"/>
        <v>0</v>
      </c>
      <c r="H92" s="158" t="s">
        <v>64</v>
      </c>
      <c r="I92" s="190"/>
      <c r="J92" s="190">
        <f t="shared" si="2"/>
        <v>0</v>
      </c>
    </row>
    <row r="93" spans="1:10" outlineLevel="1">
      <c r="A93" s="153">
        <v>84</v>
      </c>
      <c r="B93" s="154" t="s">
        <v>200</v>
      </c>
      <c r="C93" s="155" t="s">
        <v>201</v>
      </c>
      <c r="D93" s="156" t="s">
        <v>75</v>
      </c>
      <c r="E93" s="157">
        <v>12</v>
      </c>
      <c r="F93" s="185"/>
      <c r="G93" s="186">
        <f t="shared" si="3"/>
        <v>0</v>
      </c>
      <c r="H93" s="158" t="s">
        <v>64</v>
      </c>
      <c r="I93" s="190"/>
      <c r="J93" s="190">
        <f t="shared" si="2"/>
        <v>0</v>
      </c>
    </row>
    <row r="94" spans="1:10" outlineLevel="1">
      <c r="A94" s="153">
        <v>85</v>
      </c>
      <c r="B94" s="154" t="s">
        <v>202</v>
      </c>
      <c r="C94" s="155" t="s">
        <v>203</v>
      </c>
      <c r="D94" s="156" t="s">
        <v>75</v>
      </c>
      <c r="E94" s="157">
        <v>42</v>
      </c>
      <c r="F94" s="185"/>
      <c r="G94" s="186">
        <f t="shared" si="3"/>
        <v>0</v>
      </c>
      <c r="H94" s="158" t="s">
        <v>64</v>
      </c>
      <c r="I94" s="190"/>
      <c r="J94" s="190">
        <f t="shared" si="2"/>
        <v>0</v>
      </c>
    </row>
    <row r="95" spans="1:10" outlineLevel="1">
      <c r="A95" s="153">
        <v>86</v>
      </c>
      <c r="B95" s="154" t="s">
        <v>204</v>
      </c>
      <c r="C95" s="155" t="s">
        <v>205</v>
      </c>
      <c r="D95" s="156" t="s">
        <v>75</v>
      </c>
      <c r="E95" s="157">
        <v>3</v>
      </c>
      <c r="F95" s="185"/>
      <c r="G95" s="186">
        <f t="shared" si="3"/>
        <v>0</v>
      </c>
      <c r="H95" s="158" t="s">
        <v>64</v>
      </c>
      <c r="I95" s="190"/>
      <c r="J95" s="190">
        <f t="shared" si="2"/>
        <v>0</v>
      </c>
    </row>
    <row r="96" spans="1:10" outlineLevel="1">
      <c r="A96" s="153">
        <v>87</v>
      </c>
      <c r="B96" s="154" t="s">
        <v>206</v>
      </c>
      <c r="C96" s="155" t="s">
        <v>207</v>
      </c>
      <c r="D96" s="156" t="s">
        <v>75</v>
      </c>
      <c r="E96" s="157">
        <v>3</v>
      </c>
      <c r="F96" s="185"/>
      <c r="G96" s="186">
        <f t="shared" si="3"/>
        <v>0</v>
      </c>
      <c r="H96" s="158" t="s">
        <v>64</v>
      </c>
      <c r="I96" s="190"/>
      <c r="J96" s="190">
        <f t="shared" si="2"/>
        <v>0</v>
      </c>
    </row>
    <row r="97" spans="1:17" outlineLevel="1">
      <c r="A97" s="153">
        <v>88</v>
      </c>
      <c r="B97" s="154" t="s">
        <v>208</v>
      </c>
      <c r="C97" s="155" t="s">
        <v>209</v>
      </c>
      <c r="D97" s="156" t="s">
        <v>75</v>
      </c>
      <c r="E97" s="157">
        <v>2</v>
      </c>
      <c r="F97" s="185"/>
      <c r="G97" s="186">
        <f t="shared" si="3"/>
        <v>0</v>
      </c>
      <c r="H97" s="158" t="s">
        <v>64</v>
      </c>
      <c r="I97" s="190"/>
      <c r="J97" s="190">
        <f t="shared" si="2"/>
        <v>0</v>
      </c>
    </row>
    <row r="98" spans="1:17" outlineLevel="1">
      <c r="A98" s="153">
        <v>89</v>
      </c>
      <c r="B98" s="154" t="s">
        <v>210</v>
      </c>
      <c r="C98" s="155" t="s">
        <v>211</v>
      </c>
      <c r="D98" s="156" t="s">
        <v>75</v>
      </c>
      <c r="E98" s="157">
        <v>2</v>
      </c>
      <c r="F98" s="185"/>
      <c r="G98" s="186">
        <f t="shared" si="3"/>
        <v>0</v>
      </c>
      <c r="H98" s="158" t="s">
        <v>64</v>
      </c>
      <c r="I98" s="190"/>
      <c r="J98" s="190">
        <f t="shared" si="2"/>
        <v>0</v>
      </c>
    </row>
    <row r="99" spans="1:17" outlineLevel="1">
      <c r="A99" s="153">
        <v>90</v>
      </c>
      <c r="B99" s="154" t="s">
        <v>212</v>
      </c>
      <c r="C99" s="155" t="s">
        <v>213</v>
      </c>
      <c r="D99" s="156" t="s">
        <v>75</v>
      </c>
      <c r="E99" s="157">
        <v>3</v>
      </c>
      <c r="F99" s="185"/>
      <c r="G99" s="186">
        <f t="shared" ref="G99:G102" si="4">E99*F99</f>
        <v>0</v>
      </c>
      <c r="H99" s="158" t="s">
        <v>64</v>
      </c>
      <c r="I99" s="190"/>
      <c r="J99" s="190">
        <f t="shared" si="2"/>
        <v>0</v>
      </c>
    </row>
    <row r="100" spans="1:17" outlineLevel="1">
      <c r="A100" s="153">
        <v>91</v>
      </c>
      <c r="B100" s="154" t="s">
        <v>214</v>
      </c>
      <c r="C100" s="155" t="s">
        <v>215</v>
      </c>
      <c r="D100" s="156" t="s">
        <v>75</v>
      </c>
      <c r="E100" s="157">
        <v>3</v>
      </c>
      <c r="F100" s="185"/>
      <c r="G100" s="186">
        <f t="shared" si="4"/>
        <v>0</v>
      </c>
      <c r="H100" s="158" t="s">
        <v>64</v>
      </c>
      <c r="I100" s="190"/>
      <c r="J100" s="190">
        <f t="shared" si="2"/>
        <v>0</v>
      </c>
    </row>
    <row r="101" spans="1:17" outlineLevel="1">
      <c r="A101" s="153">
        <v>92</v>
      </c>
      <c r="B101" s="154" t="s">
        <v>216</v>
      </c>
      <c r="C101" s="155" t="s">
        <v>217</v>
      </c>
      <c r="D101" s="156" t="s">
        <v>75</v>
      </c>
      <c r="E101" s="157">
        <v>1</v>
      </c>
      <c r="F101" s="185"/>
      <c r="G101" s="186">
        <f t="shared" si="4"/>
        <v>0</v>
      </c>
      <c r="H101" s="158" t="s">
        <v>64</v>
      </c>
      <c r="I101" s="190"/>
      <c r="J101" s="190">
        <f t="shared" si="2"/>
        <v>0</v>
      </c>
    </row>
    <row r="102" spans="1:17" outlineLevel="1">
      <c r="A102" s="159">
        <v>93</v>
      </c>
      <c r="B102" s="160" t="s">
        <v>218</v>
      </c>
      <c r="C102" s="161" t="s">
        <v>219</v>
      </c>
      <c r="D102" s="162" t="s">
        <v>75</v>
      </c>
      <c r="E102" s="163">
        <v>1</v>
      </c>
      <c r="F102" s="187"/>
      <c r="G102" s="188">
        <f t="shared" si="4"/>
        <v>0</v>
      </c>
      <c r="H102" s="164" t="s">
        <v>64</v>
      </c>
      <c r="I102" s="192"/>
      <c r="J102" s="193">
        <f t="shared" si="2"/>
        <v>0</v>
      </c>
    </row>
    <row r="103" spans="1:17" ht="12" outlineLevel="1">
      <c r="A103" s="165"/>
      <c r="B103" s="165">
        <v>2</v>
      </c>
      <c r="C103" s="166" t="s">
        <v>222</v>
      </c>
      <c r="D103" s="165"/>
      <c r="E103" s="165"/>
      <c r="F103" s="189"/>
      <c r="G103" s="189">
        <f>SUM(G104:G109)</f>
        <v>0</v>
      </c>
      <c r="H103" s="165"/>
      <c r="I103" s="189"/>
      <c r="J103" s="194"/>
    </row>
    <row r="104" spans="1:17" outlineLevel="1">
      <c r="A104" s="167">
        <v>94</v>
      </c>
      <c r="B104" s="148" t="s">
        <v>223</v>
      </c>
      <c r="C104" s="149" t="s">
        <v>224</v>
      </c>
      <c r="D104" s="150" t="s">
        <v>75</v>
      </c>
      <c r="E104" s="151">
        <v>1</v>
      </c>
      <c r="F104" s="183"/>
      <c r="G104" s="184">
        <f t="shared" ref="G104:G108" si="5">E104*F104</f>
        <v>0</v>
      </c>
      <c r="H104" s="168" t="s">
        <v>64</v>
      </c>
      <c r="I104" s="191"/>
      <c r="J104" s="191">
        <f>G104</f>
        <v>0</v>
      </c>
    </row>
    <row r="105" spans="1:17" outlineLevel="1">
      <c r="A105" s="169">
        <v>95</v>
      </c>
      <c r="B105" s="154" t="s">
        <v>225</v>
      </c>
      <c r="C105" s="155" t="s">
        <v>226</v>
      </c>
      <c r="D105" s="156" t="s">
        <v>75</v>
      </c>
      <c r="E105" s="157">
        <v>2</v>
      </c>
      <c r="F105" s="185"/>
      <c r="G105" s="186">
        <f t="shared" si="5"/>
        <v>0</v>
      </c>
      <c r="H105" s="170" t="s">
        <v>64</v>
      </c>
      <c r="I105" s="190"/>
      <c r="J105" s="190">
        <f t="shared" ref="J105:J109" si="6">G105</f>
        <v>0</v>
      </c>
    </row>
    <row r="106" spans="1:17" outlineLevel="1">
      <c r="A106" s="169">
        <v>96</v>
      </c>
      <c r="B106" s="154" t="s">
        <v>227</v>
      </c>
      <c r="C106" s="155" t="s">
        <v>228</v>
      </c>
      <c r="D106" s="156" t="s">
        <v>75</v>
      </c>
      <c r="E106" s="157">
        <v>2</v>
      </c>
      <c r="F106" s="185"/>
      <c r="G106" s="186">
        <f t="shared" si="5"/>
        <v>0</v>
      </c>
      <c r="H106" s="170" t="s">
        <v>64</v>
      </c>
      <c r="I106" s="190"/>
      <c r="J106" s="190">
        <f t="shared" si="6"/>
        <v>0</v>
      </c>
    </row>
    <row r="107" spans="1:17" outlineLevel="1">
      <c r="A107" s="169">
        <v>97</v>
      </c>
      <c r="B107" s="154" t="s">
        <v>229</v>
      </c>
      <c r="C107" s="155" t="s">
        <v>230</v>
      </c>
      <c r="D107" s="156" t="s">
        <v>75</v>
      </c>
      <c r="E107" s="157">
        <v>1</v>
      </c>
      <c r="F107" s="185"/>
      <c r="G107" s="186">
        <f t="shared" si="5"/>
        <v>0</v>
      </c>
      <c r="H107" s="170" t="s">
        <v>64</v>
      </c>
      <c r="I107" s="190"/>
      <c r="J107" s="190">
        <f t="shared" si="6"/>
        <v>0</v>
      </c>
    </row>
    <row r="108" spans="1:17" outlineLevel="1">
      <c r="A108" s="169">
        <v>98</v>
      </c>
      <c r="B108" s="198" t="s">
        <v>231</v>
      </c>
      <c r="C108" s="197" t="s">
        <v>232</v>
      </c>
      <c r="D108" s="156"/>
      <c r="E108" s="157">
        <v>0</v>
      </c>
      <c r="F108" s="200"/>
      <c r="G108" s="186">
        <f t="shared" si="5"/>
        <v>0</v>
      </c>
      <c r="H108" s="170"/>
      <c r="I108" s="190"/>
      <c r="J108" s="190">
        <f t="shared" si="6"/>
        <v>0</v>
      </c>
    </row>
    <row r="109" spans="1:17" outlineLevel="1">
      <c r="A109" s="171">
        <v>99</v>
      </c>
      <c r="B109" s="199" t="s">
        <v>233</v>
      </c>
      <c r="C109" s="196" t="s">
        <v>234</v>
      </c>
      <c r="D109" s="162"/>
      <c r="E109" s="163">
        <v>0</v>
      </c>
      <c r="F109" s="201"/>
      <c r="G109" s="188">
        <f>E109*F109</f>
        <v>0</v>
      </c>
      <c r="H109" s="172"/>
      <c r="I109" s="192"/>
      <c r="J109" s="192">
        <f t="shared" si="6"/>
        <v>0</v>
      </c>
    </row>
    <row r="110" spans="1:17" ht="12">
      <c r="A110" s="173"/>
      <c r="B110" s="174" t="s">
        <v>13</v>
      </c>
      <c r="C110" s="175" t="s">
        <v>65</v>
      </c>
      <c r="D110" s="176"/>
      <c r="E110" s="177"/>
      <c r="F110" s="178"/>
      <c r="G110" s="179">
        <f>G8</f>
        <v>0</v>
      </c>
      <c r="H110" s="180"/>
      <c r="I110" s="195">
        <f>SUM(I10:I109)</f>
        <v>0</v>
      </c>
      <c r="J110" s="195">
        <f>SUM(J10:J109)</f>
        <v>0</v>
      </c>
      <c r="O110" s="118" t="e">
        <f>SUMIF(#REF!,#REF!,G7:G109)</f>
        <v>#REF!</v>
      </c>
      <c r="P110" s="118" t="e">
        <f>SUMIF(#REF!,#REF!,G7:G109)</f>
        <v>#REF!</v>
      </c>
      <c r="Q110" s="118" t="s">
        <v>66</v>
      </c>
    </row>
  </sheetData>
  <sheetProtection autoFilter="0"/>
  <autoFilter ref="A7:J7" xr:uid="{00000000-0009-0000-0000-000001000000}"/>
  <mergeCells count="4">
    <mergeCell ref="A1:G1"/>
    <mergeCell ref="C2:G2"/>
    <mergeCell ref="C3:G3"/>
    <mergeCell ref="C4:G4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Footer>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6DFACDBC84724698627CDFA706DBD9" ma:contentTypeVersion="16" ma:contentTypeDescription="Vytvoří nový dokument" ma:contentTypeScope="" ma:versionID="6329f322bcd3e18dfd220a931793aee1">
  <xsd:schema xmlns:xsd="http://www.w3.org/2001/XMLSchema" xmlns:xs="http://www.w3.org/2001/XMLSchema" xmlns:p="http://schemas.microsoft.com/office/2006/metadata/properties" xmlns:ns2="a5e520f6-c3e7-4665-935e-76212ffe1ba7" xmlns:ns3="aeac9df1-26c7-4f1b-a0a3-9bbb305d4e31" targetNamespace="http://schemas.microsoft.com/office/2006/metadata/properties" ma:root="true" ma:fieldsID="fe758adbe71accaaefcbed51cbac65e0" ns2:_="" ns3:_="">
    <xsd:import namespace="a5e520f6-c3e7-4665-935e-76212ffe1ba7"/>
    <xsd:import namespace="aeac9df1-26c7-4f1b-a0a3-9bbb305d4e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520f6-c3e7-4665-935e-76212ffe1b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6494bd-dd50-4140-b28e-339a97980cf4}" ma:internalName="TaxCatchAll" ma:showField="CatchAllData" ma:web="a5e520f6-c3e7-4665-935e-76212ffe1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c9df1-26c7-4f1b-a0a3-9bbb305d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1d8fbdd7-d3a3-46dd-892a-ca27a4609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e520f6-c3e7-4665-935e-76212ffe1ba7" xsi:nil="true"/>
    <lcf76f155ced4ddcb4097134ff3c332f xmlns="aeac9df1-26c7-4f1b-a0a3-9bbb305d4e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0FF8AD-61D7-43CF-ADE6-6DC44D18D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98990-FF0C-4950-AD1F-4DE8C4A6B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e520f6-c3e7-4665-935e-76212ffe1ba7"/>
    <ds:schemaRef ds:uri="aeac9df1-26c7-4f1b-a0a3-9bbb305d4e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2DF47C-E79C-4DCC-B6AF-D2C29AB81D82}">
  <ds:schemaRefs>
    <ds:schemaRef ds:uri="a5e520f6-c3e7-4665-935e-76212ffe1ba7"/>
    <ds:schemaRef ds:uri="http://purl.org/dc/terms/"/>
    <ds:schemaRef ds:uri="aeac9df1-26c7-4f1b-a0a3-9bbb305d4e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13</vt:i4>
      </vt:variant>
    </vt:vector>
  </HeadingPairs>
  <TitlesOfParts>
    <vt:vector size="15" baseType="lpstr">
      <vt:lpstr>Stavba</vt:lpstr>
      <vt:lpstr>Pol</vt:lpstr>
      <vt:lpstr>Stavba!CenaCelkemVypocet</vt:lpstr>
      <vt:lpstr>DPHSni</vt:lpstr>
      <vt:lpstr>DPHZakl</vt:lpstr>
      <vt:lpstr>Mena</vt:lpstr>
      <vt:lpstr>Pol!Názvy_tisku</vt:lpstr>
      <vt:lpstr>Pol!Oblast_tisku</vt:lpstr>
      <vt:lpstr>Stavba!SazbaDPH1</vt:lpstr>
      <vt:lpstr>Stavba!SazbaDPH2</vt:lpstr>
      <vt:lpstr>ZakladDPHSni</vt:lpstr>
      <vt:lpstr>Stavba!ZakladDPHSniVypocet</vt:lpstr>
      <vt:lpstr>ZakladDPHZakl</vt:lpstr>
      <vt:lpstr>Stavba!ZakladDPHZaklVypocet</vt:lpstr>
      <vt:lpstr>Zaokrouhleni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Vykydal</dc:creator>
  <cp:lastModifiedBy>Adéla Palovská</cp:lastModifiedBy>
  <cp:lastPrinted>2020-04-21T11:50:51Z</cp:lastPrinted>
  <dcterms:created xsi:type="dcterms:W3CDTF">2001-08-08T06:26:43Z</dcterms:created>
  <dcterms:modified xsi:type="dcterms:W3CDTF">2025-04-16T14:04:59Z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0x010100906DFACDBC84724698627CDFA706DBD9</vt:lpwstr>
  </property>
</Properties>
</file>