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3BA42800-3927-42FD-9A8E-03E28E4686CF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Pol!$A$1:$J$38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13" i="32" l="1"/>
  <c r="J14" i="32"/>
  <c r="J21" i="32"/>
  <c r="J22" i="32"/>
  <c r="J23" i="32"/>
  <c r="J24" i="32"/>
  <c r="J29" i="32"/>
  <c r="J30" i="32"/>
  <c r="J32" i="32"/>
  <c r="J33" i="32"/>
  <c r="J34" i="32"/>
  <c r="J35" i="32"/>
  <c r="J36" i="32"/>
  <c r="J37" i="32"/>
  <c r="J10" i="32"/>
  <c r="I11" i="32"/>
  <c r="I12" i="32"/>
  <c r="I13" i="32"/>
  <c r="I15" i="32"/>
  <c r="I23" i="32"/>
  <c r="I24" i="32"/>
  <c r="I25" i="32"/>
  <c r="I26" i="32"/>
  <c r="I27" i="32"/>
  <c r="I28" i="32"/>
  <c r="I29" i="32"/>
  <c r="I32" i="32"/>
  <c r="I33" i="32"/>
  <c r="I34" i="32"/>
  <c r="I35" i="32"/>
  <c r="I36" i="32"/>
  <c r="I37" i="32"/>
  <c r="G31" i="32"/>
  <c r="G37" i="32"/>
  <c r="G36" i="32"/>
  <c r="G35" i="32"/>
  <c r="G34" i="32"/>
  <c r="G33" i="32"/>
  <c r="G32" i="32"/>
  <c r="G30" i="32"/>
  <c r="I30" i="32" s="1"/>
  <c r="G29" i="32"/>
  <c r="G28" i="32"/>
  <c r="J28" i="32" s="1"/>
  <c r="G27" i="32"/>
  <c r="J27" i="32" s="1"/>
  <c r="G26" i="32"/>
  <c r="J26" i="32" s="1"/>
  <c r="G25" i="32"/>
  <c r="J25" i="32" s="1"/>
  <c r="G24" i="32"/>
  <c r="G23" i="32"/>
  <c r="G22" i="32"/>
  <c r="I22" i="32" s="1"/>
  <c r="G21" i="32"/>
  <c r="I21" i="32" s="1"/>
  <c r="G20" i="32"/>
  <c r="J20" i="32" s="1"/>
  <c r="G19" i="32"/>
  <c r="I19" i="32" s="1"/>
  <c r="G18" i="32"/>
  <c r="I18" i="32" s="1"/>
  <c r="G17" i="32"/>
  <c r="I17" i="32" s="1"/>
  <c r="G16" i="32"/>
  <c r="I16" i="32" s="1"/>
  <c r="G15" i="32"/>
  <c r="J15" i="32" s="1"/>
  <c r="G14" i="32"/>
  <c r="I14" i="32" s="1"/>
  <c r="G13" i="32"/>
  <c r="G12" i="32"/>
  <c r="J12" i="32" s="1"/>
  <c r="G11" i="32"/>
  <c r="J11" i="32" s="1"/>
  <c r="G10" i="32"/>
  <c r="I10" i="32" s="1"/>
  <c r="I38" i="32" l="1"/>
  <c r="G9" i="32"/>
  <c r="G8" i="32" s="1"/>
  <c r="J19" i="32"/>
  <c r="J18" i="32"/>
  <c r="J17" i="32"/>
  <c r="J38" i="32" s="1"/>
  <c r="J16" i="32"/>
  <c r="I20" i="32"/>
  <c r="P38" i="32"/>
  <c r="O38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H39" i="31" l="1"/>
  <c r="H40" i="31" s="1"/>
  <c r="G38" i="32"/>
  <c r="F40" i="31"/>
  <c r="G28" i="31" s="1"/>
  <c r="I47" i="31" l="1"/>
  <c r="I48" i="31" s="1"/>
  <c r="I39" i="31"/>
  <c r="I40" i="31" s="1"/>
  <c r="J39" i="31" s="1"/>
  <c r="J40" i="31" s="1"/>
  <c r="I17" i="3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<sst xmlns="http://schemas.openxmlformats.org/spreadsheetml/2006/main" count="209" uniqueCount="140">
  <si>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</si>
  <si>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</si>
  <si>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</si>
  <si>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</si>
  <si>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</si>
  <si>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</si>
  <si>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</si>
  <si>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</si>
  <si>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</si>
  <si>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</si>
  <si>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</si>
  <si>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</si>
  <si>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</si>
  <si>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</si>
  <si>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</si>
  <si>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</si>
  <si>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</si>
  <si>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</si>
  <si>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</si>
  <si>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</si>
  <si>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</si>
  <si>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</si>
  <si>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</si>
  <si>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</si>
  <si>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</si>
  <si>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</si>
  <si>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</si>
  <si>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</si>
  <si>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</si>
  <si>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</si>
  <si>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</si>
  <si>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</si>
  <si>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</si>
  <si>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</si>
  <si>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</si>
  <si>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</si>
  <si>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</si>
  <si>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</si>
  <si>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</si>
  <si>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</si>
  <si>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</si>
  <si>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</si>
  <si>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</si>
  <si>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</si>
  <si>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</si>
  <si>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</si>
  <si>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</si>
  <si>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</si>
  <si>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</si>
  <si>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</si>
  <si>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</si>
  <si>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</si>
  <si>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</si>
  <si>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</si>
  <si>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</si>
  <si>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</si>
  <si>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</si>
  <si>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</si>
  <si>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</si>
  <si>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</si>
  <si>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</si>
  <si>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</si>
  <si>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</si>
  <si>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</si>
  <si>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</si>
  <si>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</si>
  <si>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</si>
  <si>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</si>
  <si>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</si>
  <si>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</si>
  <si>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</si>
  <si>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</si>
  <si>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</si>
  <si>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</si>
  <si>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</si>
  <si>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Bleskosvod</t>
  </si>
  <si>
    <t>Bleskosvod a uzemnění</t>
  </si>
  <si>
    <t>UZ1</t>
  </si>
  <si>
    <t xml:space="preserve">Zemnící pásek FeZn 30/4mm vč. upevnění </t>
  </si>
  <si>
    <t>m</t>
  </si>
  <si>
    <t>UZ2</t>
  </si>
  <si>
    <t xml:space="preserve">Zemnící drát FeZn průměr 10 vč. upevnění </t>
  </si>
  <si>
    <t>UZ3</t>
  </si>
  <si>
    <t>Zalévací hmota</t>
  </si>
  <si>
    <t>kg</t>
  </si>
  <si>
    <t>UZ4</t>
  </si>
  <si>
    <t>Sváření pásku/svorky</t>
  </si>
  <si>
    <t>ks</t>
  </si>
  <si>
    <t>UZ5</t>
  </si>
  <si>
    <t>Výkop hl.80cm pro pásek, kompletní</t>
  </si>
  <si>
    <t>BL1</t>
  </si>
  <si>
    <t>Zemnící drát AlMgSi průměr 8 vč. upevnění</t>
  </si>
  <si>
    <t>BL2</t>
  </si>
  <si>
    <t>Podpěry vedení - do zdiva</t>
  </si>
  <si>
    <t>BL3</t>
  </si>
  <si>
    <t>Podpěry vedení - na ploché střechy</t>
  </si>
  <si>
    <t>BL4</t>
  </si>
  <si>
    <t>Podpěry vedení - izolovaný držák 0,5m + betonový podstavec</t>
  </si>
  <si>
    <t>BL5</t>
  </si>
  <si>
    <t>Svorky hromosvodné SK-křížová</t>
  </si>
  <si>
    <t>BL6</t>
  </si>
  <si>
    <t>Svorky hromosvodné SS-spojovací</t>
  </si>
  <si>
    <t>BL7</t>
  </si>
  <si>
    <t>Svorky hromosvodné SP1-pro kovové části</t>
  </si>
  <si>
    <t>BL8</t>
  </si>
  <si>
    <t>Svorky hromosvodné SZ</t>
  </si>
  <si>
    <t>BL9</t>
  </si>
  <si>
    <t>Svorky hromosvodné ST</t>
  </si>
  <si>
    <t>BL10</t>
  </si>
  <si>
    <t>Svorky hromosvodné Sua</t>
  </si>
  <si>
    <t>BL11</t>
  </si>
  <si>
    <t>Jímací tyč 2,0m vč. Ukotvení a svorek</t>
  </si>
  <si>
    <t>BL12</t>
  </si>
  <si>
    <t>Jímací tyč 2,5m vč. Ukotvení a svorek</t>
  </si>
  <si>
    <t>BL13</t>
  </si>
  <si>
    <t>Ochranný úhelník 1,7m</t>
  </si>
  <si>
    <t>BL14</t>
  </si>
  <si>
    <t>Vystražná tabulka</t>
  </si>
  <si>
    <t>BL15</t>
  </si>
  <si>
    <t>Označovací štítek</t>
  </si>
  <si>
    <t>BL16</t>
  </si>
  <si>
    <t>Revizní zpráva hromosvodů</t>
  </si>
  <si>
    <t>Ostatní</t>
  </si>
  <si>
    <t>OST1</t>
  </si>
  <si>
    <t>Pomocný instalační materiál</t>
  </si>
  <si>
    <t>kpl</t>
  </si>
  <si>
    <t>OST2</t>
  </si>
  <si>
    <t xml:space="preserve">Plán skutečného provedení </t>
  </si>
  <si>
    <t>OST3</t>
  </si>
  <si>
    <t>Dílenská dokumentace</t>
  </si>
  <si>
    <t>OST4</t>
  </si>
  <si>
    <t>Likvidace odpadu, demontovaných zař. vč. uložení dle platné legislativy</t>
  </si>
  <si>
    <t>OST5</t>
  </si>
  <si>
    <t>Napojenín a stáv. uzemnění</t>
  </si>
  <si>
    <t>hod</t>
  </si>
  <si>
    <t>OST6</t>
  </si>
  <si>
    <t>Koordinace s ostatními profesemi během stavby</t>
  </si>
  <si>
    <t>2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</si>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</sst>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"/>
    <numFmt numFmtId="166" formatCode="#,##0\ &quot;Kč&quot;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38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166" fontId="25" fillId="6" borderId="34" xfId="0" applyNumberFormat="1" applyFont="1" applyFill="1" applyBorder="1" applyAlignment="1" applyProtection="1">
      <alignment vertical="top"/>
      <protection locked="0"/>
    </xf>
    <xf numFmtId="166" fontId="25" fillId="6" borderId="35" xfId="0" applyNumberFormat="1" applyFont="1" applyFill="1" applyBorder="1" applyAlignment="1" applyProtection="1">
      <alignment vertical="top"/>
      <protection locked="0"/>
    </xf>
    <xf numFmtId="166" fontId="25" fillId="6" borderId="36" xfId="0" applyNumberFormat="1" applyFont="1" applyFill="1" applyBorder="1" applyAlignment="1" applyProtection="1">
      <alignment vertical="top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165" fontId="25" fillId="0" borderId="34" xfId="0" applyNumberFormat="1" applyFont="1" applyBorder="1" applyAlignment="1">
      <alignment horizontal="right" vertical="top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165" fontId="25" fillId="0" borderId="35" xfId="0" applyNumberFormat="1" applyFont="1" applyBorder="1" applyAlignment="1">
      <alignment horizontal="right" vertical="top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/>
    </xf>
    <xf numFmtId="49" fontId="25" fillId="0" borderId="36" xfId="0" applyNumberFormat="1" applyFont="1" applyBorder="1" applyAlignment="1">
      <alignment horizontal="left" vertical="top" wrapText="1"/>
    </xf>
    <xf numFmtId="49" fontId="25" fillId="0" borderId="36" xfId="0" applyNumberFormat="1" applyFont="1" applyBorder="1" applyAlignment="1">
      <alignment horizontal="center" vertical="top"/>
    </xf>
    <xf numFmtId="165" fontId="25" fillId="0" borderId="36" xfId="0" applyNumberFormat="1" applyFont="1" applyBorder="1" applyAlignment="1">
      <alignment horizontal="right" vertical="top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49" fontId="25" fillId="7" borderId="31" xfId="0" applyNumberFormat="1" applyFont="1" applyFill="1" applyBorder="1" applyAlignment="1">
      <alignment horizontal="left" vertical="top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165" fontId="25" fillId="7" borderId="31" xfId="0" applyNumberFormat="1" applyFont="1" applyFill="1" applyBorder="1" applyAlignment="1">
      <alignment horizontal="right" vertical="top"/>
    </xf>
    <xf numFmtId="166" fontId="25" fillId="7" borderId="31" xfId="0" applyNumberFormat="1" applyFont="1" applyFill="1" applyBorder="1" applyAlignment="1">
      <alignment vertical="top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2" fontId="25" fillId="0" borderId="34" xfId="0" applyNumberFormat="1" applyFont="1" applyBorder="1" applyAlignment="1">
      <alignment horizontal="center" vertical="center"/>
    </xf>
    <xf numFmtId="2" fontId="25" fillId="7" borderId="31" xfId="0" applyNumberFormat="1" applyFont="1" applyFill="1" applyBorder="1" applyAlignment="1">
      <alignment horizontal="center" vertical="top" shrinkToFit="1"/>
    </xf>
    <xf numFmtId="2" fontId="25" fillId="0" borderId="35" xfId="0" applyNumberFormat="1" applyFont="1" applyBorder="1" applyAlignment="1">
      <alignment horizontal="center" vertical="center"/>
    </xf>
    <xf numFmtId="2" fontId="25" fillId="0" borderId="36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24" zoomScaleNormal="100" zoomScaleSheetLayoutView="100" workbookViewId="0">
      <selection activeCell="F36" sqref="F36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224" t="s">
        <v>2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>
      <c r="A2" s="4"/>
      <c r="B2" s="5" t="s">
        <v>3</v>
      </c>
      <c r="C2" s="6"/>
      <c r="D2" s="227" t="s">
        <v>70</v>
      </c>
      <c r="E2" s="228"/>
      <c r="F2" s="228"/>
      <c r="G2" s="228"/>
      <c r="H2" s="228"/>
      <c r="I2" s="228"/>
      <c r="J2" s="229"/>
      <c r="O2" s="7"/>
    </row>
    <row r="3" spans="1:15" ht="23.25" customHeight="1">
      <c r="A3" s="4"/>
      <c r="B3" s="8" t="s">
        <v>4</v>
      </c>
      <c r="C3" s="9"/>
      <c r="D3" s="230" t="s">
        <v>74</v>
      </c>
      <c r="E3" s="231"/>
      <c r="F3" s="231"/>
      <c r="G3" s="231"/>
      <c r="H3" s="231"/>
      <c r="I3" s="231"/>
      <c r="J3" s="232"/>
    </row>
    <row r="4" spans="1:15" ht="23.25" customHeight="1">
      <c r="A4" s="4"/>
      <c r="B4" s="10" t="s">
        <v>5</v>
      </c>
      <c r="C4" s="11"/>
      <c r="D4" s="230" t="s">
        <v>75</v>
      </c>
      <c r="E4" s="231"/>
      <c r="F4" s="231"/>
      <c r="G4" s="231"/>
      <c r="H4" s="231"/>
      <c r="I4" s="231"/>
      <c r="J4" s="232"/>
    </row>
    <row r="5" spans="1:15" ht="24" customHeight="1">
      <c r="A5" s="4"/>
      <c r="B5" s="12" t="s">
        <v>6</v>
      </c>
      <c r="D5" s="13" t="s">
        <v>71</v>
      </c>
      <c r="E5" s="14"/>
      <c r="F5" s="14"/>
      <c r="G5" s="14"/>
      <c r="H5" s="15" t="s">
        <v>67</v>
      </c>
      <c r="I5" s="13"/>
      <c r="J5" s="16"/>
    </row>
    <row r="6" spans="1:15" ht="15.75" customHeight="1">
      <c r="A6" s="4"/>
      <c r="B6" s="17"/>
      <c r="C6" s="14"/>
      <c r="D6" s="13" t="s">
        <v>72</v>
      </c>
      <c r="E6" s="14"/>
      <c r="F6" s="14"/>
      <c r="G6" s="14"/>
      <c r="H6" s="15" t="s">
        <v>68</v>
      </c>
      <c r="I6" s="13"/>
      <c r="J6" s="16"/>
    </row>
    <row r="7" spans="1:15" ht="15.75" customHeight="1">
      <c r="A7" s="4"/>
      <c r="B7" s="18"/>
      <c r="C7" s="19"/>
      <c r="D7" s="20" t="s">
        <v>73</v>
      </c>
      <c r="E7" s="21"/>
      <c r="F7" s="21"/>
      <c r="G7" s="21"/>
      <c r="H7" s="22" t="s">
        <v>69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33"/>
      <c r="E11" s="233"/>
      <c r="F11" s="233"/>
      <c r="G11" s="233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223"/>
      <c r="E12" s="223"/>
      <c r="F12" s="223"/>
      <c r="G12" s="223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19"/>
      <c r="E13" s="219"/>
      <c r="F13" s="219"/>
      <c r="G13" s="219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20"/>
      <c r="F15" s="220"/>
      <c r="G15" s="221"/>
      <c r="H15" s="221"/>
      <c r="I15" s="221" t="s">
        <v>13</v>
      </c>
      <c r="J15" s="222"/>
    </row>
    <row r="16" spans="1:15" ht="23.25" customHeight="1">
      <c r="A16" s="40" t="s">
        <v>14</v>
      </c>
      <c r="B16" s="41" t="s">
        <v>14</v>
      </c>
      <c r="C16" s="42"/>
      <c r="D16" s="43"/>
      <c r="E16" s="211"/>
      <c r="F16" s="212"/>
      <c r="G16" s="211"/>
      <c r="H16" s="212"/>
      <c r="I16" s="211">
        <f>SUMIF(F47:F47,A16,I47:I47)+SUMIF(F47:F47,"PSU",I47:I47)</f>
        <v>0</v>
      </c>
      <c r="J16" s="213"/>
    </row>
    <row r="17" spans="1:10" ht="23.25" customHeight="1">
      <c r="A17" s="40" t="s">
        <v>15</v>
      </c>
      <c r="B17" s="41" t="s">
        <v>15</v>
      </c>
      <c r="C17" s="42"/>
      <c r="D17" s="43"/>
      <c r="E17" s="211"/>
      <c r="F17" s="212"/>
      <c r="G17" s="211"/>
      <c r="H17" s="212"/>
      <c r="I17" s="211">
        <f>SUMIF(F47:F47,A17,I47:I47)</f>
        <v>0</v>
      </c>
      <c r="J17" s="213"/>
    </row>
    <row r="18" spans="1:10" ht="23.25" customHeight="1">
      <c r="A18" s="40" t="s">
        <v>16</v>
      </c>
      <c r="B18" s="41" t="s">
        <v>16</v>
      </c>
      <c r="C18" s="42"/>
      <c r="D18" s="43"/>
      <c r="E18" s="211"/>
      <c r="F18" s="212"/>
      <c r="G18" s="211"/>
      <c r="H18" s="212"/>
      <c r="I18" s="211">
        <f>SUMIF(F47:F47,A18,I47:I47)</f>
        <v>0</v>
      </c>
      <c r="J18" s="213"/>
    </row>
    <row r="19" spans="1:10" ht="23.25" customHeight="1">
      <c r="A19" s="40" t="s">
        <v>17</v>
      </c>
      <c r="B19" s="41" t="s">
        <v>18</v>
      </c>
      <c r="C19" s="42"/>
      <c r="D19" s="43"/>
      <c r="E19" s="211"/>
      <c r="F19" s="212"/>
      <c r="G19" s="211"/>
      <c r="H19" s="212"/>
      <c r="I19" s="211">
        <f>SUMIF(F47:F47,A19,I47:I47)</f>
        <v>0</v>
      </c>
      <c r="J19" s="213"/>
    </row>
    <row r="20" spans="1:10" ht="23.25" customHeight="1">
      <c r="A20" s="40" t="s">
        <v>19</v>
      </c>
      <c r="B20" s="41" t="s">
        <v>20</v>
      </c>
      <c r="C20" s="42"/>
      <c r="D20" s="43"/>
      <c r="E20" s="211"/>
      <c r="F20" s="212"/>
      <c r="G20" s="211"/>
      <c r="H20" s="212"/>
      <c r="I20" s="211">
        <f>SUMIF(F47:F47,A20,I47:I47)</f>
        <v>0</v>
      </c>
      <c r="J20" s="213"/>
    </row>
    <row r="21" spans="1:10" ht="23.25" customHeight="1">
      <c r="A21" s="4"/>
      <c r="B21" s="44" t="s">
        <v>13</v>
      </c>
      <c r="C21" s="45"/>
      <c r="D21" s="46"/>
      <c r="E21" s="214"/>
      <c r="F21" s="215"/>
      <c r="G21" s="214"/>
      <c r="H21" s="215"/>
      <c r="I21" s="214">
        <f>SUM(I16:J20)</f>
        <v>0</v>
      </c>
      <c r="J21" s="216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09">
        <v>0</v>
      </c>
      <c r="H23" s="210"/>
      <c r="I23" s="210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17">
        <f>ZakladDPHSni*SazbaDPH1/100</f>
        <v>0</v>
      </c>
      <c r="H24" s="218"/>
      <c r="I24" s="218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09">
        <f>I21</f>
        <v>0</v>
      </c>
      <c r="H25" s="210"/>
      <c r="I25" s="210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191">
        <f>ZakladDPHZakl*SazbaDPH2/100</f>
        <v>0</v>
      </c>
      <c r="H26" s="192"/>
      <c r="I26" s="192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193">
        <f>0</f>
        <v>0</v>
      </c>
      <c r="H27" s="193"/>
      <c r="I27" s="193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194" t="e">
        <f>ZakladDPHSniVypocet+ZakladDPHZaklVypocet</f>
        <v>#REF!</v>
      </c>
      <c r="H28" s="194"/>
      <c r="I28" s="194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195">
        <f>ZakladDPHSni+DPHSni+ZakladDPHZakl+DPHZakl+Zaokrouhleni</f>
        <v>0</v>
      </c>
      <c r="H29" s="195"/>
      <c r="I29" s="195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196"/>
      <c r="C31" s="197"/>
      <c r="D31" s="197"/>
      <c r="E31" s="197"/>
      <c r="F31" s="197"/>
      <c r="G31" s="197"/>
      <c r="H31" s="197"/>
      <c r="I31" s="197"/>
      <c r="J31" s="198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45496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199" t="s">
        <v>33</v>
      </c>
      <c r="E35" s="199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00" t="s">
        <v>41</v>
      </c>
      <c r="D39" s="201"/>
      <c r="E39" s="201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02" t="s">
        <v>42</v>
      </c>
      <c r="C40" s="203"/>
      <c r="D40" s="203"/>
      <c r="E40" s="204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05" t="s">
        <v>13</v>
      </c>
      <c r="J46" s="205"/>
    </row>
    <row r="47" spans="1:10" ht="25.5" customHeight="1">
      <c r="A47" s="106"/>
      <c r="B47" s="107"/>
      <c r="C47" s="206" t="s">
        <v>75</v>
      </c>
      <c r="D47" s="207"/>
      <c r="E47" s="207"/>
      <c r="F47" s="108" t="s">
        <v>15</v>
      </c>
      <c r="G47" s="109"/>
      <c r="H47" s="109"/>
      <c r="I47" s="208">
        <f>Pol!G38</f>
        <v>0</v>
      </c>
      <c r="J47" s="208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190">
        <f>SUM(I47:I47)</f>
        <v>0</v>
      </c>
      <c r="J48" s="190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fDxdYs3gxgVRzLi7YPgdov1+a4XRFlRnBfsiesXytxHj3h64OWss0dVdu8L6tap9w+fui5oa1M/pD+0ZiZgEvw==" saltValue="Dj7RardQJ69nObY0iojXow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8"/>
  <sheetViews>
    <sheetView showZeros="0" view="pageBreakPreview" topLeftCell="A7" zoomScaleNormal="100" zoomScaleSheetLayoutView="100" workbookViewId="0">
      <selection activeCell="H7" sqref="H1:H1048576"/>
    </sheetView>
  </sheetViews>
  <sheetFormatPr defaultRowHeight="12" outlineLevelRow="1"/>
  <cols>
    <col min="1" max="1" width="5" style="120" customWidth="1"/>
    <col min="2" max="2" width="16.83203125" style="179" customWidth="1"/>
    <col min="3" max="3" width="79.6640625" style="179" customWidth="1"/>
    <col min="4" max="4" width="5.33203125" style="119" customWidth="1"/>
    <col min="5" max="5" width="10.1640625" style="180" customWidth="1"/>
    <col min="6" max="6" width="14" style="120" customWidth="1"/>
    <col min="7" max="7" width="14.83203125" style="120" customWidth="1"/>
    <col min="8" max="8" width="10.6640625" style="119" hidden="1" customWidth="1"/>
    <col min="9" max="9" width="12.83203125" style="184" customWidth="1"/>
    <col min="10" max="10" width="12.5" style="184" customWidth="1"/>
    <col min="11" max="14" width="9.33203125" style="120"/>
    <col min="15" max="25" width="0" style="120" hidden="1" customWidth="1"/>
    <col min="26" max="256" width="9.33203125" style="120"/>
    <col min="257" max="257" width="5" style="120" customWidth="1"/>
    <col min="258" max="258" width="16.83203125" style="120" customWidth="1"/>
    <col min="259" max="259" width="59.1640625" style="120" customWidth="1"/>
    <col min="260" max="260" width="5.33203125" style="120" customWidth="1"/>
    <col min="261" max="261" width="12.33203125" style="120" customWidth="1"/>
    <col min="262" max="262" width="11.5" style="120" customWidth="1"/>
    <col min="263" max="263" width="14.83203125" style="120" customWidth="1"/>
    <col min="264" max="264" width="10.6640625" style="120" customWidth="1"/>
    <col min="265" max="270" width="9.33203125" style="120"/>
    <col min="271" max="281" width="0" style="120" hidden="1" customWidth="1"/>
    <col min="282" max="512" width="9.33203125" style="120"/>
    <col min="513" max="513" width="5" style="120" customWidth="1"/>
    <col min="514" max="514" width="16.83203125" style="120" customWidth="1"/>
    <col min="515" max="515" width="59.1640625" style="120" customWidth="1"/>
    <col min="516" max="516" width="5.33203125" style="120" customWidth="1"/>
    <col min="517" max="517" width="12.33203125" style="120" customWidth="1"/>
    <col min="518" max="518" width="11.5" style="120" customWidth="1"/>
    <col min="519" max="519" width="14.83203125" style="120" customWidth="1"/>
    <col min="520" max="520" width="10.6640625" style="120" customWidth="1"/>
    <col min="521" max="526" width="9.33203125" style="120"/>
    <col min="527" max="537" width="0" style="120" hidden="1" customWidth="1"/>
    <col min="538" max="768" width="9.33203125" style="120"/>
    <col min="769" max="769" width="5" style="120" customWidth="1"/>
    <col min="770" max="770" width="16.83203125" style="120" customWidth="1"/>
    <col min="771" max="771" width="59.1640625" style="120" customWidth="1"/>
    <col min="772" max="772" width="5.33203125" style="120" customWidth="1"/>
    <col min="773" max="773" width="12.33203125" style="120" customWidth="1"/>
    <col min="774" max="774" width="11.5" style="120" customWidth="1"/>
    <col min="775" max="775" width="14.83203125" style="120" customWidth="1"/>
    <col min="776" max="776" width="10.6640625" style="120" customWidth="1"/>
    <col min="777" max="782" width="9.33203125" style="120"/>
    <col min="783" max="793" width="0" style="120" hidden="1" customWidth="1"/>
    <col min="794" max="1024" width="9.33203125" style="120"/>
    <col min="1025" max="1025" width="5" style="120" customWidth="1"/>
    <col min="1026" max="1026" width="16.83203125" style="120" customWidth="1"/>
    <col min="1027" max="1027" width="59.1640625" style="120" customWidth="1"/>
    <col min="1028" max="1028" width="5.33203125" style="120" customWidth="1"/>
    <col min="1029" max="1029" width="12.33203125" style="120" customWidth="1"/>
    <col min="1030" max="1030" width="11.5" style="120" customWidth="1"/>
    <col min="1031" max="1031" width="14.83203125" style="120" customWidth="1"/>
    <col min="1032" max="1032" width="10.6640625" style="120" customWidth="1"/>
    <col min="1033" max="1038" width="9.33203125" style="120"/>
    <col min="1039" max="1049" width="0" style="120" hidden="1" customWidth="1"/>
    <col min="1050" max="1280" width="9.33203125" style="120"/>
    <col min="1281" max="1281" width="5" style="120" customWidth="1"/>
    <col min="1282" max="1282" width="16.83203125" style="120" customWidth="1"/>
    <col min="1283" max="1283" width="59.1640625" style="120" customWidth="1"/>
    <col min="1284" max="1284" width="5.33203125" style="120" customWidth="1"/>
    <col min="1285" max="1285" width="12.33203125" style="120" customWidth="1"/>
    <col min="1286" max="1286" width="11.5" style="120" customWidth="1"/>
    <col min="1287" max="1287" width="14.83203125" style="120" customWidth="1"/>
    <col min="1288" max="1288" width="10.6640625" style="120" customWidth="1"/>
    <col min="1289" max="1294" width="9.33203125" style="120"/>
    <col min="1295" max="1305" width="0" style="120" hidden="1" customWidth="1"/>
    <col min="1306" max="1536" width="9.33203125" style="120"/>
    <col min="1537" max="1537" width="5" style="120" customWidth="1"/>
    <col min="1538" max="1538" width="16.83203125" style="120" customWidth="1"/>
    <col min="1539" max="1539" width="59.1640625" style="120" customWidth="1"/>
    <col min="1540" max="1540" width="5.33203125" style="120" customWidth="1"/>
    <col min="1541" max="1541" width="12.33203125" style="120" customWidth="1"/>
    <col min="1542" max="1542" width="11.5" style="120" customWidth="1"/>
    <col min="1543" max="1543" width="14.83203125" style="120" customWidth="1"/>
    <col min="1544" max="1544" width="10.6640625" style="120" customWidth="1"/>
    <col min="1545" max="1550" width="9.33203125" style="120"/>
    <col min="1551" max="1561" width="0" style="120" hidden="1" customWidth="1"/>
    <col min="1562" max="1792" width="9.33203125" style="120"/>
    <col min="1793" max="1793" width="5" style="120" customWidth="1"/>
    <col min="1794" max="1794" width="16.83203125" style="120" customWidth="1"/>
    <col min="1795" max="1795" width="59.1640625" style="120" customWidth="1"/>
    <col min="1796" max="1796" width="5.33203125" style="120" customWidth="1"/>
    <col min="1797" max="1797" width="12.33203125" style="120" customWidth="1"/>
    <col min="1798" max="1798" width="11.5" style="120" customWidth="1"/>
    <col min="1799" max="1799" width="14.83203125" style="120" customWidth="1"/>
    <col min="1800" max="1800" width="10.6640625" style="120" customWidth="1"/>
    <col min="1801" max="1806" width="9.33203125" style="120"/>
    <col min="1807" max="1817" width="0" style="120" hidden="1" customWidth="1"/>
    <col min="1818" max="2048" width="9.33203125" style="120"/>
    <col min="2049" max="2049" width="5" style="120" customWidth="1"/>
    <col min="2050" max="2050" width="16.83203125" style="120" customWidth="1"/>
    <col min="2051" max="2051" width="59.1640625" style="120" customWidth="1"/>
    <col min="2052" max="2052" width="5.33203125" style="120" customWidth="1"/>
    <col min="2053" max="2053" width="12.33203125" style="120" customWidth="1"/>
    <col min="2054" max="2054" width="11.5" style="120" customWidth="1"/>
    <col min="2055" max="2055" width="14.83203125" style="120" customWidth="1"/>
    <col min="2056" max="2056" width="10.6640625" style="120" customWidth="1"/>
    <col min="2057" max="2062" width="9.33203125" style="120"/>
    <col min="2063" max="2073" width="0" style="120" hidden="1" customWidth="1"/>
    <col min="2074" max="2304" width="9.33203125" style="120"/>
    <col min="2305" max="2305" width="5" style="120" customWidth="1"/>
    <col min="2306" max="2306" width="16.83203125" style="120" customWidth="1"/>
    <col min="2307" max="2307" width="59.1640625" style="120" customWidth="1"/>
    <col min="2308" max="2308" width="5.33203125" style="120" customWidth="1"/>
    <col min="2309" max="2309" width="12.33203125" style="120" customWidth="1"/>
    <col min="2310" max="2310" width="11.5" style="120" customWidth="1"/>
    <col min="2311" max="2311" width="14.83203125" style="120" customWidth="1"/>
    <col min="2312" max="2312" width="10.6640625" style="120" customWidth="1"/>
    <col min="2313" max="2318" width="9.33203125" style="120"/>
    <col min="2319" max="2329" width="0" style="120" hidden="1" customWidth="1"/>
    <col min="2330" max="2560" width="9.33203125" style="120"/>
    <col min="2561" max="2561" width="5" style="120" customWidth="1"/>
    <col min="2562" max="2562" width="16.83203125" style="120" customWidth="1"/>
    <col min="2563" max="2563" width="59.1640625" style="120" customWidth="1"/>
    <col min="2564" max="2564" width="5.33203125" style="120" customWidth="1"/>
    <col min="2565" max="2565" width="12.33203125" style="120" customWidth="1"/>
    <col min="2566" max="2566" width="11.5" style="120" customWidth="1"/>
    <col min="2567" max="2567" width="14.83203125" style="120" customWidth="1"/>
    <col min="2568" max="2568" width="10.6640625" style="120" customWidth="1"/>
    <col min="2569" max="2574" width="9.33203125" style="120"/>
    <col min="2575" max="2585" width="0" style="120" hidden="1" customWidth="1"/>
    <col min="2586" max="2816" width="9.33203125" style="120"/>
    <col min="2817" max="2817" width="5" style="120" customWidth="1"/>
    <col min="2818" max="2818" width="16.83203125" style="120" customWidth="1"/>
    <col min="2819" max="2819" width="59.1640625" style="120" customWidth="1"/>
    <col min="2820" max="2820" width="5.33203125" style="120" customWidth="1"/>
    <col min="2821" max="2821" width="12.33203125" style="120" customWidth="1"/>
    <col min="2822" max="2822" width="11.5" style="120" customWidth="1"/>
    <col min="2823" max="2823" width="14.83203125" style="120" customWidth="1"/>
    <col min="2824" max="2824" width="10.6640625" style="120" customWidth="1"/>
    <col min="2825" max="2830" width="9.33203125" style="120"/>
    <col min="2831" max="2841" width="0" style="120" hidden="1" customWidth="1"/>
    <col min="2842" max="3072" width="9.33203125" style="120"/>
    <col min="3073" max="3073" width="5" style="120" customWidth="1"/>
    <col min="3074" max="3074" width="16.83203125" style="120" customWidth="1"/>
    <col min="3075" max="3075" width="59.1640625" style="120" customWidth="1"/>
    <col min="3076" max="3076" width="5.33203125" style="120" customWidth="1"/>
    <col min="3077" max="3077" width="12.33203125" style="120" customWidth="1"/>
    <col min="3078" max="3078" width="11.5" style="120" customWidth="1"/>
    <col min="3079" max="3079" width="14.83203125" style="120" customWidth="1"/>
    <col min="3080" max="3080" width="10.6640625" style="120" customWidth="1"/>
    <col min="3081" max="3086" width="9.33203125" style="120"/>
    <col min="3087" max="3097" width="0" style="120" hidden="1" customWidth="1"/>
    <col min="3098" max="3328" width="9.33203125" style="120"/>
    <col min="3329" max="3329" width="5" style="120" customWidth="1"/>
    <col min="3330" max="3330" width="16.83203125" style="120" customWidth="1"/>
    <col min="3331" max="3331" width="59.1640625" style="120" customWidth="1"/>
    <col min="3332" max="3332" width="5.33203125" style="120" customWidth="1"/>
    <col min="3333" max="3333" width="12.33203125" style="120" customWidth="1"/>
    <col min="3334" max="3334" width="11.5" style="120" customWidth="1"/>
    <col min="3335" max="3335" width="14.83203125" style="120" customWidth="1"/>
    <col min="3336" max="3336" width="10.6640625" style="120" customWidth="1"/>
    <col min="3337" max="3342" width="9.33203125" style="120"/>
    <col min="3343" max="3353" width="0" style="120" hidden="1" customWidth="1"/>
    <col min="3354" max="3584" width="9.33203125" style="120"/>
    <col min="3585" max="3585" width="5" style="120" customWidth="1"/>
    <col min="3586" max="3586" width="16.83203125" style="120" customWidth="1"/>
    <col min="3587" max="3587" width="59.1640625" style="120" customWidth="1"/>
    <col min="3588" max="3588" width="5.33203125" style="120" customWidth="1"/>
    <col min="3589" max="3589" width="12.33203125" style="120" customWidth="1"/>
    <col min="3590" max="3590" width="11.5" style="120" customWidth="1"/>
    <col min="3591" max="3591" width="14.83203125" style="120" customWidth="1"/>
    <col min="3592" max="3592" width="10.6640625" style="120" customWidth="1"/>
    <col min="3593" max="3598" width="9.33203125" style="120"/>
    <col min="3599" max="3609" width="0" style="120" hidden="1" customWidth="1"/>
    <col min="3610" max="3840" width="9.33203125" style="120"/>
    <col min="3841" max="3841" width="5" style="120" customWidth="1"/>
    <col min="3842" max="3842" width="16.83203125" style="120" customWidth="1"/>
    <col min="3843" max="3843" width="59.1640625" style="120" customWidth="1"/>
    <col min="3844" max="3844" width="5.33203125" style="120" customWidth="1"/>
    <col min="3845" max="3845" width="12.33203125" style="120" customWidth="1"/>
    <col min="3846" max="3846" width="11.5" style="120" customWidth="1"/>
    <col min="3847" max="3847" width="14.83203125" style="120" customWidth="1"/>
    <col min="3848" max="3848" width="10.6640625" style="120" customWidth="1"/>
    <col min="3849" max="3854" width="9.33203125" style="120"/>
    <col min="3855" max="3865" width="0" style="120" hidden="1" customWidth="1"/>
    <col min="3866" max="4096" width="9.33203125" style="120"/>
    <col min="4097" max="4097" width="5" style="120" customWidth="1"/>
    <col min="4098" max="4098" width="16.83203125" style="120" customWidth="1"/>
    <col min="4099" max="4099" width="59.1640625" style="120" customWidth="1"/>
    <col min="4100" max="4100" width="5.33203125" style="120" customWidth="1"/>
    <col min="4101" max="4101" width="12.33203125" style="120" customWidth="1"/>
    <col min="4102" max="4102" width="11.5" style="120" customWidth="1"/>
    <col min="4103" max="4103" width="14.83203125" style="120" customWidth="1"/>
    <col min="4104" max="4104" width="10.6640625" style="120" customWidth="1"/>
    <col min="4105" max="4110" width="9.33203125" style="120"/>
    <col min="4111" max="4121" width="0" style="120" hidden="1" customWidth="1"/>
    <col min="4122" max="4352" width="9.33203125" style="120"/>
    <col min="4353" max="4353" width="5" style="120" customWidth="1"/>
    <col min="4354" max="4354" width="16.83203125" style="120" customWidth="1"/>
    <col min="4355" max="4355" width="59.1640625" style="120" customWidth="1"/>
    <col min="4356" max="4356" width="5.33203125" style="120" customWidth="1"/>
    <col min="4357" max="4357" width="12.33203125" style="120" customWidth="1"/>
    <col min="4358" max="4358" width="11.5" style="120" customWidth="1"/>
    <col min="4359" max="4359" width="14.83203125" style="120" customWidth="1"/>
    <col min="4360" max="4360" width="10.6640625" style="120" customWidth="1"/>
    <col min="4361" max="4366" width="9.33203125" style="120"/>
    <col min="4367" max="4377" width="0" style="120" hidden="1" customWidth="1"/>
    <col min="4378" max="4608" width="9.33203125" style="120"/>
    <col min="4609" max="4609" width="5" style="120" customWidth="1"/>
    <col min="4610" max="4610" width="16.83203125" style="120" customWidth="1"/>
    <col min="4611" max="4611" width="59.1640625" style="120" customWidth="1"/>
    <col min="4612" max="4612" width="5.33203125" style="120" customWidth="1"/>
    <col min="4613" max="4613" width="12.33203125" style="120" customWidth="1"/>
    <col min="4614" max="4614" width="11.5" style="120" customWidth="1"/>
    <col min="4615" max="4615" width="14.83203125" style="120" customWidth="1"/>
    <col min="4616" max="4616" width="10.6640625" style="120" customWidth="1"/>
    <col min="4617" max="4622" width="9.33203125" style="120"/>
    <col min="4623" max="4633" width="0" style="120" hidden="1" customWidth="1"/>
    <col min="4634" max="4864" width="9.33203125" style="120"/>
    <col min="4865" max="4865" width="5" style="120" customWidth="1"/>
    <col min="4866" max="4866" width="16.83203125" style="120" customWidth="1"/>
    <col min="4867" max="4867" width="59.1640625" style="120" customWidth="1"/>
    <col min="4868" max="4868" width="5.33203125" style="120" customWidth="1"/>
    <col min="4869" max="4869" width="12.33203125" style="120" customWidth="1"/>
    <col min="4870" max="4870" width="11.5" style="120" customWidth="1"/>
    <col min="4871" max="4871" width="14.83203125" style="120" customWidth="1"/>
    <col min="4872" max="4872" width="10.6640625" style="120" customWidth="1"/>
    <col min="4873" max="4878" width="9.33203125" style="120"/>
    <col min="4879" max="4889" width="0" style="120" hidden="1" customWidth="1"/>
    <col min="4890" max="5120" width="9.33203125" style="120"/>
    <col min="5121" max="5121" width="5" style="120" customWidth="1"/>
    <col min="5122" max="5122" width="16.83203125" style="120" customWidth="1"/>
    <col min="5123" max="5123" width="59.1640625" style="120" customWidth="1"/>
    <col min="5124" max="5124" width="5.33203125" style="120" customWidth="1"/>
    <col min="5125" max="5125" width="12.33203125" style="120" customWidth="1"/>
    <col min="5126" max="5126" width="11.5" style="120" customWidth="1"/>
    <col min="5127" max="5127" width="14.83203125" style="120" customWidth="1"/>
    <col min="5128" max="5128" width="10.6640625" style="120" customWidth="1"/>
    <col min="5129" max="5134" width="9.33203125" style="120"/>
    <col min="5135" max="5145" width="0" style="120" hidden="1" customWidth="1"/>
    <col min="5146" max="5376" width="9.33203125" style="120"/>
    <col min="5377" max="5377" width="5" style="120" customWidth="1"/>
    <col min="5378" max="5378" width="16.83203125" style="120" customWidth="1"/>
    <col min="5379" max="5379" width="59.1640625" style="120" customWidth="1"/>
    <col min="5380" max="5380" width="5.33203125" style="120" customWidth="1"/>
    <col min="5381" max="5381" width="12.33203125" style="120" customWidth="1"/>
    <col min="5382" max="5382" width="11.5" style="120" customWidth="1"/>
    <col min="5383" max="5383" width="14.83203125" style="120" customWidth="1"/>
    <col min="5384" max="5384" width="10.6640625" style="120" customWidth="1"/>
    <col min="5385" max="5390" width="9.33203125" style="120"/>
    <col min="5391" max="5401" width="0" style="120" hidden="1" customWidth="1"/>
    <col min="5402" max="5632" width="9.33203125" style="120"/>
    <col min="5633" max="5633" width="5" style="120" customWidth="1"/>
    <col min="5634" max="5634" width="16.83203125" style="120" customWidth="1"/>
    <col min="5635" max="5635" width="59.1640625" style="120" customWidth="1"/>
    <col min="5636" max="5636" width="5.33203125" style="120" customWidth="1"/>
    <col min="5637" max="5637" width="12.33203125" style="120" customWidth="1"/>
    <col min="5638" max="5638" width="11.5" style="120" customWidth="1"/>
    <col min="5639" max="5639" width="14.83203125" style="120" customWidth="1"/>
    <col min="5640" max="5640" width="10.6640625" style="120" customWidth="1"/>
    <col min="5641" max="5646" width="9.33203125" style="120"/>
    <col min="5647" max="5657" width="0" style="120" hidden="1" customWidth="1"/>
    <col min="5658" max="5888" width="9.33203125" style="120"/>
    <col min="5889" max="5889" width="5" style="120" customWidth="1"/>
    <col min="5890" max="5890" width="16.83203125" style="120" customWidth="1"/>
    <col min="5891" max="5891" width="59.1640625" style="120" customWidth="1"/>
    <col min="5892" max="5892" width="5.33203125" style="120" customWidth="1"/>
    <col min="5893" max="5893" width="12.33203125" style="120" customWidth="1"/>
    <col min="5894" max="5894" width="11.5" style="120" customWidth="1"/>
    <col min="5895" max="5895" width="14.83203125" style="120" customWidth="1"/>
    <col min="5896" max="5896" width="10.6640625" style="120" customWidth="1"/>
    <col min="5897" max="5902" width="9.33203125" style="120"/>
    <col min="5903" max="5913" width="0" style="120" hidden="1" customWidth="1"/>
    <col min="5914" max="6144" width="9.33203125" style="120"/>
    <col min="6145" max="6145" width="5" style="120" customWidth="1"/>
    <col min="6146" max="6146" width="16.83203125" style="120" customWidth="1"/>
    <col min="6147" max="6147" width="59.1640625" style="120" customWidth="1"/>
    <col min="6148" max="6148" width="5.33203125" style="120" customWidth="1"/>
    <col min="6149" max="6149" width="12.33203125" style="120" customWidth="1"/>
    <col min="6150" max="6150" width="11.5" style="120" customWidth="1"/>
    <col min="6151" max="6151" width="14.83203125" style="120" customWidth="1"/>
    <col min="6152" max="6152" width="10.6640625" style="120" customWidth="1"/>
    <col min="6153" max="6158" width="9.33203125" style="120"/>
    <col min="6159" max="6169" width="0" style="120" hidden="1" customWidth="1"/>
    <col min="6170" max="6400" width="9.33203125" style="120"/>
    <col min="6401" max="6401" width="5" style="120" customWidth="1"/>
    <col min="6402" max="6402" width="16.83203125" style="120" customWidth="1"/>
    <col min="6403" max="6403" width="59.1640625" style="120" customWidth="1"/>
    <col min="6404" max="6404" width="5.33203125" style="120" customWidth="1"/>
    <col min="6405" max="6405" width="12.33203125" style="120" customWidth="1"/>
    <col min="6406" max="6406" width="11.5" style="120" customWidth="1"/>
    <col min="6407" max="6407" width="14.83203125" style="120" customWidth="1"/>
    <col min="6408" max="6408" width="10.6640625" style="120" customWidth="1"/>
    <col min="6409" max="6414" width="9.33203125" style="120"/>
    <col min="6415" max="6425" width="0" style="120" hidden="1" customWidth="1"/>
    <col min="6426" max="6656" width="9.33203125" style="120"/>
    <col min="6657" max="6657" width="5" style="120" customWidth="1"/>
    <col min="6658" max="6658" width="16.83203125" style="120" customWidth="1"/>
    <col min="6659" max="6659" width="59.1640625" style="120" customWidth="1"/>
    <col min="6660" max="6660" width="5.33203125" style="120" customWidth="1"/>
    <col min="6661" max="6661" width="12.33203125" style="120" customWidth="1"/>
    <col min="6662" max="6662" width="11.5" style="120" customWidth="1"/>
    <col min="6663" max="6663" width="14.83203125" style="120" customWidth="1"/>
    <col min="6664" max="6664" width="10.6640625" style="120" customWidth="1"/>
    <col min="6665" max="6670" width="9.33203125" style="120"/>
    <col min="6671" max="6681" width="0" style="120" hidden="1" customWidth="1"/>
    <col min="6682" max="6912" width="9.33203125" style="120"/>
    <col min="6913" max="6913" width="5" style="120" customWidth="1"/>
    <col min="6914" max="6914" width="16.83203125" style="120" customWidth="1"/>
    <col min="6915" max="6915" width="59.1640625" style="120" customWidth="1"/>
    <col min="6916" max="6916" width="5.33203125" style="120" customWidth="1"/>
    <col min="6917" max="6917" width="12.33203125" style="120" customWidth="1"/>
    <col min="6918" max="6918" width="11.5" style="120" customWidth="1"/>
    <col min="6919" max="6919" width="14.83203125" style="120" customWidth="1"/>
    <col min="6920" max="6920" width="10.6640625" style="120" customWidth="1"/>
    <col min="6921" max="6926" width="9.33203125" style="120"/>
    <col min="6927" max="6937" width="0" style="120" hidden="1" customWidth="1"/>
    <col min="6938" max="7168" width="9.33203125" style="120"/>
    <col min="7169" max="7169" width="5" style="120" customWidth="1"/>
    <col min="7170" max="7170" width="16.83203125" style="120" customWidth="1"/>
    <col min="7171" max="7171" width="59.1640625" style="120" customWidth="1"/>
    <col min="7172" max="7172" width="5.33203125" style="120" customWidth="1"/>
    <col min="7173" max="7173" width="12.33203125" style="120" customWidth="1"/>
    <col min="7174" max="7174" width="11.5" style="120" customWidth="1"/>
    <col min="7175" max="7175" width="14.83203125" style="120" customWidth="1"/>
    <col min="7176" max="7176" width="10.6640625" style="120" customWidth="1"/>
    <col min="7177" max="7182" width="9.33203125" style="120"/>
    <col min="7183" max="7193" width="0" style="120" hidden="1" customWidth="1"/>
    <col min="7194" max="7424" width="9.33203125" style="120"/>
    <col min="7425" max="7425" width="5" style="120" customWidth="1"/>
    <col min="7426" max="7426" width="16.83203125" style="120" customWidth="1"/>
    <col min="7427" max="7427" width="59.1640625" style="120" customWidth="1"/>
    <col min="7428" max="7428" width="5.33203125" style="120" customWidth="1"/>
    <col min="7429" max="7429" width="12.33203125" style="120" customWidth="1"/>
    <col min="7430" max="7430" width="11.5" style="120" customWidth="1"/>
    <col min="7431" max="7431" width="14.83203125" style="120" customWidth="1"/>
    <col min="7432" max="7432" width="10.6640625" style="120" customWidth="1"/>
    <col min="7433" max="7438" width="9.33203125" style="120"/>
    <col min="7439" max="7449" width="0" style="120" hidden="1" customWidth="1"/>
    <col min="7450" max="7680" width="9.33203125" style="120"/>
    <col min="7681" max="7681" width="5" style="120" customWidth="1"/>
    <col min="7682" max="7682" width="16.83203125" style="120" customWidth="1"/>
    <col min="7683" max="7683" width="59.1640625" style="120" customWidth="1"/>
    <col min="7684" max="7684" width="5.33203125" style="120" customWidth="1"/>
    <col min="7685" max="7685" width="12.33203125" style="120" customWidth="1"/>
    <col min="7686" max="7686" width="11.5" style="120" customWidth="1"/>
    <col min="7687" max="7687" width="14.83203125" style="120" customWidth="1"/>
    <col min="7688" max="7688" width="10.6640625" style="120" customWidth="1"/>
    <col min="7689" max="7694" width="9.33203125" style="120"/>
    <col min="7695" max="7705" width="0" style="120" hidden="1" customWidth="1"/>
    <col min="7706" max="7936" width="9.33203125" style="120"/>
    <col min="7937" max="7937" width="5" style="120" customWidth="1"/>
    <col min="7938" max="7938" width="16.83203125" style="120" customWidth="1"/>
    <col min="7939" max="7939" width="59.1640625" style="120" customWidth="1"/>
    <col min="7940" max="7940" width="5.33203125" style="120" customWidth="1"/>
    <col min="7941" max="7941" width="12.33203125" style="120" customWidth="1"/>
    <col min="7942" max="7942" width="11.5" style="120" customWidth="1"/>
    <col min="7943" max="7943" width="14.83203125" style="120" customWidth="1"/>
    <col min="7944" max="7944" width="10.6640625" style="120" customWidth="1"/>
    <col min="7945" max="7950" width="9.33203125" style="120"/>
    <col min="7951" max="7961" width="0" style="120" hidden="1" customWidth="1"/>
    <col min="7962" max="8192" width="9.33203125" style="120"/>
    <col min="8193" max="8193" width="5" style="120" customWidth="1"/>
    <col min="8194" max="8194" width="16.83203125" style="120" customWidth="1"/>
    <col min="8195" max="8195" width="59.1640625" style="120" customWidth="1"/>
    <col min="8196" max="8196" width="5.33203125" style="120" customWidth="1"/>
    <col min="8197" max="8197" width="12.33203125" style="120" customWidth="1"/>
    <col min="8198" max="8198" width="11.5" style="120" customWidth="1"/>
    <col min="8199" max="8199" width="14.83203125" style="120" customWidth="1"/>
    <col min="8200" max="8200" width="10.6640625" style="120" customWidth="1"/>
    <col min="8201" max="8206" width="9.33203125" style="120"/>
    <col min="8207" max="8217" width="0" style="120" hidden="1" customWidth="1"/>
    <col min="8218" max="8448" width="9.33203125" style="120"/>
    <col min="8449" max="8449" width="5" style="120" customWidth="1"/>
    <col min="8450" max="8450" width="16.83203125" style="120" customWidth="1"/>
    <col min="8451" max="8451" width="59.1640625" style="120" customWidth="1"/>
    <col min="8452" max="8452" width="5.33203125" style="120" customWidth="1"/>
    <col min="8453" max="8453" width="12.33203125" style="120" customWidth="1"/>
    <col min="8454" max="8454" width="11.5" style="120" customWidth="1"/>
    <col min="8455" max="8455" width="14.83203125" style="120" customWidth="1"/>
    <col min="8456" max="8456" width="10.6640625" style="120" customWidth="1"/>
    <col min="8457" max="8462" width="9.33203125" style="120"/>
    <col min="8463" max="8473" width="0" style="120" hidden="1" customWidth="1"/>
    <col min="8474" max="8704" width="9.33203125" style="120"/>
    <col min="8705" max="8705" width="5" style="120" customWidth="1"/>
    <col min="8706" max="8706" width="16.83203125" style="120" customWidth="1"/>
    <col min="8707" max="8707" width="59.1640625" style="120" customWidth="1"/>
    <col min="8708" max="8708" width="5.33203125" style="120" customWidth="1"/>
    <col min="8709" max="8709" width="12.33203125" style="120" customWidth="1"/>
    <col min="8710" max="8710" width="11.5" style="120" customWidth="1"/>
    <col min="8711" max="8711" width="14.83203125" style="120" customWidth="1"/>
    <col min="8712" max="8712" width="10.6640625" style="120" customWidth="1"/>
    <col min="8713" max="8718" width="9.33203125" style="120"/>
    <col min="8719" max="8729" width="0" style="120" hidden="1" customWidth="1"/>
    <col min="8730" max="8960" width="9.33203125" style="120"/>
    <col min="8961" max="8961" width="5" style="120" customWidth="1"/>
    <col min="8962" max="8962" width="16.83203125" style="120" customWidth="1"/>
    <col min="8963" max="8963" width="59.1640625" style="120" customWidth="1"/>
    <col min="8964" max="8964" width="5.33203125" style="120" customWidth="1"/>
    <col min="8965" max="8965" width="12.33203125" style="120" customWidth="1"/>
    <col min="8966" max="8966" width="11.5" style="120" customWidth="1"/>
    <col min="8967" max="8967" width="14.83203125" style="120" customWidth="1"/>
    <col min="8968" max="8968" width="10.6640625" style="120" customWidth="1"/>
    <col min="8969" max="8974" width="9.33203125" style="120"/>
    <col min="8975" max="8985" width="0" style="120" hidden="1" customWidth="1"/>
    <col min="8986" max="9216" width="9.33203125" style="120"/>
    <col min="9217" max="9217" width="5" style="120" customWidth="1"/>
    <col min="9218" max="9218" width="16.83203125" style="120" customWidth="1"/>
    <col min="9219" max="9219" width="59.1640625" style="120" customWidth="1"/>
    <col min="9220" max="9220" width="5.33203125" style="120" customWidth="1"/>
    <col min="9221" max="9221" width="12.33203125" style="120" customWidth="1"/>
    <col min="9222" max="9222" width="11.5" style="120" customWidth="1"/>
    <col min="9223" max="9223" width="14.83203125" style="120" customWidth="1"/>
    <col min="9224" max="9224" width="10.6640625" style="120" customWidth="1"/>
    <col min="9225" max="9230" width="9.33203125" style="120"/>
    <col min="9231" max="9241" width="0" style="120" hidden="1" customWidth="1"/>
    <col min="9242" max="9472" width="9.33203125" style="120"/>
    <col min="9473" max="9473" width="5" style="120" customWidth="1"/>
    <col min="9474" max="9474" width="16.83203125" style="120" customWidth="1"/>
    <col min="9475" max="9475" width="59.1640625" style="120" customWidth="1"/>
    <col min="9476" max="9476" width="5.33203125" style="120" customWidth="1"/>
    <col min="9477" max="9477" width="12.33203125" style="120" customWidth="1"/>
    <col min="9478" max="9478" width="11.5" style="120" customWidth="1"/>
    <col min="9479" max="9479" width="14.83203125" style="120" customWidth="1"/>
    <col min="9480" max="9480" width="10.6640625" style="120" customWidth="1"/>
    <col min="9481" max="9486" width="9.33203125" style="120"/>
    <col min="9487" max="9497" width="0" style="120" hidden="1" customWidth="1"/>
    <col min="9498" max="9728" width="9.33203125" style="120"/>
    <col min="9729" max="9729" width="5" style="120" customWidth="1"/>
    <col min="9730" max="9730" width="16.83203125" style="120" customWidth="1"/>
    <col min="9731" max="9731" width="59.1640625" style="120" customWidth="1"/>
    <col min="9732" max="9732" width="5.33203125" style="120" customWidth="1"/>
    <col min="9733" max="9733" width="12.33203125" style="120" customWidth="1"/>
    <col min="9734" max="9734" width="11.5" style="120" customWidth="1"/>
    <col min="9735" max="9735" width="14.83203125" style="120" customWidth="1"/>
    <col min="9736" max="9736" width="10.6640625" style="120" customWidth="1"/>
    <col min="9737" max="9742" width="9.33203125" style="120"/>
    <col min="9743" max="9753" width="0" style="120" hidden="1" customWidth="1"/>
    <col min="9754" max="9984" width="9.33203125" style="120"/>
    <col min="9985" max="9985" width="5" style="120" customWidth="1"/>
    <col min="9986" max="9986" width="16.83203125" style="120" customWidth="1"/>
    <col min="9987" max="9987" width="59.1640625" style="120" customWidth="1"/>
    <col min="9988" max="9988" width="5.33203125" style="120" customWidth="1"/>
    <col min="9989" max="9989" width="12.33203125" style="120" customWidth="1"/>
    <col min="9990" max="9990" width="11.5" style="120" customWidth="1"/>
    <col min="9991" max="9991" width="14.83203125" style="120" customWidth="1"/>
    <col min="9992" max="9992" width="10.6640625" style="120" customWidth="1"/>
    <col min="9993" max="9998" width="9.33203125" style="120"/>
    <col min="9999" max="10009" width="0" style="120" hidden="1" customWidth="1"/>
    <col min="10010" max="10240" width="9.33203125" style="120"/>
    <col min="10241" max="10241" width="5" style="120" customWidth="1"/>
    <col min="10242" max="10242" width="16.83203125" style="120" customWidth="1"/>
    <col min="10243" max="10243" width="59.1640625" style="120" customWidth="1"/>
    <col min="10244" max="10244" width="5.33203125" style="120" customWidth="1"/>
    <col min="10245" max="10245" width="12.33203125" style="120" customWidth="1"/>
    <col min="10246" max="10246" width="11.5" style="120" customWidth="1"/>
    <col min="10247" max="10247" width="14.83203125" style="120" customWidth="1"/>
    <col min="10248" max="10248" width="10.6640625" style="120" customWidth="1"/>
    <col min="10249" max="10254" width="9.33203125" style="120"/>
    <col min="10255" max="10265" width="0" style="120" hidden="1" customWidth="1"/>
    <col min="10266" max="10496" width="9.33203125" style="120"/>
    <col min="10497" max="10497" width="5" style="120" customWidth="1"/>
    <col min="10498" max="10498" width="16.83203125" style="120" customWidth="1"/>
    <col min="10499" max="10499" width="59.1640625" style="120" customWidth="1"/>
    <col min="10500" max="10500" width="5.33203125" style="120" customWidth="1"/>
    <col min="10501" max="10501" width="12.33203125" style="120" customWidth="1"/>
    <col min="10502" max="10502" width="11.5" style="120" customWidth="1"/>
    <col min="10503" max="10503" width="14.83203125" style="120" customWidth="1"/>
    <col min="10504" max="10504" width="10.6640625" style="120" customWidth="1"/>
    <col min="10505" max="10510" width="9.33203125" style="120"/>
    <col min="10511" max="10521" width="0" style="120" hidden="1" customWidth="1"/>
    <col min="10522" max="10752" width="9.33203125" style="120"/>
    <col min="10753" max="10753" width="5" style="120" customWidth="1"/>
    <col min="10754" max="10754" width="16.83203125" style="120" customWidth="1"/>
    <col min="10755" max="10755" width="59.1640625" style="120" customWidth="1"/>
    <col min="10756" max="10756" width="5.33203125" style="120" customWidth="1"/>
    <col min="10757" max="10757" width="12.33203125" style="120" customWidth="1"/>
    <col min="10758" max="10758" width="11.5" style="120" customWidth="1"/>
    <col min="10759" max="10759" width="14.83203125" style="120" customWidth="1"/>
    <col min="10760" max="10760" width="10.6640625" style="120" customWidth="1"/>
    <col min="10761" max="10766" width="9.33203125" style="120"/>
    <col min="10767" max="10777" width="0" style="120" hidden="1" customWidth="1"/>
    <col min="10778" max="11008" width="9.33203125" style="120"/>
    <col min="11009" max="11009" width="5" style="120" customWidth="1"/>
    <col min="11010" max="11010" width="16.83203125" style="120" customWidth="1"/>
    <col min="11011" max="11011" width="59.1640625" style="120" customWidth="1"/>
    <col min="11012" max="11012" width="5.33203125" style="120" customWidth="1"/>
    <col min="11013" max="11013" width="12.33203125" style="120" customWidth="1"/>
    <col min="11014" max="11014" width="11.5" style="120" customWidth="1"/>
    <col min="11015" max="11015" width="14.83203125" style="120" customWidth="1"/>
    <col min="11016" max="11016" width="10.6640625" style="120" customWidth="1"/>
    <col min="11017" max="11022" width="9.33203125" style="120"/>
    <col min="11023" max="11033" width="0" style="120" hidden="1" customWidth="1"/>
    <col min="11034" max="11264" width="9.33203125" style="120"/>
    <col min="11265" max="11265" width="5" style="120" customWidth="1"/>
    <col min="11266" max="11266" width="16.83203125" style="120" customWidth="1"/>
    <col min="11267" max="11267" width="59.1640625" style="120" customWidth="1"/>
    <col min="11268" max="11268" width="5.33203125" style="120" customWidth="1"/>
    <col min="11269" max="11269" width="12.33203125" style="120" customWidth="1"/>
    <col min="11270" max="11270" width="11.5" style="120" customWidth="1"/>
    <col min="11271" max="11271" width="14.83203125" style="120" customWidth="1"/>
    <col min="11272" max="11272" width="10.6640625" style="120" customWidth="1"/>
    <col min="11273" max="11278" width="9.33203125" style="120"/>
    <col min="11279" max="11289" width="0" style="120" hidden="1" customWidth="1"/>
    <col min="11290" max="11520" width="9.33203125" style="120"/>
    <col min="11521" max="11521" width="5" style="120" customWidth="1"/>
    <col min="11522" max="11522" width="16.83203125" style="120" customWidth="1"/>
    <col min="11523" max="11523" width="59.1640625" style="120" customWidth="1"/>
    <col min="11524" max="11524" width="5.33203125" style="120" customWidth="1"/>
    <col min="11525" max="11525" width="12.33203125" style="120" customWidth="1"/>
    <col min="11526" max="11526" width="11.5" style="120" customWidth="1"/>
    <col min="11527" max="11527" width="14.83203125" style="120" customWidth="1"/>
    <col min="11528" max="11528" width="10.6640625" style="120" customWidth="1"/>
    <col min="11529" max="11534" width="9.33203125" style="120"/>
    <col min="11535" max="11545" width="0" style="120" hidden="1" customWidth="1"/>
    <col min="11546" max="11776" width="9.33203125" style="120"/>
    <col min="11777" max="11777" width="5" style="120" customWidth="1"/>
    <col min="11778" max="11778" width="16.83203125" style="120" customWidth="1"/>
    <col min="11779" max="11779" width="59.1640625" style="120" customWidth="1"/>
    <col min="11780" max="11780" width="5.33203125" style="120" customWidth="1"/>
    <col min="11781" max="11781" width="12.33203125" style="120" customWidth="1"/>
    <col min="11782" max="11782" width="11.5" style="120" customWidth="1"/>
    <col min="11783" max="11783" width="14.83203125" style="120" customWidth="1"/>
    <col min="11784" max="11784" width="10.6640625" style="120" customWidth="1"/>
    <col min="11785" max="11790" width="9.33203125" style="120"/>
    <col min="11791" max="11801" width="0" style="120" hidden="1" customWidth="1"/>
    <col min="11802" max="12032" width="9.33203125" style="120"/>
    <col min="12033" max="12033" width="5" style="120" customWidth="1"/>
    <col min="12034" max="12034" width="16.83203125" style="120" customWidth="1"/>
    <col min="12035" max="12035" width="59.1640625" style="120" customWidth="1"/>
    <col min="12036" max="12036" width="5.33203125" style="120" customWidth="1"/>
    <col min="12037" max="12037" width="12.33203125" style="120" customWidth="1"/>
    <col min="12038" max="12038" width="11.5" style="120" customWidth="1"/>
    <col min="12039" max="12039" width="14.83203125" style="120" customWidth="1"/>
    <col min="12040" max="12040" width="10.6640625" style="120" customWidth="1"/>
    <col min="12041" max="12046" width="9.33203125" style="120"/>
    <col min="12047" max="12057" width="0" style="120" hidden="1" customWidth="1"/>
    <col min="12058" max="12288" width="9.33203125" style="120"/>
    <col min="12289" max="12289" width="5" style="120" customWidth="1"/>
    <col min="12290" max="12290" width="16.83203125" style="120" customWidth="1"/>
    <col min="12291" max="12291" width="59.1640625" style="120" customWidth="1"/>
    <col min="12292" max="12292" width="5.33203125" style="120" customWidth="1"/>
    <col min="12293" max="12293" width="12.33203125" style="120" customWidth="1"/>
    <col min="12294" max="12294" width="11.5" style="120" customWidth="1"/>
    <col min="12295" max="12295" width="14.83203125" style="120" customWidth="1"/>
    <col min="12296" max="12296" width="10.6640625" style="120" customWidth="1"/>
    <col min="12297" max="12302" width="9.33203125" style="120"/>
    <col min="12303" max="12313" width="0" style="120" hidden="1" customWidth="1"/>
    <col min="12314" max="12544" width="9.33203125" style="120"/>
    <col min="12545" max="12545" width="5" style="120" customWidth="1"/>
    <col min="12546" max="12546" width="16.83203125" style="120" customWidth="1"/>
    <col min="12547" max="12547" width="59.1640625" style="120" customWidth="1"/>
    <col min="12548" max="12548" width="5.33203125" style="120" customWidth="1"/>
    <col min="12549" max="12549" width="12.33203125" style="120" customWidth="1"/>
    <col min="12550" max="12550" width="11.5" style="120" customWidth="1"/>
    <col min="12551" max="12551" width="14.83203125" style="120" customWidth="1"/>
    <col min="12552" max="12552" width="10.6640625" style="120" customWidth="1"/>
    <col min="12553" max="12558" width="9.33203125" style="120"/>
    <col min="12559" max="12569" width="0" style="120" hidden="1" customWidth="1"/>
    <col min="12570" max="12800" width="9.33203125" style="120"/>
    <col min="12801" max="12801" width="5" style="120" customWidth="1"/>
    <col min="12802" max="12802" width="16.83203125" style="120" customWidth="1"/>
    <col min="12803" max="12803" width="59.1640625" style="120" customWidth="1"/>
    <col min="12804" max="12804" width="5.33203125" style="120" customWidth="1"/>
    <col min="12805" max="12805" width="12.33203125" style="120" customWidth="1"/>
    <col min="12806" max="12806" width="11.5" style="120" customWidth="1"/>
    <col min="12807" max="12807" width="14.83203125" style="120" customWidth="1"/>
    <col min="12808" max="12808" width="10.6640625" style="120" customWidth="1"/>
    <col min="12809" max="12814" width="9.33203125" style="120"/>
    <col min="12815" max="12825" width="0" style="120" hidden="1" customWidth="1"/>
    <col min="12826" max="13056" width="9.33203125" style="120"/>
    <col min="13057" max="13057" width="5" style="120" customWidth="1"/>
    <col min="13058" max="13058" width="16.83203125" style="120" customWidth="1"/>
    <col min="13059" max="13059" width="59.1640625" style="120" customWidth="1"/>
    <col min="13060" max="13060" width="5.33203125" style="120" customWidth="1"/>
    <col min="13061" max="13061" width="12.33203125" style="120" customWidth="1"/>
    <col min="13062" max="13062" width="11.5" style="120" customWidth="1"/>
    <col min="13063" max="13063" width="14.83203125" style="120" customWidth="1"/>
    <col min="13064" max="13064" width="10.6640625" style="120" customWidth="1"/>
    <col min="13065" max="13070" width="9.33203125" style="120"/>
    <col min="13071" max="13081" width="0" style="120" hidden="1" customWidth="1"/>
    <col min="13082" max="13312" width="9.33203125" style="120"/>
    <col min="13313" max="13313" width="5" style="120" customWidth="1"/>
    <col min="13314" max="13314" width="16.83203125" style="120" customWidth="1"/>
    <col min="13315" max="13315" width="59.1640625" style="120" customWidth="1"/>
    <col min="13316" max="13316" width="5.33203125" style="120" customWidth="1"/>
    <col min="13317" max="13317" width="12.33203125" style="120" customWidth="1"/>
    <col min="13318" max="13318" width="11.5" style="120" customWidth="1"/>
    <col min="13319" max="13319" width="14.83203125" style="120" customWidth="1"/>
    <col min="13320" max="13320" width="10.6640625" style="120" customWidth="1"/>
    <col min="13321" max="13326" width="9.33203125" style="120"/>
    <col min="13327" max="13337" width="0" style="120" hidden="1" customWidth="1"/>
    <col min="13338" max="13568" width="9.33203125" style="120"/>
    <col min="13569" max="13569" width="5" style="120" customWidth="1"/>
    <col min="13570" max="13570" width="16.83203125" style="120" customWidth="1"/>
    <col min="13571" max="13571" width="59.1640625" style="120" customWidth="1"/>
    <col min="13572" max="13572" width="5.33203125" style="120" customWidth="1"/>
    <col min="13573" max="13573" width="12.33203125" style="120" customWidth="1"/>
    <col min="13574" max="13574" width="11.5" style="120" customWidth="1"/>
    <col min="13575" max="13575" width="14.83203125" style="120" customWidth="1"/>
    <col min="13576" max="13576" width="10.6640625" style="120" customWidth="1"/>
    <col min="13577" max="13582" width="9.33203125" style="120"/>
    <col min="13583" max="13593" width="0" style="120" hidden="1" customWidth="1"/>
    <col min="13594" max="13824" width="9.33203125" style="120"/>
    <col min="13825" max="13825" width="5" style="120" customWidth="1"/>
    <col min="13826" max="13826" width="16.83203125" style="120" customWidth="1"/>
    <col min="13827" max="13827" width="59.1640625" style="120" customWidth="1"/>
    <col min="13828" max="13828" width="5.33203125" style="120" customWidth="1"/>
    <col min="13829" max="13829" width="12.33203125" style="120" customWidth="1"/>
    <col min="13830" max="13830" width="11.5" style="120" customWidth="1"/>
    <col min="13831" max="13831" width="14.83203125" style="120" customWidth="1"/>
    <col min="13832" max="13832" width="10.6640625" style="120" customWidth="1"/>
    <col min="13833" max="13838" width="9.33203125" style="120"/>
    <col min="13839" max="13849" width="0" style="120" hidden="1" customWidth="1"/>
    <col min="13850" max="14080" width="9.33203125" style="120"/>
    <col min="14081" max="14081" width="5" style="120" customWidth="1"/>
    <col min="14082" max="14082" width="16.83203125" style="120" customWidth="1"/>
    <col min="14083" max="14083" width="59.1640625" style="120" customWidth="1"/>
    <col min="14084" max="14084" width="5.33203125" style="120" customWidth="1"/>
    <col min="14085" max="14085" width="12.33203125" style="120" customWidth="1"/>
    <col min="14086" max="14086" width="11.5" style="120" customWidth="1"/>
    <col min="14087" max="14087" width="14.83203125" style="120" customWidth="1"/>
    <col min="14088" max="14088" width="10.6640625" style="120" customWidth="1"/>
    <col min="14089" max="14094" width="9.33203125" style="120"/>
    <col min="14095" max="14105" width="0" style="120" hidden="1" customWidth="1"/>
    <col min="14106" max="14336" width="9.33203125" style="120"/>
    <col min="14337" max="14337" width="5" style="120" customWidth="1"/>
    <col min="14338" max="14338" width="16.83203125" style="120" customWidth="1"/>
    <col min="14339" max="14339" width="59.1640625" style="120" customWidth="1"/>
    <col min="14340" max="14340" width="5.33203125" style="120" customWidth="1"/>
    <col min="14341" max="14341" width="12.33203125" style="120" customWidth="1"/>
    <col min="14342" max="14342" width="11.5" style="120" customWidth="1"/>
    <col min="14343" max="14343" width="14.83203125" style="120" customWidth="1"/>
    <col min="14344" max="14344" width="10.6640625" style="120" customWidth="1"/>
    <col min="14345" max="14350" width="9.33203125" style="120"/>
    <col min="14351" max="14361" width="0" style="120" hidden="1" customWidth="1"/>
    <col min="14362" max="14592" width="9.33203125" style="120"/>
    <col min="14593" max="14593" width="5" style="120" customWidth="1"/>
    <col min="14594" max="14594" width="16.83203125" style="120" customWidth="1"/>
    <col min="14595" max="14595" width="59.1640625" style="120" customWidth="1"/>
    <col min="14596" max="14596" width="5.33203125" style="120" customWidth="1"/>
    <col min="14597" max="14597" width="12.33203125" style="120" customWidth="1"/>
    <col min="14598" max="14598" width="11.5" style="120" customWidth="1"/>
    <col min="14599" max="14599" width="14.83203125" style="120" customWidth="1"/>
    <col min="14600" max="14600" width="10.6640625" style="120" customWidth="1"/>
    <col min="14601" max="14606" width="9.33203125" style="120"/>
    <col min="14607" max="14617" width="0" style="120" hidden="1" customWidth="1"/>
    <col min="14618" max="14848" width="9.33203125" style="120"/>
    <col min="14849" max="14849" width="5" style="120" customWidth="1"/>
    <col min="14850" max="14850" width="16.83203125" style="120" customWidth="1"/>
    <col min="14851" max="14851" width="59.1640625" style="120" customWidth="1"/>
    <col min="14852" max="14852" width="5.33203125" style="120" customWidth="1"/>
    <col min="14853" max="14853" width="12.33203125" style="120" customWidth="1"/>
    <col min="14854" max="14854" width="11.5" style="120" customWidth="1"/>
    <col min="14855" max="14855" width="14.83203125" style="120" customWidth="1"/>
    <col min="14856" max="14856" width="10.6640625" style="120" customWidth="1"/>
    <col min="14857" max="14862" width="9.33203125" style="120"/>
    <col min="14863" max="14873" width="0" style="120" hidden="1" customWidth="1"/>
    <col min="14874" max="15104" width="9.33203125" style="120"/>
    <col min="15105" max="15105" width="5" style="120" customWidth="1"/>
    <col min="15106" max="15106" width="16.83203125" style="120" customWidth="1"/>
    <col min="15107" max="15107" width="59.1640625" style="120" customWidth="1"/>
    <col min="15108" max="15108" width="5.33203125" style="120" customWidth="1"/>
    <col min="15109" max="15109" width="12.33203125" style="120" customWidth="1"/>
    <col min="15110" max="15110" width="11.5" style="120" customWidth="1"/>
    <col min="15111" max="15111" width="14.83203125" style="120" customWidth="1"/>
    <col min="15112" max="15112" width="10.6640625" style="120" customWidth="1"/>
    <col min="15113" max="15118" width="9.33203125" style="120"/>
    <col min="15119" max="15129" width="0" style="120" hidden="1" customWidth="1"/>
    <col min="15130" max="15360" width="9.33203125" style="120"/>
    <col min="15361" max="15361" width="5" style="120" customWidth="1"/>
    <col min="15362" max="15362" width="16.83203125" style="120" customWidth="1"/>
    <col min="15363" max="15363" width="59.1640625" style="120" customWidth="1"/>
    <col min="15364" max="15364" width="5.33203125" style="120" customWidth="1"/>
    <col min="15365" max="15365" width="12.33203125" style="120" customWidth="1"/>
    <col min="15366" max="15366" width="11.5" style="120" customWidth="1"/>
    <col min="15367" max="15367" width="14.83203125" style="120" customWidth="1"/>
    <col min="15368" max="15368" width="10.6640625" style="120" customWidth="1"/>
    <col min="15369" max="15374" width="9.33203125" style="120"/>
    <col min="15375" max="15385" width="0" style="120" hidden="1" customWidth="1"/>
    <col min="15386" max="15616" width="9.33203125" style="120"/>
    <col min="15617" max="15617" width="5" style="120" customWidth="1"/>
    <col min="15618" max="15618" width="16.83203125" style="120" customWidth="1"/>
    <col min="15619" max="15619" width="59.1640625" style="120" customWidth="1"/>
    <col min="15620" max="15620" width="5.33203125" style="120" customWidth="1"/>
    <col min="15621" max="15621" width="12.33203125" style="120" customWidth="1"/>
    <col min="15622" max="15622" width="11.5" style="120" customWidth="1"/>
    <col min="15623" max="15623" width="14.83203125" style="120" customWidth="1"/>
    <col min="15624" max="15624" width="10.6640625" style="120" customWidth="1"/>
    <col min="15625" max="15630" width="9.33203125" style="120"/>
    <col min="15631" max="15641" width="0" style="120" hidden="1" customWidth="1"/>
    <col min="15642" max="15872" width="9.33203125" style="120"/>
    <col min="15873" max="15873" width="5" style="120" customWidth="1"/>
    <col min="15874" max="15874" width="16.83203125" style="120" customWidth="1"/>
    <col min="15875" max="15875" width="59.1640625" style="120" customWidth="1"/>
    <col min="15876" max="15876" width="5.33203125" style="120" customWidth="1"/>
    <col min="15877" max="15877" width="12.33203125" style="120" customWidth="1"/>
    <col min="15878" max="15878" width="11.5" style="120" customWidth="1"/>
    <col min="15879" max="15879" width="14.83203125" style="120" customWidth="1"/>
    <col min="15880" max="15880" width="10.6640625" style="120" customWidth="1"/>
    <col min="15881" max="15886" width="9.33203125" style="120"/>
    <col min="15887" max="15897" width="0" style="120" hidden="1" customWidth="1"/>
    <col min="15898" max="16128" width="9.33203125" style="120"/>
    <col min="16129" max="16129" width="5" style="120" customWidth="1"/>
    <col min="16130" max="16130" width="16.83203125" style="120" customWidth="1"/>
    <col min="16131" max="16131" width="59.1640625" style="120" customWidth="1"/>
    <col min="16132" max="16132" width="5.33203125" style="120" customWidth="1"/>
    <col min="16133" max="16133" width="12.33203125" style="120" customWidth="1"/>
    <col min="16134" max="16134" width="11.5" style="120" customWidth="1"/>
    <col min="16135" max="16135" width="14.83203125" style="120" customWidth="1"/>
    <col min="16136" max="16136" width="10.6640625" style="120" customWidth="1"/>
    <col min="16137" max="16142" width="9.33203125" style="120"/>
    <col min="16143" max="16153" width="0" style="120" hidden="1" customWidth="1"/>
    <col min="16154" max="16384" width="9.33203125" style="120"/>
  </cols>
  <sheetData>
    <row r="1" spans="1:17" ht="15.75" customHeight="1">
      <c r="A1" s="234" t="s">
        <v>45</v>
      </c>
      <c r="B1" s="234"/>
      <c r="C1" s="234"/>
      <c r="D1" s="234"/>
      <c r="E1" s="234"/>
      <c r="F1" s="234"/>
      <c r="G1" s="234"/>
      <c r="Q1" s="120" t="s">
        <v>46</v>
      </c>
    </row>
    <row r="2" spans="1:17" ht="24.95" customHeight="1">
      <c r="A2" s="121" t="s">
        <v>47</v>
      </c>
      <c r="B2" s="122"/>
      <c r="C2" s="235" t="s">
        <v>70</v>
      </c>
      <c r="D2" s="236"/>
      <c r="E2" s="236"/>
      <c r="F2" s="236"/>
      <c r="G2" s="237"/>
      <c r="Q2" s="120" t="s">
        <v>48</v>
      </c>
    </row>
    <row r="3" spans="1:17" ht="24.95" customHeight="1">
      <c r="A3" s="121" t="s">
        <v>49</v>
      </c>
      <c r="B3" s="122"/>
      <c r="C3" s="235" t="s">
        <v>74</v>
      </c>
      <c r="D3" s="236"/>
      <c r="E3" s="236"/>
      <c r="F3" s="236"/>
      <c r="G3" s="237"/>
      <c r="Q3" s="120" t="s">
        <v>50</v>
      </c>
    </row>
    <row r="4" spans="1:17" ht="24.95" customHeight="1">
      <c r="A4" s="121"/>
      <c r="B4" s="122"/>
      <c r="C4" s="235" t="s">
        <v>75</v>
      </c>
      <c r="D4" s="236"/>
      <c r="E4" s="236"/>
      <c r="F4" s="236"/>
      <c r="G4" s="237"/>
      <c r="Q4" s="120" t="s">
        <v>51</v>
      </c>
    </row>
    <row r="5" spans="1:17">
      <c r="A5" s="123" t="s">
        <v>52</v>
      </c>
      <c r="B5" s="124"/>
      <c r="C5" s="124"/>
      <c r="D5" s="125"/>
      <c r="E5" s="126"/>
      <c r="F5" s="127"/>
      <c r="G5" s="128"/>
      <c r="Q5" s="120" t="s">
        <v>53</v>
      </c>
    </row>
    <row r="7" spans="1:17" ht="24">
      <c r="A7" s="123" t="s">
        <v>54</v>
      </c>
      <c r="B7" s="129" t="s">
        <v>55</v>
      </c>
      <c r="C7" s="129" t="s">
        <v>56</v>
      </c>
      <c r="D7" s="130" t="s">
        <v>57</v>
      </c>
      <c r="E7" s="131" t="s">
        <v>58</v>
      </c>
      <c r="F7" s="132" t="s">
        <v>59</v>
      </c>
      <c r="G7" s="123" t="s">
        <v>13</v>
      </c>
      <c r="H7" s="133" t="s">
        <v>60</v>
      </c>
      <c r="I7" s="181" t="s">
        <v>138</v>
      </c>
      <c r="J7" s="181" t="s">
        <v>139</v>
      </c>
    </row>
    <row r="8" spans="1:17" ht="15.75" customHeight="1">
      <c r="A8" s="134" t="s">
        <v>61</v>
      </c>
      <c r="B8" s="135"/>
      <c r="C8" s="136"/>
      <c r="D8" s="137"/>
      <c r="E8" s="138"/>
      <c r="F8" s="138"/>
      <c r="G8" s="139">
        <f>G9+G31</f>
        <v>0</v>
      </c>
      <c r="H8" s="140"/>
      <c r="I8" s="182"/>
      <c r="J8" s="182"/>
      <c r="Q8" s="120" t="s">
        <v>62</v>
      </c>
    </row>
    <row r="9" spans="1:17" outlineLevel="1">
      <c r="A9" s="141"/>
      <c r="B9" s="141">
        <v>1</v>
      </c>
      <c r="C9" s="142" t="s">
        <v>76</v>
      </c>
      <c r="D9" s="143"/>
      <c r="E9" s="144"/>
      <c r="F9" s="144"/>
      <c r="G9" s="144">
        <f>SUM(G10:G30)</f>
        <v>0</v>
      </c>
      <c r="H9" s="143"/>
      <c r="I9" s="183"/>
      <c r="J9" s="183"/>
      <c r="Q9" s="120" t="s">
        <v>63</v>
      </c>
    </row>
    <row r="10" spans="1:17" outlineLevel="1">
      <c r="A10" s="145">
        <v>1</v>
      </c>
      <c r="B10" s="146" t="s">
        <v>77</v>
      </c>
      <c r="C10" s="147" t="s">
        <v>78</v>
      </c>
      <c r="D10" s="148" t="s">
        <v>79</v>
      </c>
      <c r="E10" s="149">
        <v>140</v>
      </c>
      <c r="F10" s="116"/>
      <c r="G10" s="150">
        <f>E10*F10</f>
        <v>0</v>
      </c>
      <c r="H10" s="151" t="s">
        <v>64</v>
      </c>
      <c r="I10" s="185">
        <f>G10*41.91/100</f>
        <v>0</v>
      </c>
      <c r="J10" s="185">
        <f>G10*58.09/100</f>
        <v>0</v>
      </c>
    </row>
    <row r="11" spans="1:17" outlineLevel="1">
      <c r="A11" s="152">
        <v>2</v>
      </c>
      <c r="B11" s="153" t="s">
        <v>80</v>
      </c>
      <c r="C11" s="154" t="s">
        <v>81</v>
      </c>
      <c r="D11" s="155" t="s">
        <v>79</v>
      </c>
      <c r="E11" s="156">
        <v>32</v>
      </c>
      <c r="F11" s="117"/>
      <c r="G11" s="157">
        <f t="shared" ref="G11:G37" si="0">E11*F11</f>
        <v>0</v>
      </c>
      <c r="H11" s="158" t="s">
        <v>64</v>
      </c>
      <c r="I11" s="187">
        <f t="shared" ref="I11:I37" si="1">G11*41.91/100</f>
        <v>0</v>
      </c>
      <c r="J11" s="187">
        <f t="shared" ref="J11:J37" si="2">G11*58.09/100</f>
        <v>0</v>
      </c>
    </row>
    <row r="12" spans="1:17" outlineLevel="1">
      <c r="A12" s="152">
        <v>3</v>
      </c>
      <c r="B12" s="153" t="s">
        <v>82</v>
      </c>
      <c r="C12" s="154" t="s">
        <v>83</v>
      </c>
      <c r="D12" s="155" t="s">
        <v>84</v>
      </c>
      <c r="E12" s="156">
        <v>6</v>
      </c>
      <c r="F12" s="117"/>
      <c r="G12" s="157">
        <f t="shared" si="0"/>
        <v>0</v>
      </c>
      <c r="H12" s="158" t="s">
        <v>64</v>
      </c>
      <c r="I12" s="187">
        <f t="shared" si="1"/>
        <v>0</v>
      </c>
      <c r="J12" s="187">
        <f t="shared" si="2"/>
        <v>0</v>
      </c>
    </row>
    <row r="13" spans="1:17" outlineLevel="1">
      <c r="A13" s="152">
        <v>4</v>
      </c>
      <c r="B13" s="153" t="s">
        <v>85</v>
      </c>
      <c r="C13" s="154" t="s">
        <v>86</v>
      </c>
      <c r="D13" s="155" t="s">
        <v>87</v>
      </c>
      <c r="E13" s="156">
        <v>25</v>
      </c>
      <c r="F13" s="117"/>
      <c r="G13" s="157">
        <f t="shared" si="0"/>
        <v>0</v>
      </c>
      <c r="H13" s="158" t="s">
        <v>64</v>
      </c>
      <c r="I13" s="187">
        <f t="shared" si="1"/>
        <v>0</v>
      </c>
      <c r="J13" s="187">
        <f t="shared" si="2"/>
        <v>0</v>
      </c>
    </row>
    <row r="14" spans="1:17" outlineLevel="1">
      <c r="A14" s="152">
        <v>5</v>
      </c>
      <c r="B14" s="153" t="s">
        <v>88</v>
      </c>
      <c r="C14" s="154" t="s">
        <v>89</v>
      </c>
      <c r="D14" s="155" t="s">
        <v>79</v>
      </c>
      <c r="E14" s="156">
        <v>140</v>
      </c>
      <c r="F14" s="117"/>
      <c r="G14" s="157">
        <f t="shared" si="0"/>
        <v>0</v>
      </c>
      <c r="H14" s="158" t="s">
        <v>64</v>
      </c>
      <c r="I14" s="187">
        <f t="shared" si="1"/>
        <v>0</v>
      </c>
      <c r="J14" s="187">
        <f t="shared" si="2"/>
        <v>0</v>
      </c>
    </row>
    <row r="15" spans="1:17" outlineLevel="1">
      <c r="A15" s="152">
        <v>6</v>
      </c>
      <c r="B15" s="153" t="s">
        <v>90</v>
      </c>
      <c r="C15" s="154" t="s">
        <v>91</v>
      </c>
      <c r="D15" s="155" t="s">
        <v>79</v>
      </c>
      <c r="E15" s="156">
        <v>290</v>
      </c>
      <c r="F15" s="117"/>
      <c r="G15" s="157">
        <f t="shared" si="0"/>
        <v>0</v>
      </c>
      <c r="H15" s="158" t="s">
        <v>64</v>
      </c>
      <c r="I15" s="187">
        <f t="shared" si="1"/>
        <v>0</v>
      </c>
      <c r="J15" s="187">
        <f t="shared" si="2"/>
        <v>0</v>
      </c>
    </row>
    <row r="16" spans="1:17" outlineLevel="1">
      <c r="A16" s="152">
        <v>7</v>
      </c>
      <c r="B16" s="153" t="s">
        <v>92</v>
      </c>
      <c r="C16" s="154" t="s">
        <v>93</v>
      </c>
      <c r="D16" s="155" t="s">
        <v>87</v>
      </c>
      <c r="E16" s="156">
        <v>54</v>
      </c>
      <c r="F16" s="117"/>
      <c r="G16" s="157">
        <f t="shared" si="0"/>
        <v>0</v>
      </c>
      <c r="H16" s="158" t="s">
        <v>64</v>
      </c>
      <c r="I16" s="187">
        <f t="shared" si="1"/>
        <v>0</v>
      </c>
      <c r="J16" s="187">
        <f t="shared" si="2"/>
        <v>0</v>
      </c>
    </row>
    <row r="17" spans="1:10" outlineLevel="1">
      <c r="A17" s="152">
        <v>8</v>
      </c>
      <c r="B17" s="153" t="s">
        <v>94</v>
      </c>
      <c r="C17" s="154" t="s">
        <v>95</v>
      </c>
      <c r="D17" s="155" t="s">
        <v>87</v>
      </c>
      <c r="E17" s="156">
        <v>155</v>
      </c>
      <c r="F17" s="117"/>
      <c r="G17" s="157">
        <f t="shared" si="0"/>
        <v>0</v>
      </c>
      <c r="H17" s="158" t="s">
        <v>64</v>
      </c>
      <c r="I17" s="187">
        <f t="shared" si="1"/>
        <v>0</v>
      </c>
      <c r="J17" s="187">
        <f t="shared" si="2"/>
        <v>0</v>
      </c>
    </row>
    <row r="18" spans="1:10" outlineLevel="1">
      <c r="A18" s="152">
        <v>9</v>
      </c>
      <c r="B18" s="153" t="s">
        <v>96</v>
      </c>
      <c r="C18" s="154" t="s">
        <v>97</v>
      </c>
      <c r="D18" s="155" t="s">
        <v>87</v>
      </c>
      <c r="E18" s="156">
        <v>2</v>
      </c>
      <c r="F18" s="117"/>
      <c r="G18" s="157">
        <f t="shared" si="0"/>
        <v>0</v>
      </c>
      <c r="H18" s="158" t="s">
        <v>64</v>
      </c>
      <c r="I18" s="187">
        <f t="shared" si="1"/>
        <v>0</v>
      </c>
      <c r="J18" s="187">
        <f t="shared" si="2"/>
        <v>0</v>
      </c>
    </row>
    <row r="19" spans="1:10" outlineLevel="1">
      <c r="A19" s="152">
        <v>10</v>
      </c>
      <c r="B19" s="153" t="s">
        <v>98</v>
      </c>
      <c r="C19" s="154" t="s">
        <v>99</v>
      </c>
      <c r="D19" s="155" t="s">
        <v>87</v>
      </c>
      <c r="E19" s="156">
        <v>15</v>
      </c>
      <c r="F19" s="117"/>
      <c r="G19" s="157">
        <f t="shared" si="0"/>
        <v>0</v>
      </c>
      <c r="H19" s="158" t="s">
        <v>64</v>
      </c>
      <c r="I19" s="187">
        <f t="shared" si="1"/>
        <v>0</v>
      </c>
      <c r="J19" s="187">
        <f t="shared" si="2"/>
        <v>0</v>
      </c>
    </row>
    <row r="20" spans="1:10" outlineLevel="1">
      <c r="A20" s="152">
        <v>11</v>
      </c>
      <c r="B20" s="153" t="s">
        <v>100</v>
      </c>
      <c r="C20" s="154" t="s">
        <v>101</v>
      </c>
      <c r="D20" s="155" t="s">
        <v>87</v>
      </c>
      <c r="E20" s="156">
        <v>30</v>
      </c>
      <c r="F20" s="117"/>
      <c r="G20" s="157">
        <f t="shared" si="0"/>
        <v>0</v>
      </c>
      <c r="H20" s="158" t="s">
        <v>64</v>
      </c>
      <c r="I20" s="187">
        <f t="shared" si="1"/>
        <v>0</v>
      </c>
      <c r="J20" s="187">
        <f t="shared" si="2"/>
        <v>0</v>
      </c>
    </row>
    <row r="21" spans="1:10" outlineLevel="1">
      <c r="A21" s="152">
        <v>12</v>
      </c>
      <c r="B21" s="153" t="s">
        <v>102</v>
      </c>
      <c r="C21" s="154" t="s">
        <v>103</v>
      </c>
      <c r="D21" s="155" t="s">
        <v>87</v>
      </c>
      <c r="E21" s="156">
        <v>12</v>
      </c>
      <c r="F21" s="117"/>
      <c r="G21" s="157">
        <f t="shared" si="0"/>
        <v>0</v>
      </c>
      <c r="H21" s="158" t="s">
        <v>64</v>
      </c>
      <c r="I21" s="187">
        <f t="shared" si="1"/>
        <v>0</v>
      </c>
      <c r="J21" s="187">
        <f t="shared" si="2"/>
        <v>0</v>
      </c>
    </row>
    <row r="22" spans="1:10" outlineLevel="1">
      <c r="A22" s="152">
        <v>13</v>
      </c>
      <c r="B22" s="153" t="s">
        <v>104</v>
      </c>
      <c r="C22" s="154" t="s">
        <v>105</v>
      </c>
      <c r="D22" s="155" t="s">
        <v>87</v>
      </c>
      <c r="E22" s="156">
        <v>9</v>
      </c>
      <c r="F22" s="117"/>
      <c r="G22" s="157">
        <f t="shared" si="0"/>
        <v>0</v>
      </c>
      <c r="H22" s="158" t="s">
        <v>64</v>
      </c>
      <c r="I22" s="187">
        <f t="shared" si="1"/>
        <v>0</v>
      </c>
      <c r="J22" s="187">
        <f t="shared" si="2"/>
        <v>0</v>
      </c>
    </row>
    <row r="23" spans="1:10" outlineLevel="1">
      <c r="A23" s="152">
        <v>14</v>
      </c>
      <c r="B23" s="153" t="s">
        <v>106</v>
      </c>
      <c r="C23" s="154" t="s">
        <v>107</v>
      </c>
      <c r="D23" s="155" t="s">
        <v>87</v>
      </c>
      <c r="E23" s="156">
        <v>5</v>
      </c>
      <c r="F23" s="117"/>
      <c r="G23" s="157">
        <f t="shared" si="0"/>
        <v>0</v>
      </c>
      <c r="H23" s="158" t="s">
        <v>64</v>
      </c>
      <c r="I23" s="187">
        <f t="shared" si="1"/>
        <v>0</v>
      </c>
      <c r="J23" s="187">
        <f t="shared" si="2"/>
        <v>0</v>
      </c>
    </row>
    <row r="24" spans="1:10" outlineLevel="1">
      <c r="A24" s="152">
        <v>15</v>
      </c>
      <c r="B24" s="153" t="s">
        <v>108</v>
      </c>
      <c r="C24" s="154" t="s">
        <v>109</v>
      </c>
      <c r="D24" s="155" t="s">
        <v>87</v>
      </c>
      <c r="E24" s="156">
        <v>10</v>
      </c>
      <c r="F24" s="117"/>
      <c r="G24" s="157">
        <f t="shared" si="0"/>
        <v>0</v>
      </c>
      <c r="H24" s="158" t="s">
        <v>64</v>
      </c>
      <c r="I24" s="187">
        <f t="shared" si="1"/>
        <v>0</v>
      </c>
      <c r="J24" s="187">
        <f t="shared" si="2"/>
        <v>0</v>
      </c>
    </row>
    <row r="25" spans="1:10" outlineLevel="1">
      <c r="A25" s="152">
        <v>16</v>
      </c>
      <c r="B25" s="153" t="s">
        <v>110</v>
      </c>
      <c r="C25" s="154" t="s">
        <v>111</v>
      </c>
      <c r="D25" s="155" t="s">
        <v>87</v>
      </c>
      <c r="E25" s="156">
        <v>4</v>
      </c>
      <c r="F25" s="117"/>
      <c r="G25" s="157">
        <f t="shared" si="0"/>
        <v>0</v>
      </c>
      <c r="H25" s="158" t="s">
        <v>64</v>
      </c>
      <c r="I25" s="187">
        <f t="shared" si="1"/>
        <v>0</v>
      </c>
      <c r="J25" s="187">
        <f t="shared" si="2"/>
        <v>0</v>
      </c>
    </row>
    <row r="26" spans="1:10" outlineLevel="1">
      <c r="A26" s="152">
        <v>17</v>
      </c>
      <c r="B26" s="153" t="s">
        <v>112</v>
      </c>
      <c r="C26" s="154" t="s">
        <v>113</v>
      </c>
      <c r="D26" s="155" t="s">
        <v>87</v>
      </c>
      <c r="E26" s="156">
        <v>4</v>
      </c>
      <c r="F26" s="117"/>
      <c r="G26" s="157">
        <f t="shared" si="0"/>
        <v>0</v>
      </c>
      <c r="H26" s="158" t="s">
        <v>64</v>
      </c>
      <c r="I26" s="187">
        <f t="shared" si="1"/>
        <v>0</v>
      </c>
      <c r="J26" s="187">
        <f t="shared" si="2"/>
        <v>0</v>
      </c>
    </row>
    <row r="27" spans="1:10" outlineLevel="1">
      <c r="A27" s="152">
        <v>18</v>
      </c>
      <c r="B27" s="153" t="s">
        <v>114</v>
      </c>
      <c r="C27" s="154" t="s">
        <v>115</v>
      </c>
      <c r="D27" s="155" t="s">
        <v>87</v>
      </c>
      <c r="E27" s="156">
        <v>9</v>
      </c>
      <c r="F27" s="117"/>
      <c r="G27" s="157">
        <f t="shared" si="0"/>
        <v>0</v>
      </c>
      <c r="H27" s="158" t="s">
        <v>64</v>
      </c>
      <c r="I27" s="187">
        <f t="shared" si="1"/>
        <v>0</v>
      </c>
      <c r="J27" s="187">
        <f t="shared" si="2"/>
        <v>0</v>
      </c>
    </row>
    <row r="28" spans="1:10" outlineLevel="1">
      <c r="A28" s="152">
        <v>19</v>
      </c>
      <c r="B28" s="153" t="s">
        <v>116</v>
      </c>
      <c r="C28" s="154" t="s">
        <v>117</v>
      </c>
      <c r="D28" s="155" t="s">
        <v>87</v>
      </c>
      <c r="E28" s="156">
        <v>9</v>
      </c>
      <c r="F28" s="117"/>
      <c r="G28" s="157">
        <f t="shared" si="0"/>
        <v>0</v>
      </c>
      <c r="H28" s="158" t="s">
        <v>64</v>
      </c>
      <c r="I28" s="187">
        <f t="shared" si="1"/>
        <v>0</v>
      </c>
      <c r="J28" s="187">
        <f t="shared" si="2"/>
        <v>0</v>
      </c>
    </row>
    <row r="29" spans="1:10" outlineLevel="1">
      <c r="A29" s="152">
        <v>20</v>
      </c>
      <c r="B29" s="153" t="s">
        <v>118</v>
      </c>
      <c r="C29" s="154" t="s">
        <v>119</v>
      </c>
      <c r="D29" s="155" t="s">
        <v>87</v>
      </c>
      <c r="E29" s="156">
        <v>9</v>
      </c>
      <c r="F29" s="117"/>
      <c r="G29" s="157">
        <f t="shared" si="0"/>
        <v>0</v>
      </c>
      <c r="H29" s="158" t="s">
        <v>64</v>
      </c>
      <c r="I29" s="187">
        <f t="shared" si="1"/>
        <v>0</v>
      </c>
      <c r="J29" s="187">
        <f t="shared" si="2"/>
        <v>0</v>
      </c>
    </row>
    <row r="30" spans="1:10" outlineLevel="1">
      <c r="A30" s="159">
        <v>21</v>
      </c>
      <c r="B30" s="160" t="s">
        <v>120</v>
      </c>
      <c r="C30" s="161" t="s">
        <v>121</v>
      </c>
      <c r="D30" s="162" t="s">
        <v>87</v>
      </c>
      <c r="E30" s="163">
        <v>1</v>
      </c>
      <c r="F30" s="118"/>
      <c r="G30" s="164">
        <f t="shared" si="0"/>
        <v>0</v>
      </c>
      <c r="H30" s="165" t="s">
        <v>64</v>
      </c>
      <c r="I30" s="188">
        <f t="shared" si="1"/>
        <v>0</v>
      </c>
      <c r="J30" s="188">
        <f t="shared" si="2"/>
        <v>0</v>
      </c>
    </row>
    <row r="31" spans="1:10" outlineLevel="1">
      <c r="A31" s="141"/>
      <c r="B31" s="166" t="s">
        <v>137</v>
      </c>
      <c r="C31" s="167" t="s">
        <v>122</v>
      </c>
      <c r="D31" s="168"/>
      <c r="E31" s="169"/>
      <c r="F31" s="170"/>
      <c r="G31" s="144">
        <f>SUM(G32:G37)</f>
        <v>0</v>
      </c>
      <c r="H31" s="143"/>
      <c r="I31" s="186"/>
      <c r="J31" s="186"/>
    </row>
    <row r="32" spans="1:10" outlineLevel="1">
      <c r="A32" s="145">
        <v>22</v>
      </c>
      <c r="B32" s="146" t="s">
        <v>123</v>
      </c>
      <c r="C32" s="147" t="s">
        <v>124</v>
      </c>
      <c r="D32" s="148" t="s">
        <v>125</v>
      </c>
      <c r="E32" s="149">
        <v>1</v>
      </c>
      <c r="F32" s="116"/>
      <c r="G32" s="150">
        <f t="shared" si="0"/>
        <v>0</v>
      </c>
      <c r="H32" s="151" t="s">
        <v>64</v>
      </c>
      <c r="I32" s="185">
        <f t="shared" si="1"/>
        <v>0</v>
      </c>
      <c r="J32" s="185">
        <f t="shared" si="2"/>
        <v>0</v>
      </c>
    </row>
    <row r="33" spans="1:17" outlineLevel="1">
      <c r="A33" s="152">
        <v>23</v>
      </c>
      <c r="B33" s="153" t="s">
        <v>126</v>
      </c>
      <c r="C33" s="154" t="s">
        <v>127</v>
      </c>
      <c r="D33" s="155" t="s">
        <v>87</v>
      </c>
      <c r="E33" s="156">
        <v>1</v>
      </c>
      <c r="F33" s="117"/>
      <c r="G33" s="157">
        <f t="shared" si="0"/>
        <v>0</v>
      </c>
      <c r="H33" s="158" t="s">
        <v>64</v>
      </c>
      <c r="I33" s="187">
        <f t="shared" si="1"/>
        <v>0</v>
      </c>
      <c r="J33" s="187">
        <f t="shared" si="2"/>
        <v>0</v>
      </c>
    </row>
    <row r="34" spans="1:17" outlineLevel="1">
      <c r="A34" s="152">
        <v>24</v>
      </c>
      <c r="B34" s="153" t="s">
        <v>128</v>
      </c>
      <c r="C34" s="154" t="s">
        <v>129</v>
      </c>
      <c r="D34" s="155" t="s">
        <v>87</v>
      </c>
      <c r="E34" s="156">
        <v>1</v>
      </c>
      <c r="F34" s="117"/>
      <c r="G34" s="157">
        <f t="shared" si="0"/>
        <v>0</v>
      </c>
      <c r="H34" s="158" t="s">
        <v>64</v>
      </c>
      <c r="I34" s="187">
        <f t="shared" si="1"/>
        <v>0</v>
      </c>
      <c r="J34" s="187">
        <f t="shared" si="2"/>
        <v>0</v>
      </c>
    </row>
    <row r="35" spans="1:17" outlineLevel="1">
      <c r="A35" s="152">
        <v>25</v>
      </c>
      <c r="B35" s="153" t="s">
        <v>130</v>
      </c>
      <c r="C35" s="154" t="s">
        <v>131</v>
      </c>
      <c r="D35" s="155" t="s">
        <v>125</v>
      </c>
      <c r="E35" s="156">
        <v>1</v>
      </c>
      <c r="F35" s="117"/>
      <c r="G35" s="157">
        <f t="shared" si="0"/>
        <v>0</v>
      </c>
      <c r="H35" s="158" t="s">
        <v>64</v>
      </c>
      <c r="I35" s="187">
        <f t="shared" si="1"/>
        <v>0</v>
      </c>
      <c r="J35" s="187">
        <f t="shared" si="2"/>
        <v>0</v>
      </c>
    </row>
    <row r="36" spans="1:17" outlineLevel="1">
      <c r="A36" s="152">
        <v>26</v>
      </c>
      <c r="B36" s="153" t="s">
        <v>132</v>
      </c>
      <c r="C36" s="154" t="s">
        <v>133</v>
      </c>
      <c r="D36" s="155" t="s">
        <v>134</v>
      </c>
      <c r="E36" s="156">
        <v>6</v>
      </c>
      <c r="F36" s="117"/>
      <c r="G36" s="157">
        <f t="shared" si="0"/>
        <v>0</v>
      </c>
      <c r="H36" s="158" t="s">
        <v>64</v>
      </c>
      <c r="I36" s="187">
        <f t="shared" si="1"/>
        <v>0</v>
      </c>
      <c r="J36" s="187">
        <f t="shared" si="2"/>
        <v>0</v>
      </c>
    </row>
    <row r="37" spans="1:17" outlineLevel="1">
      <c r="A37" s="159">
        <v>27</v>
      </c>
      <c r="B37" s="160" t="s">
        <v>135</v>
      </c>
      <c r="C37" s="161" t="s">
        <v>136</v>
      </c>
      <c r="D37" s="162" t="s">
        <v>134</v>
      </c>
      <c r="E37" s="163">
        <v>15</v>
      </c>
      <c r="F37" s="118"/>
      <c r="G37" s="164">
        <f t="shared" si="0"/>
        <v>0</v>
      </c>
      <c r="H37" s="165" t="s">
        <v>64</v>
      </c>
      <c r="I37" s="188">
        <f t="shared" si="1"/>
        <v>0</v>
      </c>
      <c r="J37" s="188">
        <f t="shared" si="2"/>
        <v>0</v>
      </c>
    </row>
    <row r="38" spans="1:17">
      <c r="A38" s="171"/>
      <c r="B38" s="172" t="s">
        <v>13</v>
      </c>
      <c r="C38" s="173" t="s">
        <v>65</v>
      </c>
      <c r="D38" s="174"/>
      <c r="E38" s="175"/>
      <c r="F38" s="176"/>
      <c r="G38" s="177">
        <f>G8</f>
        <v>0</v>
      </c>
      <c r="H38" s="178"/>
      <c r="I38" s="189">
        <f>SUM(I10:I37)</f>
        <v>0</v>
      </c>
      <c r="J38" s="189">
        <f>SUM(J10:J37)</f>
        <v>0</v>
      </c>
      <c r="O38" s="120" t="e">
        <f>SUMIF(#REF!,#REF!,G7:G37)</f>
        <v>#REF!</v>
      </c>
      <c r="P38" s="120" t="e">
        <f>SUMIF(#REF!,#REF!,G7:G37)</f>
        <v>#REF!</v>
      </c>
      <c r="Q38" s="120" t="s">
        <v>66</v>
      </c>
    </row>
  </sheetData>
  <sheetProtection algorithmName="SHA-512" hashValue="0vXD7PX5lQDix/NWne7aXMHCWWkC7XxSOJhwwWB0K9CXk4NAafoTXjivy8wcU0pSvMMdNxjdpfeIfJtymfi1Kw==" saltValue="NBy/1YlQpNHM/OIw5RXgtw==" spinCount="100000" sheet="1" autoFilter="0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