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qgpc1\Dropbox\400_projekty\P-24-007-000_Přístavba MŠ Náměšť nad Oslavou\13_CD\2024-07-16_CD-Rozpočty - pracovni\Soupisy prací dodávek a služeb\"/>
    </mc:Choice>
  </mc:AlternateContent>
  <xr:revisionPtr revIDLastSave="0" documentId="13_ncr:1_{51F385D2-F640-4C95-A175-692B2A2F8E79}" xr6:coauthVersionLast="47" xr6:coauthVersionMax="47" xr10:uidLastSave="{00000000-0000-0000-0000-000000000000}"/>
  <bookViews>
    <workbookView xWindow="28680" yWindow="-120" windowWidth="29040" windowHeight="15720" tabRatio="834" activeTab="1" xr2:uid="{00000000-000D-0000-FFFF-FFFF00000000}"/>
  </bookViews>
  <sheets>
    <sheet name="Stavba" sheetId="31" r:id="rId1"/>
    <sheet name="Pol" sheetId="32" r:id="rId2"/>
  </sheets>
  <externalReferences>
    <externalReference r:id="rId3"/>
  </externalReferences>
  <definedNames>
    <definedName name="_xlnm._FilterDatabase" localSheetId="1" hidden="1">Pol!$A$7:$J$320</definedName>
    <definedName name="CenaCelkemVypocet" localSheetId="0">Stavba!$I$40</definedName>
    <definedName name="DPHSni">Stavba!$G$24</definedName>
    <definedName name="DPHZakl">Stavba!$G$26</definedName>
    <definedName name="Mena">Stavba!$J$29</definedName>
    <definedName name="_xlnm.Print_Titles" localSheetId="1">Pol!$1:$7</definedName>
    <definedName name="_xlnm.Print_Area" localSheetId="1">Pol!$A$1:$J$320</definedName>
    <definedName name="SazbaDPH1" localSheetId="0">Stavba!$E$23</definedName>
    <definedName name="SazbaDPH2" localSheetId="0">Stavba!$E$25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</definedNames>
  <calcPr calcId="191029"/>
</workbook>
</file>

<file path=xl/calcChain.xml><?xml version="1.0" encoding="utf-8"?>
<calcChain xmlns="http://schemas.openxmlformats.org/spreadsheetml/2006/main">
  <c r="J306" i="32" l="1"/>
  <c r="J314" i="32"/>
  <c r="J315" i="32"/>
  <c r="I306" i="32"/>
  <c r="I308" i="32"/>
  <c r="I309" i="32"/>
  <c r="I311" i="32"/>
  <c r="I312" i="32"/>
  <c r="I317" i="32"/>
  <c r="I318" i="32"/>
  <c r="I319" i="32"/>
  <c r="I295" i="32"/>
  <c r="I296" i="32"/>
  <c r="J279" i="32"/>
  <c r="J280" i="32"/>
  <c r="J281" i="32"/>
  <c r="J282" i="32"/>
  <c r="J276" i="32"/>
  <c r="J267" i="32"/>
  <c r="J268" i="32"/>
  <c r="J269" i="32"/>
  <c r="J266" i="32"/>
  <c r="J238" i="32"/>
  <c r="J254" i="32"/>
  <c r="J255" i="32"/>
  <c r="J256" i="32"/>
  <c r="J234" i="32"/>
  <c r="J218" i="32"/>
  <c r="J220" i="32"/>
  <c r="J228" i="32"/>
  <c r="J229" i="32"/>
  <c r="J230" i="32"/>
  <c r="J231" i="32"/>
  <c r="J200" i="32"/>
  <c r="J201" i="32"/>
  <c r="J180" i="32"/>
  <c r="J182" i="32"/>
  <c r="J183" i="32"/>
  <c r="J185" i="32"/>
  <c r="J191" i="32"/>
  <c r="J192" i="32"/>
  <c r="J166" i="32"/>
  <c r="J167" i="32"/>
  <c r="J168" i="32"/>
  <c r="J169" i="32"/>
  <c r="J170" i="32"/>
  <c r="J171" i="32"/>
  <c r="J140" i="32"/>
  <c r="J141" i="32"/>
  <c r="J143" i="32"/>
  <c r="J144" i="32"/>
  <c r="J145" i="32"/>
  <c r="J146" i="32"/>
  <c r="J147" i="32"/>
  <c r="J148" i="32"/>
  <c r="J149" i="32"/>
  <c r="J150" i="32"/>
  <c r="J151" i="32"/>
  <c r="J154" i="32"/>
  <c r="I132" i="32"/>
  <c r="I133" i="32"/>
  <c r="I134" i="32"/>
  <c r="I103" i="32"/>
  <c r="I104" i="32"/>
  <c r="I105" i="32"/>
  <c r="I106" i="32"/>
  <c r="I85" i="32"/>
  <c r="I88" i="32"/>
  <c r="I64" i="32"/>
  <c r="I65" i="32"/>
  <c r="I66" i="32"/>
  <c r="I67" i="32"/>
  <c r="I68" i="32"/>
  <c r="I71" i="32"/>
  <c r="I34" i="32"/>
  <c r="I35" i="32"/>
  <c r="I38" i="32"/>
  <c r="I39" i="32"/>
  <c r="I40" i="32"/>
  <c r="I50" i="32"/>
  <c r="I51" i="32"/>
  <c r="I54" i="32"/>
  <c r="I11" i="32"/>
  <c r="I12" i="32"/>
  <c r="I14" i="32"/>
  <c r="I15" i="32"/>
  <c r="I10" i="32"/>
  <c r="G317" i="32"/>
  <c r="J317" i="32" s="1"/>
  <c r="G318" i="32"/>
  <c r="J318" i="32" s="1"/>
  <c r="G319" i="32"/>
  <c r="J319" i="32" s="1"/>
  <c r="G315" i="32"/>
  <c r="I315" i="32" s="1"/>
  <c r="G314" i="32"/>
  <c r="I314" i="32" s="1"/>
  <c r="G312" i="32"/>
  <c r="G311" i="32"/>
  <c r="J311" i="32" s="1"/>
  <c r="G308" i="32"/>
  <c r="J308" i="32" s="1"/>
  <c r="G309" i="32"/>
  <c r="J309" i="32" s="1"/>
  <c r="G306" i="32"/>
  <c r="G305" i="32" s="1"/>
  <c r="G304" i="32"/>
  <c r="G303" i="32" s="1"/>
  <c r="G302" i="32"/>
  <c r="J302" i="32" s="1"/>
  <c r="G301" i="32"/>
  <c r="J301" i="32" s="1"/>
  <c r="G300" i="32"/>
  <c r="J300" i="32" s="1"/>
  <c r="G299" i="32"/>
  <c r="J299" i="32" s="1"/>
  <c r="G298" i="32"/>
  <c r="J298" i="32" s="1"/>
  <c r="G292" i="32"/>
  <c r="J292" i="32" s="1"/>
  <c r="G293" i="32"/>
  <c r="J293" i="32" s="1"/>
  <c r="G294" i="32"/>
  <c r="I294" i="32" s="1"/>
  <c r="G295" i="32"/>
  <c r="J295" i="32" s="1"/>
  <c r="G296" i="32"/>
  <c r="J296" i="32" s="1"/>
  <c r="G284" i="32"/>
  <c r="I284" i="32" s="1"/>
  <c r="G285" i="32"/>
  <c r="I285" i="32" s="1"/>
  <c r="G286" i="32"/>
  <c r="I286" i="32" s="1"/>
  <c r="G287" i="32"/>
  <c r="I287" i="32" s="1"/>
  <c r="G288" i="32"/>
  <c r="I288" i="32" s="1"/>
  <c r="G289" i="32"/>
  <c r="I289" i="32" s="1"/>
  <c r="G290" i="32"/>
  <c r="J290" i="32" s="1"/>
  <c r="G276" i="32"/>
  <c r="I276" i="32" s="1"/>
  <c r="G277" i="32"/>
  <c r="J277" i="32" s="1"/>
  <c r="G278" i="32"/>
  <c r="I278" i="32" s="1"/>
  <c r="G279" i="32"/>
  <c r="I279" i="32" s="1"/>
  <c r="G280" i="32"/>
  <c r="I280" i="32" s="1"/>
  <c r="G281" i="32"/>
  <c r="I281" i="32" s="1"/>
  <c r="G282" i="32"/>
  <c r="I282" i="32" s="1"/>
  <c r="G271" i="32"/>
  <c r="J271" i="32" s="1"/>
  <c r="G272" i="32"/>
  <c r="J272" i="32" s="1"/>
  <c r="G273" i="32"/>
  <c r="J273" i="32" s="1"/>
  <c r="G274" i="32"/>
  <c r="J274" i="32" s="1"/>
  <c r="G266" i="32"/>
  <c r="G267" i="32"/>
  <c r="G268" i="32"/>
  <c r="G269" i="32"/>
  <c r="G262" i="32"/>
  <c r="J262" i="32" s="1"/>
  <c r="G263" i="32"/>
  <c r="J263" i="32" s="1"/>
  <c r="G264" i="32"/>
  <c r="J264" i="32" s="1"/>
  <c r="G258" i="32"/>
  <c r="J258" i="32" s="1"/>
  <c r="G259" i="32"/>
  <c r="J259" i="32" s="1"/>
  <c r="G260" i="32"/>
  <c r="J260" i="32" s="1"/>
  <c r="G234" i="32"/>
  <c r="G235" i="32"/>
  <c r="J235" i="32" s="1"/>
  <c r="G236" i="32"/>
  <c r="J236" i="32" s="1"/>
  <c r="G237" i="32"/>
  <c r="J237" i="32" s="1"/>
  <c r="G238" i="32"/>
  <c r="G239" i="32"/>
  <c r="J239" i="32" s="1"/>
  <c r="G240" i="32"/>
  <c r="J240" i="32" s="1"/>
  <c r="G241" i="32"/>
  <c r="J241" i="32" s="1"/>
  <c r="G242" i="32"/>
  <c r="J242" i="32" s="1"/>
  <c r="G243" i="32"/>
  <c r="J243" i="32" s="1"/>
  <c r="G244" i="32"/>
  <c r="J244" i="32" s="1"/>
  <c r="G245" i="32"/>
  <c r="J245" i="32" s="1"/>
  <c r="G246" i="32"/>
  <c r="J246" i="32" s="1"/>
  <c r="G247" i="32"/>
  <c r="J247" i="32" s="1"/>
  <c r="G248" i="32"/>
  <c r="J248" i="32" s="1"/>
  <c r="G249" i="32"/>
  <c r="J249" i="32" s="1"/>
  <c r="G250" i="32"/>
  <c r="J250" i="32" s="1"/>
  <c r="G251" i="32"/>
  <c r="J251" i="32" s="1"/>
  <c r="G252" i="32"/>
  <c r="J252" i="32" s="1"/>
  <c r="G253" i="32"/>
  <c r="J253" i="32" s="1"/>
  <c r="G254" i="32"/>
  <c r="G255" i="32"/>
  <c r="G256" i="32"/>
  <c r="G210" i="32"/>
  <c r="J210" i="32" s="1"/>
  <c r="G211" i="32"/>
  <c r="J211" i="32" s="1"/>
  <c r="G212" i="32"/>
  <c r="J212" i="32" s="1"/>
  <c r="G213" i="32"/>
  <c r="J213" i="32" s="1"/>
  <c r="G214" i="32"/>
  <c r="J214" i="32" s="1"/>
  <c r="G215" i="32"/>
  <c r="J215" i="32" s="1"/>
  <c r="G216" i="32"/>
  <c r="J216" i="32" s="1"/>
  <c r="G217" i="32"/>
  <c r="J217" i="32" s="1"/>
  <c r="G218" i="32"/>
  <c r="G219" i="32"/>
  <c r="J219" i="32" s="1"/>
  <c r="G220" i="32"/>
  <c r="G221" i="32"/>
  <c r="J221" i="32" s="1"/>
  <c r="G222" i="32"/>
  <c r="J222" i="32" s="1"/>
  <c r="G223" i="32"/>
  <c r="J223" i="32" s="1"/>
  <c r="G224" i="32"/>
  <c r="J224" i="32" s="1"/>
  <c r="G225" i="32"/>
  <c r="J225" i="32" s="1"/>
  <c r="G226" i="32"/>
  <c r="J226" i="32" s="1"/>
  <c r="G227" i="32"/>
  <c r="J227" i="32" s="1"/>
  <c r="G228" i="32"/>
  <c r="G229" i="32"/>
  <c r="G230" i="32"/>
  <c r="G231" i="32"/>
  <c r="G232" i="32"/>
  <c r="J232" i="32" s="1"/>
  <c r="G194" i="32"/>
  <c r="J194" i="32" s="1"/>
  <c r="G195" i="32"/>
  <c r="J195" i="32" s="1"/>
  <c r="G196" i="32"/>
  <c r="J196" i="32" s="1"/>
  <c r="G197" i="32"/>
  <c r="J197" i="32" s="1"/>
  <c r="G198" i="32"/>
  <c r="J198" i="32" s="1"/>
  <c r="G199" i="32"/>
  <c r="J199" i="32" s="1"/>
  <c r="G200" i="32"/>
  <c r="G201" i="32"/>
  <c r="G202" i="32"/>
  <c r="J202" i="32" s="1"/>
  <c r="G203" i="32"/>
  <c r="J203" i="32" s="1"/>
  <c r="G204" i="32"/>
  <c r="J204" i="32" s="1"/>
  <c r="G205" i="32"/>
  <c r="J205" i="32" s="1"/>
  <c r="G206" i="32"/>
  <c r="J206" i="32" s="1"/>
  <c r="G207" i="32"/>
  <c r="J207" i="32" s="1"/>
  <c r="G208" i="32"/>
  <c r="J208" i="32" s="1"/>
  <c r="G178" i="32"/>
  <c r="J178" i="32" s="1"/>
  <c r="G179" i="32"/>
  <c r="J179" i="32" s="1"/>
  <c r="G180" i="32"/>
  <c r="G181" i="32"/>
  <c r="J181" i="32" s="1"/>
  <c r="G182" i="32"/>
  <c r="G183" i="32"/>
  <c r="G184" i="32"/>
  <c r="J184" i="32" s="1"/>
  <c r="G185" i="32"/>
  <c r="G186" i="32"/>
  <c r="J186" i="32" s="1"/>
  <c r="G187" i="32"/>
  <c r="J187" i="32" s="1"/>
  <c r="G188" i="32"/>
  <c r="J188" i="32" s="1"/>
  <c r="G189" i="32"/>
  <c r="J189" i="32" s="1"/>
  <c r="G190" i="32"/>
  <c r="J190" i="32" s="1"/>
  <c r="G191" i="32"/>
  <c r="G192" i="32"/>
  <c r="G158" i="32"/>
  <c r="J158" i="32" s="1"/>
  <c r="G159" i="32"/>
  <c r="J159" i="32" s="1"/>
  <c r="G160" i="32"/>
  <c r="J160" i="32" s="1"/>
  <c r="G161" i="32"/>
  <c r="J161" i="32" s="1"/>
  <c r="G162" i="32"/>
  <c r="J162" i="32" s="1"/>
  <c r="G163" i="32"/>
  <c r="J163" i="32" s="1"/>
  <c r="G164" i="32"/>
  <c r="J164" i="32" s="1"/>
  <c r="G165" i="32"/>
  <c r="J165" i="32" s="1"/>
  <c r="G166" i="32"/>
  <c r="G167" i="32"/>
  <c r="G168" i="32"/>
  <c r="G169" i="32"/>
  <c r="G170" i="32"/>
  <c r="G171" i="32"/>
  <c r="G172" i="32"/>
  <c r="J172" i="32" s="1"/>
  <c r="G173" i="32"/>
  <c r="J173" i="32" s="1"/>
  <c r="G174" i="32"/>
  <c r="J174" i="32" s="1"/>
  <c r="G175" i="32"/>
  <c r="J175" i="32" s="1"/>
  <c r="G176" i="32"/>
  <c r="J176" i="32" s="1"/>
  <c r="G138" i="32"/>
  <c r="J138" i="32" s="1"/>
  <c r="G139" i="32"/>
  <c r="J139" i="32" s="1"/>
  <c r="G140" i="32"/>
  <c r="G141" i="32"/>
  <c r="G142" i="32"/>
  <c r="J142" i="32" s="1"/>
  <c r="G143" i="32"/>
  <c r="G144" i="32"/>
  <c r="G145" i="32"/>
  <c r="G146" i="32"/>
  <c r="G147" i="32"/>
  <c r="G148" i="32"/>
  <c r="G149" i="32"/>
  <c r="G150" i="32"/>
  <c r="G151" i="32"/>
  <c r="G152" i="32"/>
  <c r="J152" i="32" s="1"/>
  <c r="G153" i="32"/>
  <c r="J153" i="32" s="1"/>
  <c r="G154" i="32"/>
  <c r="G155" i="32"/>
  <c r="J155" i="32" s="1"/>
  <c r="G156" i="32"/>
  <c r="J156" i="32" s="1"/>
  <c r="G114" i="32"/>
  <c r="I114" i="32" s="1"/>
  <c r="G115" i="32"/>
  <c r="I115" i="32" s="1"/>
  <c r="G116" i="32"/>
  <c r="I116" i="32" s="1"/>
  <c r="G117" i="32"/>
  <c r="I117" i="32" s="1"/>
  <c r="G118" i="32"/>
  <c r="I118" i="32" s="1"/>
  <c r="G119" i="32"/>
  <c r="I119" i="32" s="1"/>
  <c r="G120" i="32"/>
  <c r="I120" i="32" s="1"/>
  <c r="G121" i="32"/>
  <c r="I121" i="32" s="1"/>
  <c r="G122" i="32"/>
  <c r="I122" i="32" s="1"/>
  <c r="G123" i="32"/>
  <c r="I123" i="32" s="1"/>
  <c r="G124" i="32"/>
  <c r="I124" i="32" s="1"/>
  <c r="G125" i="32"/>
  <c r="I125" i="32" s="1"/>
  <c r="G126" i="32"/>
  <c r="I126" i="32" s="1"/>
  <c r="G127" i="32"/>
  <c r="I127" i="32" s="1"/>
  <c r="G128" i="32"/>
  <c r="I128" i="32" s="1"/>
  <c r="G129" i="32"/>
  <c r="I129" i="32" s="1"/>
  <c r="G130" i="32"/>
  <c r="I130" i="32" s="1"/>
  <c r="G131" i="32"/>
  <c r="I131" i="32" s="1"/>
  <c r="G132" i="32"/>
  <c r="G133" i="32"/>
  <c r="G134" i="32"/>
  <c r="G135" i="32"/>
  <c r="I135" i="32" s="1"/>
  <c r="G136" i="32"/>
  <c r="I136" i="32" s="1"/>
  <c r="G90" i="32"/>
  <c r="I90" i="32" s="1"/>
  <c r="G91" i="32"/>
  <c r="I91" i="32" s="1"/>
  <c r="G92" i="32"/>
  <c r="I92" i="32" s="1"/>
  <c r="G93" i="32"/>
  <c r="I93" i="32" s="1"/>
  <c r="G94" i="32"/>
  <c r="I94" i="32" s="1"/>
  <c r="G95" i="32"/>
  <c r="I95" i="32" s="1"/>
  <c r="G96" i="32"/>
  <c r="I96" i="32" s="1"/>
  <c r="G97" i="32"/>
  <c r="I97" i="32" s="1"/>
  <c r="G98" i="32"/>
  <c r="I98" i="32" s="1"/>
  <c r="G99" i="32"/>
  <c r="I99" i="32" s="1"/>
  <c r="G100" i="32"/>
  <c r="I100" i="32" s="1"/>
  <c r="G101" i="32"/>
  <c r="I101" i="32" s="1"/>
  <c r="G102" i="32"/>
  <c r="I102" i="32" s="1"/>
  <c r="G103" i="32"/>
  <c r="G104" i="32"/>
  <c r="G105" i="32"/>
  <c r="G106" i="32"/>
  <c r="G107" i="32"/>
  <c r="I107" i="32" s="1"/>
  <c r="G108" i="32"/>
  <c r="I108" i="32" s="1"/>
  <c r="G109" i="32"/>
  <c r="I109" i="32" s="1"/>
  <c r="G110" i="32"/>
  <c r="I110" i="32" s="1"/>
  <c r="G111" i="32"/>
  <c r="I111" i="32" s="1"/>
  <c r="G112" i="32"/>
  <c r="I112" i="32" s="1"/>
  <c r="G73" i="32"/>
  <c r="I73" i="32" s="1"/>
  <c r="G74" i="32"/>
  <c r="I74" i="32" s="1"/>
  <c r="G75" i="32"/>
  <c r="I75" i="32" s="1"/>
  <c r="G76" i="32"/>
  <c r="I76" i="32" s="1"/>
  <c r="G77" i="32"/>
  <c r="I77" i="32" s="1"/>
  <c r="G78" i="32"/>
  <c r="I78" i="32" s="1"/>
  <c r="G79" i="32"/>
  <c r="I79" i="32" s="1"/>
  <c r="G80" i="32"/>
  <c r="I80" i="32" s="1"/>
  <c r="G81" i="32"/>
  <c r="I81" i="32" s="1"/>
  <c r="G82" i="32"/>
  <c r="I82" i="32" s="1"/>
  <c r="G83" i="32"/>
  <c r="I83" i="32" s="1"/>
  <c r="G84" i="32"/>
  <c r="I84" i="32" s="1"/>
  <c r="G85" i="32"/>
  <c r="G86" i="32"/>
  <c r="I86" i="32" s="1"/>
  <c r="G87" i="32"/>
  <c r="I87" i="32" s="1"/>
  <c r="G88" i="32"/>
  <c r="G57" i="32"/>
  <c r="I57" i="32" s="1"/>
  <c r="G58" i="32"/>
  <c r="I58" i="32" s="1"/>
  <c r="G59" i="32"/>
  <c r="I59" i="32" s="1"/>
  <c r="G60" i="32"/>
  <c r="I60" i="32" s="1"/>
  <c r="G61" i="32"/>
  <c r="I61" i="32" s="1"/>
  <c r="G62" i="32"/>
  <c r="I62" i="32" s="1"/>
  <c r="G63" i="32"/>
  <c r="I63" i="32" s="1"/>
  <c r="G64" i="32"/>
  <c r="G65" i="32"/>
  <c r="G66" i="32"/>
  <c r="G67" i="32"/>
  <c r="G68" i="32"/>
  <c r="G69" i="32"/>
  <c r="I69" i="32" s="1"/>
  <c r="G70" i="32"/>
  <c r="I70" i="32" s="1"/>
  <c r="G71" i="32"/>
  <c r="G33" i="32"/>
  <c r="I33" i="32" s="1"/>
  <c r="G34" i="32"/>
  <c r="G35" i="32"/>
  <c r="G36" i="32"/>
  <c r="I36" i="32" s="1"/>
  <c r="G37" i="32"/>
  <c r="I37" i="32" s="1"/>
  <c r="G38" i="32"/>
  <c r="G39" i="32"/>
  <c r="G40" i="32"/>
  <c r="G41" i="32"/>
  <c r="I41" i="32" s="1"/>
  <c r="G42" i="32"/>
  <c r="I42" i="32" s="1"/>
  <c r="G43" i="32"/>
  <c r="I43" i="32" s="1"/>
  <c r="G44" i="32"/>
  <c r="I44" i="32" s="1"/>
  <c r="G45" i="32"/>
  <c r="I45" i="32" s="1"/>
  <c r="G46" i="32"/>
  <c r="I46" i="32" s="1"/>
  <c r="G47" i="32"/>
  <c r="I47" i="32" s="1"/>
  <c r="G48" i="32"/>
  <c r="I48" i="32" s="1"/>
  <c r="G49" i="32"/>
  <c r="I49" i="32" s="1"/>
  <c r="G50" i="32"/>
  <c r="G51" i="32"/>
  <c r="G52" i="32"/>
  <c r="I52" i="32" s="1"/>
  <c r="G53" i="32"/>
  <c r="I53" i="32" s="1"/>
  <c r="G54" i="32"/>
  <c r="G56" i="32"/>
  <c r="I56" i="32" s="1"/>
  <c r="G31" i="32"/>
  <c r="I31" i="32" s="1"/>
  <c r="G30" i="32"/>
  <c r="I30" i="32" s="1"/>
  <c r="G29" i="32"/>
  <c r="I29" i="32" s="1"/>
  <c r="G28" i="32"/>
  <c r="I28" i="32" s="1"/>
  <c r="G27" i="32"/>
  <c r="I27" i="32" s="1"/>
  <c r="G26" i="32"/>
  <c r="I26" i="32" s="1"/>
  <c r="G25" i="32"/>
  <c r="I25" i="32" s="1"/>
  <c r="G18" i="32"/>
  <c r="I18" i="32" s="1"/>
  <c r="G17" i="32"/>
  <c r="I17" i="32" s="1"/>
  <c r="G16" i="32"/>
  <c r="I16" i="32" s="1"/>
  <c r="G15" i="32"/>
  <c r="G14" i="32"/>
  <c r="G13" i="32"/>
  <c r="I13" i="32" s="1"/>
  <c r="G12" i="32"/>
  <c r="G11" i="32"/>
  <c r="G19" i="32"/>
  <c r="I19" i="32" s="1"/>
  <c r="G20" i="32"/>
  <c r="I20" i="32" s="1"/>
  <c r="G21" i="32"/>
  <c r="I21" i="32" s="1"/>
  <c r="G22" i="32"/>
  <c r="I22" i="32" s="1"/>
  <c r="G23" i="32"/>
  <c r="I23" i="32" s="1"/>
  <c r="G24" i="32"/>
  <c r="I24" i="32" s="1"/>
  <c r="G10" i="32"/>
  <c r="G310" i="32" l="1"/>
  <c r="J312" i="32"/>
  <c r="I304" i="32"/>
  <c r="J304" i="32"/>
  <c r="I302" i="32"/>
  <c r="I301" i="32"/>
  <c r="I300" i="32"/>
  <c r="I299" i="32"/>
  <c r="I298" i="32"/>
  <c r="J294" i="32"/>
  <c r="I292" i="32"/>
  <c r="J289" i="32"/>
  <c r="J288" i="32"/>
  <c r="J287" i="32"/>
  <c r="J286" i="32"/>
  <c r="J285" i="32"/>
  <c r="J284" i="32"/>
  <c r="I277" i="32"/>
  <c r="J278" i="32"/>
  <c r="I290" i="32"/>
  <c r="I320" i="32" s="1"/>
  <c r="I293" i="32"/>
  <c r="G9" i="32"/>
  <c r="G316" i="32"/>
  <c r="G313" i="32"/>
  <c r="G307" i="32"/>
  <c r="G261" i="32"/>
  <c r="G291" i="32"/>
  <c r="G275" i="32"/>
  <c r="G283" i="32"/>
  <c r="G297" i="32"/>
  <c r="G270" i="32"/>
  <c r="G265" i="32"/>
  <c r="G257" i="32"/>
  <c r="G209" i="32"/>
  <c r="G233" i="32"/>
  <c r="G193" i="32"/>
  <c r="G177" i="32"/>
  <c r="G157" i="32"/>
  <c r="G137" i="32"/>
  <c r="G89" i="32"/>
  <c r="G113" i="32"/>
  <c r="G72" i="32"/>
  <c r="G55" i="32"/>
  <c r="G32" i="32"/>
  <c r="P320" i="32"/>
  <c r="O320" i="32"/>
  <c r="G39" i="31"/>
  <c r="G40" i="31" s="1"/>
  <c r="F39" i="31"/>
  <c r="G38" i="31"/>
  <c r="F38" i="31"/>
  <c r="H32" i="31"/>
  <c r="J28" i="31"/>
  <c r="J27" i="31"/>
  <c r="G27" i="31"/>
  <c r="J26" i="31"/>
  <c r="E26" i="31"/>
  <c r="J25" i="31"/>
  <c r="J24" i="31"/>
  <c r="G24" i="31"/>
  <c r="E24" i="31"/>
  <c r="J23" i="31"/>
  <c r="I20" i="31"/>
  <c r="I19" i="31"/>
  <c r="I18" i="31"/>
  <c r="I16" i="31"/>
  <c r="J320" i="32" l="1"/>
  <c r="G8" i="32"/>
  <c r="G320" i="32" s="1"/>
  <c r="H39" i="31"/>
  <c r="H40" i="31" s="1"/>
  <c r="F40" i="31"/>
  <c r="G28" i="31" s="1"/>
  <c r="I47" i="31" l="1"/>
  <c r="I48" i="31" s="1"/>
  <c r="I39" i="31"/>
  <c r="I40" i="31" s="1"/>
  <c r="J39" i="31" s="1"/>
  <c r="J40" i="31" s="1"/>
  <c r="I17" i="31" l="1"/>
  <c r="I21" i="31" s="1"/>
  <c r="G25" i="31" s="1"/>
  <c r="G26" i="31" s="1"/>
  <c r="G29" i="3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<sst xmlns="http://schemas.openxmlformats.org/spreadsheetml/2006/main" count="1259" uniqueCount="318">
  <si>
    <t>Cena celkem</t>
  </si>
  <si>
    <t>#RTSROZP#</t>
  </si>
  <si>
    <t>Položkový rozpočet</t>
  </si>
  <si>
    <t>Zakázka:</t>
  </si>
  <si>
    <t>Objekt:</t>
  </si>
  <si>
    <t>Rozpočet:</t>
  </si>
  <si>
    <t>Objednatel:</t>
  </si>
  <si>
    <t>Projektant:</t>
  </si>
  <si>
    <t>IČ:</t>
  </si>
  <si>
    <t>DIČ: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</si>
  <si>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</si>
  <si>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</si>
  <si>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</si>
  <si>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</si>
  <si>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</si>
  <si>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</si>
  <si>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</si>
  <si>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</si>
  <si>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</si>
  <si>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</si>
  <si>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</si>
  <si>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</si>
  <si>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</si>
  <si>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</si>
  <si>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</si>
  <si>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</si>
  <si>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</si>
  <si>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</si>
  <si>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</si>
  <si>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</si>
  <si>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</si>
  <si>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</si>
  <si>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</si>
  <si>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</si>
  <si>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</si>
  <si>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</si>
  <si>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</si>
  <si>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</si>
  <si>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</si>
  <si>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</si>
  <si>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Rozpočet</t>
  </si>
  <si>
    <t>Areál Tyršova Rousínov - SO 05 neuznatelné - 2.NP</t>
  </si>
  <si>
    <t>Celkem za stavbu</t>
  </si>
  <si>
    <t>Rekapitulace dílů</t>
  </si>
  <si>
    <t>Typ dílu</t>
  </si>
  <si>
    <t xml:space="preserve">Položkový rozpočet </t>
  </si>
  <si>
    <t>#TypZaznamu#</t>
  </si>
  <si>
    <t>S:</t>
  </si>
  <si>
    <t>STA</t>
  </si>
  <si>
    <t>O: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</si>
  <si>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</si>
  <si>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</si>
  <si>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</si>
  <si>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</si>
  <si>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</si>
  <si>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</si>
  <si>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</si>
  <si>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</si>
  <si>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</si>
  <si>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</si>
  <si>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</si>
  <si>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</si>
  <si>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</si>
  <si>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POL1_0</t>
  </si>
  <si>
    <t>vlastní</t>
  </si>
  <si>
    <t>VV</t>
  </si>
  <si>
    <t/>
  </si>
  <si>
    <t>SUM</t>
  </si>
  <si>
    <t xml:space="preserve">CPV : </t>
  </si>
  <si>
    <t xml:space="preserve">CZ -CC : </t>
  </si>
  <si>
    <t xml:space="preserve">JKSO : </t>
  </si>
  <si>
    <t>ks</t>
  </si>
  <si>
    <t>Dětská skupina při MŠ Husova</t>
  </si>
  <si>
    <t>5.1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</si>
  <si>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</si>
  <si>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</si>
  <si>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</si>
  <si>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</si>
  <si>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</si>
  <si>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</si>
  <si>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</si>
  <si>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</si>
  <si>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</si>
  <si>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</si>
  <si>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7.1</t>
  </si>
  <si>
    <t>7.2</t>
  </si>
  <si>
    <t>6.1</t>
  </si>
  <si>
    <t>6.2</t>
  </si>
  <si>
    <t>4.1</t>
  </si>
  <si>
    <t>4.2</t>
  </si>
  <si>
    <t>Město Náměšť nad Oslavou</t>
  </si>
  <si>
    <t>Masarykovo nám. 104</t>
  </si>
  <si>
    <t>675 71 Náměšť nad Oslavou</t>
  </si>
  <si>
    <t>Vzduchotechnika a chlazení</t>
  </si>
  <si>
    <t>1.1</t>
  </si>
  <si>
    <t>1.1a</t>
  </si>
  <si>
    <t>1.1b</t>
  </si>
  <si>
    <t>1.1c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</si>
  <si>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</si>
  <si>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</si>
  <si>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</si>
  <si>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</si>
  <si>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</si>
  <si>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</si>
  <si>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</si>
  <si>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</si>
  <si>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</si>
  <si>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</si>
  <si>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</si>
  <si>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</si>
  <si>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</si>
  <si>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</si>
  <si>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</si>
  <si>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</si>
  <si>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1.30</t>
  </si>
  <si>
    <t>1.31</t>
  </si>
  <si>
    <t>Bloková typová jednotka ve vnitřním podstropním provedení, s EC motory rekuperací tepla  pro přívod a odvod ve složení:  filtry  M5 a F7, ZZT rotační, pružnými manžetami a s dalšími nezbytnými komponenty a kabeláží + zprovoznění jednotky; nástěnný ovladač (složení a parametry dle techniky v příloze č.6 TPZ a tab.č.2 v TZ)</t>
  </si>
  <si>
    <t>Čidlo studeného kouře na sání čerstvého vzduchu</t>
  </si>
  <si>
    <t>Nástěnný regulátor včetně čidla CO2</t>
  </si>
  <si>
    <t>Teplovodní ohřívač do potrubí - spád 60/40°C</t>
  </si>
  <si>
    <t>Tlumič hluku kruhový bez jádra d315/900</t>
  </si>
  <si>
    <t>Tlumič hluku kruhový bez jádra d200/900</t>
  </si>
  <si>
    <t>Uzavírací klapka na servopohon d315</t>
  </si>
  <si>
    <t>Protidešťová žaluzie 700x315, včetně sítě proti ptactvu</t>
  </si>
  <si>
    <t>Regulátor konstatního průtoku d315 (1000 m3/h)</t>
  </si>
  <si>
    <t>Regulátor konstatního průtoku vsuvný do potrubí d200</t>
  </si>
  <si>
    <t>Regulátor konstatního průtoku vsuvný do potrubí d160</t>
  </si>
  <si>
    <t>Regulátor konstatního průtoku vsuvný do potrubí d125</t>
  </si>
  <si>
    <t>Proudová dýza s dalekým dosahem, natočitelná d200</t>
  </si>
  <si>
    <t>Odvodní vířivý anemostat včetně plenum boxu (250 m3/h)</t>
  </si>
  <si>
    <t>Odvodní talířový ventil včetně rámečku d160</t>
  </si>
  <si>
    <t>Odvodní talířový ventil včetně rámečku d125</t>
  </si>
  <si>
    <t>Stěnová mřížka 200 x 200mm</t>
  </si>
  <si>
    <t>Ohebná hadice s útlumem hluku SonoFlex Mi d127, bal 10m</t>
  </si>
  <si>
    <t>Ohebná hadice s útlumem hluku SonoFlex Mi d160, bal 10m</t>
  </si>
  <si>
    <t>Ohebná hadice s útlumem hluku SonoFlex Mi d203, bal 10m</t>
  </si>
  <si>
    <t>Potrubí SPIRO  do průměru 160mm/30% tvar. - s min. třídou těsnosti C - typ SAFE</t>
  </si>
  <si>
    <t>Potrubí SPIRO  do průměru 315 mm/30% tvar. - s min. třídou těsnosti C - typ SAFE</t>
  </si>
  <si>
    <t>bm</t>
  </si>
  <si>
    <t>Větrání třídy 118 - dodávka</t>
  </si>
  <si>
    <t>D.101</t>
  </si>
  <si>
    <t>Větrání třídy 118 - montáž</t>
  </si>
  <si>
    <t>Větrání kuchyně 1NP - dodávka</t>
  </si>
  <si>
    <t>Bloková typová jednotka ve vnitřním podstropním provedení, s EC motory rekuperací tepla  pro přívod a odvod ve složení:  filtry  M5 a F7, ZZT deskový s obtokem, pružnými manžetami a s dalšími nezbytnými komponenty a kabeláží + zprovoznění jednotky; nástěnný ovladač (složení a parametry dle techniky v příloze č.6 TPZ a tab.č.2 v TZ)</t>
  </si>
  <si>
    <t>2.1</t>
  </si>
  <si>
    <t>2.1a</t>
  </si>
  <si>
    <t>2.1b</t>
  </si>
  <si>
    <t>2.2</t>
  </si>
  <si>
    <t>Tlumič hluku kruhový bez jádra d250/900</t>
  </si>
  <si>
    <t>2.3</t>
  </si>
  <si>
    <t>Uzavírací klapka na servopohon d250</t>
  </si>
  <si>
    <t>2.4</t>
  </si>
  <si>
    <t>Protidešťová žaluzie 500x250, včetně sítě proti ptactvu</t>
  </si>
  <si>
    <t>2.4a</t>
  </si>
  <si>
    <t>Výfoková hlavice d250</t>
  </si>
  <si>
    <t>2.5</t>
  </si>
  <si>
    <t>Nerezový zákryt 900x1000 včetně osvětlení, lapačů tuku a regulační klapky</t>
  </si>
  <si>
    <t>2.5a</t>
  </si>
  <si>
    <t>Nerezový zákryt 900x600 včetně osvětlení, lapačů tuku a regulační klapky</t>
  </si>
  <si>
    <t>2.6</t>
  </si>
  <si>
    <t>Přívodní vířivý anemostat včetně plenum boxu (300m3/h)</t>
  </si>
  <si>
    <t>2.7</t>
  </si>
  <si>
    <t>Tuková filtrační kazeta do potrubí (filtrace G3)</t>
  </si>
  <si>
    <t>2.8</t>
  </si>
  <si>
    <t>Regulátor konstatního průtoku vsuvný do potrubí d100</t>
  </si>
  <si>
    <t>2.9</t>
  </si>
  <si>
    <t>Odvodní talířový ventil včetně rámečku d100</t>
  </si>
  <si>
    <t>2.10</t>
  </si>
  <si>
    <t>Ohebná hadice s útlumem hluku SonoFlex Mi d100, bal 10m</t>
  </si>
  <si>
    <t>2.11</t>
  </si>
  <si>
    <t>2.30</t>
  </si>
  <si>
    <t>Potrubí SPIRO  do průměru 250 mm/40% tvar. - s min. třídou těsnosti C - typ SAFE</t>
  </si>
  <si>
    <t>Větrání kuchyně 1NP - montáž</t>
  </si>
  <si>
    <t>Větrání třídy 104 - dodávka</t>
  </si>
  <si>
    <t>3.1</t>
  </si>
  <si>
    <t>3.1a</t>
  </si>
  <si>
    <t>3.1b</t>
  </si>
  <si>
    <t>3.1c</t>
  </si>
  <si>
    <t>3.2</t>
  </si>
  <si>
    <t>3.3</t>
  </si>
  <si>
    <t>3.4</t>
  </si>
  <si>
    <t>3.5</t>
  </si>
  <si>
    <t>3.6</t>
  </si>
  <si>
    <t>Regulátor konstatního průtoku d315 (750 m3/h)</t>
  </si>
  <si>
    <t>3.7</t>
  </si>
  <si>
    <t>3.8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</si>
  <si>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</si>
  <si>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</si>
  <si>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</si>
  <si>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</si>
  <si>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</si>
  <si>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</si>
  <si>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</si>
  <si>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</si>
  <si>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</si>
  <si>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</si>
  <si>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3.30</t>
  </si>
  <si>
    <t>3.31</t>
  </si>
  <si>
    <t>Větrání třídy 104 - montáž</t>
  </si>
  <si>
    <t>Větrání třídy 222 - dodávka</t>
  </si>
  <si>
    <t>4.1b</t>
  </si>
  <si>
    <t>4.1c</t>
  </si>
  <si>
    <t>4.4</t>
  </si>
  <si>
    <t>4.5</t>
  </si>
  <si>
    <t>Výfuková hlavice d315</t>
  </si>
  <si>
    <t>4.6</t>
  </si>
  <si>
    <t>Sací kus d315 včetně síta proti ptactvu</t>
  </si>
  <si>
    <t>4.7</t>
  </si>
  <si>
    <t>4.8</t>
  </si>
  <si>
    <t>4.10</t>
  </si>
  <si>
    <t>4.11</t>
  </si>
  <si>
    <t>4.12</t>
  </si>
  <si>
    <t>4.13</t>
  </si>
  <si>
    <t>4.14</t>
  </si>
  <si>
    <t>Přívodní talířový ventil včetně rámečku d160</t>
  </si>
  <si>
    <t>4.17</t>
  </si>
  <si>
    <t>4.18</t>
  </si>
  <si>
    <t>4.19</t>
  </si>
  <si>
    <t>4.30</t>
  </si>
  <si>
    <t>4.31</t>
  </si>
  <si>
    <t>Větrání třídy 222 - montáž</t>
  </si>
  <si>
    <t>Větrání kuchyně 2.NP - dodávka</t>
  </si>
  <si>
    <t>5.1a</t>
  </si>
  <si>
    <t>5.2</t>
  </si>
  <si>
    <t>Sací kus d250 včetně síta proti ptactvu</t>
  </si>
  <si>
    <t>Výfuková hlavice d250</t>
  </si>
  <si>
    <t>5.6a</t>
  </si>
  <si>
    <t>5.30</t>
  </si>
  <si>
    <t>Větrání kuchyně 2.NP - montáž</t>
  </si>
  <si>
    <t>Větrání třídy 214 - dodávka</t>
  </si>
  <si>
    <t>6.1b</t>
  </si>
  <si>
    <t>6.1c</t>
  </si>
  <si>
    <t>6.3</t>
  </si>
  <si>
    <t>Regulátor konstatního průtoku d315 (840 m3/h)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</si>
  <si>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</si>
  <si>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</si>
  <si>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</si>
  <si>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</si>
  <si>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</si>
  <si>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</si>
  <si>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</si>
  <si>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</si>
  <si>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</si>
  <si>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</si>
  <si>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</si>
  <si>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</si>
  <si>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Přívodní talířový ventil včetně rámečku d125</t>
  </si>
  <si>
    <t>6.16</t>
  </si>
  <si>
    <t>6.17</t>
  </si>
  <si>
    <t>6.18</t>
  </si>
  <si>
    <t>6.19</t>
  </si>
  <si>
    <t>6.30</t>
  </si>
  <si>
    <t>6.31</t>
  </si>
  <si>
    <t>Větrání třídy 214 - montáž</t>
  </si>
  <si>
    <t>Prádelna 1.NP - dodávka</t>
  </si>
  <si>
    <t>Axiální ventlátor včetně hygrostatu a zpětné klapky, Qv = 100m3/h, ex. tlak = 30 Pa (složení a parametry dle techniky v příloze č.6 TPZ a tab.č.2 v TZ)</t>
  </si>
  <si>
    <t>Samotížna protidešťová žaluzie d125</t>
  </si>
  <si>
    <t>7.30</t>
  </si>
  <si>
    <t>Potrubí SPIRO  do průměru 125mm/0% tvar. - s min. třídou těsnosti C - typ SAFE</t>
  </si>
  <si>
    <t>Prádelna 1.NP - montáž</t>
  </si>
  <si>
    <t>Odvětrání výtahů - dodávka</t>
  </si>
  <si>
    <t>8.1</t>
  </si>
  <si>
    <t>Výfuková hlavice d200</t>
  </si>
  <si>
    <t>8.2</t>
  </si>
  <si>
    <t>Výfuková hlavice d160</t>
  </si>
  <si>
    <t>8.3</t>
  </si>
  <si>
    <t>Záslepka na potrubí s mřížkou</t>
  </si>
  <si>
    <t>8.30</t>
  </si>
  <si>
    <t>Potrubí SPIRO  do průměru 200mm/0% tvar. - s min. třídou těsnosti C - typ SAFE</t>
  </si>
  <si>
    <t>Odvětrání výtahů - montáž</t>
  </si>
  <si>
    <t>Diagonální potrubní ventilátor s EC motorem (Qv = 150 m3/h) (složení a parametry dle techniky v příloze č.6 TPZ a tab.č.2 v TZ)</t>
  </si>
  <si>
    <t>9.2</t>
  </si>
  <si>
    <t>Zpětná klapka d125</t>
  </si>
  <si>
    <t>9.3</t>
  </si>
  <si>
    <t>Vyústka do kruhovéh potrubí 325x75 včetně regulace</t>
  </si>
  <si>
    <t>9.4</t>
  </si>
  <si>
    <t>Protidešťová žaluzie kruhová d200</t>
  </si>
  <si>
    <t>9.5</t>
  </si>
  <si>
    <t>Krycí mřížka na potrubí kruhová d200</t>
  </si>
  <si>
    <t>9.6</t>
  </si>
  <si>
    <t>Přetlaková fasádní žaluzie d200</t>
  </si>
  <si>
    <t>9.30</t>
  </si>
  <si>
    <t>Potrubí SPIRO  do průměru 200mm/20% tvar. - s min. třídou těsnosti C - typ SAFE</t>
  </si>
  <si>
    <t>9.1</t>
  </si>
  <si>
    <t>Větrání kotelny/přívod spalovacího vzduchu - dodávka</t>
  </si>
  <si>
    <t>Větrání kotelny/přívod spalovacího vzduchu - montáž</t>
  </si>
  <si>
    <t>Split systém - kondenzační jednotka; Qch=2,5 kW, Qt=3,2 kW; garantovaný chod: chlazení -15 až 48°C, topení -18 až 18°C (složení a parametry dle tab.č.2,3 v TZ)</t>
  </si>
  <si>
    <t>10.1</t>
  </si>
  <si>
    <t>10.1a</t>
  </si>
  <si>
    <t>Kabelový ovladač standard</t>
  </si>
  <si>
    <t>10.2</t>
  </si>
  <si>
    <t>Nástěnná jednotka včetně čelního panelu;  Qch=2,5 kW Qt=3,2 kW</t>
  </si>
  <si>
    <t>10.3</t>
  </si>
  <si>
    <t>Ocelová konzole pod venkovní kondenzační jednotku</t>
  </si>
  <si>
    <t>10.50</t>
  </si>
  <si>
    <t>Potrubí chladiva (svazek)+ kabel</t>
  </si>
  <si>
    <t>Klima FVE - dodávka</t>
  </si>
  <si>
    <t>Klima FVE - montáž</t>
  </si>
  <si>
    <t>Montážní materiál - dodávka</t>
  </si>
  <si>
    <t>Montážní (vč.konzol pro KJ), těsnící a spojovací material</t>
  </si>
  <si>
    <t>kg</t>
  </si>
  <si>
    <t>Montážní materiál - montáž</t>
  </si>
  <si>
    <t>Izolace - dodávka</t>
  </si>
  <si>
    <t>Požární izolace v odolnosti dle PBŘ (NENÍ SPECIFIKOVÁNO) - OBOUSTRANNÁ PI</t>
  </si>
  <si>
    <t>Tepelná izolace kaučuková - tl. min. 25 mm</t>
  </si>
  <si>
    <t>m2</t>
  </si>
  <si>
    <t>Izolace - montáž</t>
  </si>
  <si>
    <t xml:space="preserve">Přesuny strojů, zařízení a potrubí, přidružené výkony </t>
  </si>
  <si>
    <t>kpl</t>
  </si>
  <si>
    <t>Podíl přidružených výkonů</t>
  </si>
  <si>
    <t xml:space="preserve">Komplexní zkoušky, zaregulování a obsluha </t>
  </si>
  <si>
    <t>Komplexní vyzkoušení</t>
  </si>
  <si>
    <t>hod</t>
  </si>
  <si>
    <t>Zaregulování  zařízení</t>
  </si>
  <si>
    <t>Zaškolení obsluhy</t>
  </si>
  <si>
    <t>Nezpůsobilý náklad</t>
  </si>
  <si>
    <t>Způsobilý náklad</t>
  </si>
  <si>
    <t xml:space="preserve">Přesuny strojů, zařízení a potrubí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</si>
</sst>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0">
    <font>
      <sz val="9"/>
      <name val="Times New Roman"/>
      <family val="1"/>
      <charset val="238"/>
    </font>
    <font>
      <b/>
      <sz val="12"/>
      <color indexed="18"/>
      <name val="Times New Roman CE"/>
      <family val="1"/>
      <charset val="238"/>
    </font>
    <font>
      <sz val="10"/>
      <name val="MS Sans Serif"/>
      <family val="2"/>
      <charset val="238"/>
    </font>
    <font>
      <b/>
      <sz val="11"/>
      <name val="CG Omega"/>
      <family val="2"/>
      <charset val="238"/>
    </font>
    <font>
      <b/>
      <u/>
      <sz val="12"/>
      <name val="CG Omega"/>
      <family val="2"/>
      <charset val="238"/>
    </font>
    <font>
      <b/>
      <sz val="12"/>
      <name val="CG Omega"/>
      <family val="2"/>
      <charset val="238"/>
    </font>
    <font>
      <b/>
      <sz val="14"/>
      <name val="CG Omega"/>
      <family val="2"/>
      <charset val="238"/>
    </font>
    <font>
      <b/>
      <sz val="13"/>
      <name val="CG Omega"/>
      <family val="2"/>
      <charset val="238"/>
    </font>
    <font>
      <sz val="10"/>
      <name val="Times New Roman"/>
      <family val="1"/>
      <charset val="238"/>
    </font>
    <font>
      <sz val="9"/>
      <name val="Times New Roman CE"/>
      <family val="1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b/>
      <sz val="9"/>
      <name val="Arial"/>
      <family val="2"/>
      <charset val="238"/>
    </font>
    <font>
      <sz val="8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indexed="18"/>
      </top>
      <bottom/>
      <diagonal/>
    </border>
    <border>
      <left/>
      <right/>
      <top style="thin">
        <color indexed="18"/>
      </top>
      <bottom/>
      <diagonal/>
    </border>
    <border>
      <left/>
      <right/>
      <top style="medium">
        <color indexed="18"/>
      </top>
      <bottom style="medium">
        <color indexed="18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5">
    <xf numFmtId="0" fontId="0" fillId="0" borderId="0"/>
    <xf numFmtId="164" fontId="3" fillId="0" borderId="0"/>
    <xf numFmtId="164" fontId="7" fillId="2" borderId="1"/>
    <xf numFmtId="164" fontId="5" fillId="0" borderId="2"/>
    <xf numFmtId="4" fontId="9" fillId="0" borderId="0"/>
    <xf numFmtId="0" fontId="4" fillId="0" borderId="0"/>
    <xf numFmtId="0" fontId="6" fillId="0" borderId="3"/>
    <xf numFmtId="164" fontId="1" fillId="0" borderId="2"/>
    <xf numFmtId="0" fontId="2" fillId="0" borderId="0"/>
    <xf numFmtId="0" fontId="8" fillId="0" borderId="0"/>
    <xf numFmtId="4" fontId="8" fillId="0" borderId="0"/>
    <xf numFmtId="4" fontId="9" fillId="0" borderId="0"/>
    <xf numFmtId="0" fontId="24" fillId="0" borderId="0"/>
    <xf numFmtId="0" fontId="26" fillId="0" borderId="0"/>
    <xf numFmtId="0" fontId="27" fillId="0" borderId="0">
      <alignment vertical="center"/>
    </xf>
  </cellStyleXfs>
  <cellXfs count="273">
    <xf numFmtId="0" fontId="0" fillId="0" borderId="0" xfId="0"/>
    <xf numFmtId="49" fontId="14" fillId="4" borderId="0" xfId="0" applyNumberFormat="1" applyFont="1" applyFill="1" applyAlignment="1" applyProtection="1">
      <alignment horizontal="left" vertical="center"/>
      <protection locked="0"/>
    </xf>
    <xf numFmtId="49" fontId="14" fillId="4" borderId="13" xfId="0" applyNumberFormat="1" applyFont="1" applyFill="1" applyBorder="1" applyAlignment="1" applyProtection="1">
      <alignment horizontal="right" vertical="center"/>
      <protection locked="0"/>
    </xf>
    <xf numFmtId="0" fontId="25" fillId="0" borderId="0" xfId="0" applyFont="1" applyAlignment="1">
      <alignment horizontal="center"/>
    </xf>
    <xf numFmtId="0" fontId="25" fillId="0" borderId="0" xfId="0" applyFont="1"/>
    <xf numFmtId="0" fontId="25" fillId="0" borderId="31" xfId="0" applyFont="1" applyBorder="1" applyAlignment="1">
      <alignment vertical="center"/>
    </xf>
    <xf numFmtId="49" fontId="25" fillId="0" borderId="17" xfId="0" applyNumberFormat="1" applyFont="1" applyBorder="1" applyAlignment="1">
      <alignment vertical="center"/>
    </xf>
    <xf numFmtId="0" fontId="25" fillId="3" borderId="31" xfId="0" applyFont="1" applyFill="1" applyBorder="1"/>
    <xf numFmtId="49" fontId="25" fillId="3" borderId="17" xfId="0" applyNumberFormat="1" applyFont="1" applyFill="1" applyBorder="1"/>
    <xf numFmtId="0" fontId="25" fillId="3" borderId="17" xfId="0" applyFont="1" applyFill="1" applyBorder="1" applyAlignment="1">
      <alignment horizontal="center"/>
    </xf>
    <xf numFmtId="4" fontId="25" fillId="3" borderId="17" xfId="0" applyNumberFormat="1" applyFont="1" applyFill="1" applyBorder="1"/>
    <xf numFmtId="0" fontId="25" fillId="3" borderId="17" xfId="0" applyFont="1" applyFill="1" applyBorder="1"/>
    <xf numFmtId="0" fontId="25" fillId="3" borderId="19" xfId="0" applyFont="1" applyFill="1" applyBorder="1"/>
    <xf numFmtId="49" fontId="25" fillId="3" borderId="31" xfId="0" applyNumberFormat="1" applyFont="1" applyFill="1" applyBorder="1"/>
    <xf numFmtId="0" fontId="25" fillId="3" borderId="31" xfId="0" applyFont="1" applyFill="1" applyBorder="1" applyAlignment="1">
      <alignment horizontal="center"/>
    </xf>
    <xf numFmtId="4" fontId="25" fillId="3" borderId="31" xfId="0" applyNumberFormat="1" applyFont="1" applyFill="1" applyBorder="1"/>
    <xf numFmtId="0" fontId="25" fillId="3" borderId="18" xfId="0" applyFont="1" applyFill="1" applyBorder="1"/>
    <xf numFmtId="0" fontId="25" fillId="3" borderId="31" xfId="0" applyFont="1" applyFill="1" applyBorder="1" applyAlignment="1">
      <alignment horizontal="center" wrapText="1"/>
    </xf>
    <xf numFmtId="0" fontId="25" fillId="3" borderId="21" xfId="0" applyFont="1" applyFill="1" applyBorder="1" applyAlignment="1">
      <alignment vertical="center"/>
    </xf>
    <xf numFmtId="0" fontId="25" fillId="3" borderId="21" xfId="0" applyFont="1" applyFill="1" applyBorder="1" applyAlignment="1">
      <alignment horizontal="left" vertical="center"/>
    </xf>
    <xf numFmtId="0" fontId="25" fillId="3" borderId="32" xfId="0" applyFont="1" applyFill="1" applyBorder="1" applyAlignment="1">
      <alignment horizontal="left" vertical="center" wrapText="1"/>
    </xf>
    <xf numFmtId="0" fontId="25" fillId="3" borderId="33" xfId="0" applyFont="1" applyFill="1" applyBorder="1" applyAlignment="1">
      <alignment horizontal="center" vertical="center" shrinkToFit="1"/>
    </xf>
    <xf numFmtId="4" fontId="25" fillId="3" borderId="32" xfId="0" applyNumberFormat="1" applyFont="1" applyFill="1" applyBorder="1" applyAlignment="1">
      <alignment vertical="center" shrinkToFit="1"/>
    </xf>
    <xf numFmtId="4" fontId="28" fillId="3" borderId="32" xfId="0" applyNumberFormat="1" applyFont="1" applyFill="1" applyBorder="1" applyAlignment="1">
      <alignment vertical="center" shrinkToFit="1"/>
    </xf>
    <xf numFmtId="0" fontId="25" fillId="3" borderId="32" xfId="0" applyFont="1" applyFill="1" applyBorder="1" applyAlignment="1">
      <alignment horizontal="center" vertical="center" shrinkToFit="1"/>
    </xf>
    <xf numFmtId="0" fontId="25" fillId="7" borderId="31" xfId="0" applyFont="1" applyFill="1" applyBorder="1" applyAlignment="1">
      <alignment vertical="top"/>
    </xf>
    <xf numFmtId="0" fontId="28" fillId="7" borderId="31" xfId="0" applyFont="1" applyFill="1" applyBorder="1" applyAlignment="1">
      <alignment horizontal="left" vertical="top"/>
    </xf>
    <xf numFmtId="0" fontId="28" fillId="7" borderId="31" xfId="0" applyFont="1" applyFill="1" applyBorder="1" applyAlignment="1">
      <alignment horizontal="left" vertical="top" wrapText="1"/>
    </xf>
    <xf numFmtId="0" fontId="25" fillId="7" borderId="31" xfId="0" applyFont="1" applyFill="1" applyBorder="1" applyAlignment="1">
      <alignment horizontal="center" vertical="top" shrinkToFit="1"/>
    </xf>
    <xf numFmtId="4" fontId="25" fillId="7" borderId="31" xfId="0" applyNumberFormat="1" applyFont="1" applyFill="1" applyBorder="1" applyAlignment="1">
      <alignment vertical="top" shrinkToFit="1"/>
    </xf>
    <xf numFmtId="0" fontId="25" fillId="0" borderId="34" xfId="0" applyFont="1" applyBorder="1" applyAlignment="1">
      <alignment vertical="top"/>
    </xf>
    <xf numFmtId="49" fontId="25" fillId="0" borderId="34" xfId="0" applyNumberFormat="1" applyFont="1" applyBorder="1" applyAlignment="1">
      <alignment horizontal="left" vertical="top" wrapText="1"/>
    </xf>
    <xf numFmtId="0" fontId="25" fillId="0" borderId="34" xfId="0" applyFont="1" applyBorder="1" applyAlignment="1">
      <alignment vertical="center" wrapText="1"/>
    </xf>
    <xf numFmtId="49" fontId="25" fillId="0" borderId="34" xfId="0" applyNumberFormat="1" applyFont="1" applyBorder="1" applyAlignment="1">
      <alignment horizontal="center" vertical="top"/>
    </xf>
    <xf numFmtId="2" fontId="25" fillId="0" borderId="34" xfId="0" applyNumberFormat="1" applyFont="1" applyBorder="1" applyAlignment="1">
      <alignment horizontal="right" vertical="top"/>
    </xf>
    <xf numFmtId="0" fontId="25" fillId="0" borderId="34" xfId="0" applyFont="1" applyBorder="1" applyAlignment="1">
      <alignment horizontal="center" vertical="top" shrinkToFit="1"/>
    </xf>
    <xf numFmtId="0" fontId="25" fillId="0" borderId="35" xfId="0" applyFont="1" applyBorder="1" applyAlignment="1">
      <alignment vertical="top"/>
    </xf>
    <xf numFmtId="49" fontId="25" fillId="0" borderId="35" xfId="0" applyNumberFormat="1" applyFont="1" applyBorder="1" applyAlignment="1">
      <alignment horizontal="left" wrapText="1"/>
    </xf>
    <xf numFmtId="0" fontId="25" fillId="0" borderId="35" xfId="0" applyFont="1" applyBorder="1"/>
    <xf numFmtId="0" fontId="25" fillId="0" borderId="35" xfId="0" applyFont="1" applyBorder="1" applyAlignment="1">
      <alignment horizontal="center"/>
    </xf>
    <xf numFmtId="2" fontId="25" fillId="0" borderId="35" xfId="0" applyNumberFormat="1" applyFont="1" applyBorder="1" applyAlignment="1">
      <alignment horizontal="right" vertical="top"/>
    </xf>
    <xf numFmtId="0" fontId="25" fillId="0" borderId="35" xfId="0" applyFont="1" applyBorder="1" applyAlignment="1">
      <alignment horizontal="center" vertical="top" shrinkToFit="1"/>
    </xf>
    <xf numFmtId="0" fontId="25" fillId="0" borderId="35" xfId="0" applyFont="1" applyBorder="1" applyAlignment="1">
      <alignment vertical="center" wrapText="1"/>
    </xf>
    <xf numFmtId="0" fontId="25" fillId="0" borderId="35" xfId="0" applyFont="1" applyBorder="1" applyAlignment="1">
      <alignment wrapText="1"/>
    </xf>
    <xf numFmtId="0" fontId="25" fillId="0" borderId="35" xfId="0" applyFont="1" applyBorder="1" applyAlignment="1">
      <alignment vertical="top" wrapText="1"/>
    </xf>
    <xf numFmtId="0" fontId="25" fillId="0" borderId="0" xfId="0" applyFont="1" applyAlignment="1">
      <alignment wrapText="1"/>
    </xf>
    <xf numFmtId="0" fontId="25" fillId="0" borderId="36" xfId="0" applyFont="1" applyBorder="1" applyAlignment="1">
      <alignment vertical="top"/>
    </xf>
    <xf numFmtId="49" fontId="25" fillId="0" borderId="36" xfId="0" applyNumberFormat="1" applyFont="1" applyBorder="1" applyAlignment="1">
      <alignment horizontal="left" wrapText="1"/>
    </xf>
    <xf numFmtId="0" fontId="25" fillId="0" borderId="36" xfId="0" applyFont="1" applyBorder="1"/>
    <xf numFmtId="0" fontId="25" fillId="0" borderId="36" xfId="0" applyFont="1" applyBorder="1" applyAlignment="1">
      <alignment horizontal="center"/>
    </xf>
    <xf numFmtId="2" fontId="25" fillId="0" borderId="36" xfId="0" applyNumberFormat="1" applyFont="1" applyBorder="1" applyAlignment="1">
      <alignment horizontal="right" vertical="top"/>
    </xf>
    <xf numFmtId="0" fontId="25" fillId="0" borderId="36" xfId="0" applyFont="1" applyBorder="1" applyAlignment="1">
      <alignment horizontal="center" vertical="top" shrinkToFit="1"/>
    </xf>
    <xf numFmtId="0" fontId="25" fillId="0" borderId="34" xfId="0" applyFont="1" applyBorder="1" applyAlignment="1">
      <alignment vertical="top" wrapText="1"/>
    </xf>
    <xf numFmtId="49" fontId="25" fillId="0" borderId="35" xfId="0" applyNumberFormat="1" applyFont="1" applyBorder="1" applyAlignment="1">
      <alignment horizontal="left" vertical="top" wrapText="1"/>
    </xf>
    <xf numFmtId="0" fontId="25" fillId="0" borderId="35" xfId="0" applyFont="1" applyBorder="1" applyAlignment="1">
      <alignment horizontal="center" vertical="top"/>
    </xf>
    <xf numFmtId="49" fontId="25" fillId="0" borderId="36" xfId="0" applyNumberFormat="1" applyFont="1" applyBorder="1" applyAlignment="1">
      <alignment horizontal="left" vertical="top" wrapText="1"/>
    </xf>
    <xf numFmtId="0" fontId="25" fillId="0" borderId="36" xfId="0" applyFont="1" applyBorder="1" applyAlignment="1">
      <alignment horizontal="center" vertical="top"/>
    </xf>
    <xf numFmtId="0" fontId="28" fillId="7" borderId="31" xfId="0" applyFont="1" applyFill="1" applyBorder="1" applyAlignment="1">
      <alignment vertical="top"/>
    </xf>
    <xf numFmtId="49" fontId="25" fillId="0" borderId="34" xfId="0" applyNumberFormat="1" applyFont="1" applyBorder="1" applyAlignment="1">
      <alignment horizontal="left" vertical="top"/>
    </xf>
    <xf numFmtId="49" fontId="25" fillId="0" borderId="34" xfId="0" applyNumberFormat="1" applyFont="1" applyBorder="1" applyAlignment="1">
      <alignment horizontal="left" wrapText="1"/>
    </xf>
    <xf numFmtId="0" fontId="25" fillId="0" borderId="34" xfId="0" applyFont="1" applyBorder="1"/>
    <xf numFmtId="0" fontId="25" fillId="0" borderId="36" xfId="0" applyFont="1" applyBorder="1" applyAlignment="1">
      <alignment vertical="top" wrapText="1"/>
    </xf>
    <xf numFmtId="0" fontId="25" fillId="7" borderId="18" xfId="0" applyFont="1" applyFill="1" applyBorder="1" applyAlignment="1">
      <alignment vertical="top"/>
    </xf>
    <xf numFmtId="0" fontId="25" fillId="0" borderId="21" xfId="0" applyFont="1" applyBorder="1" applyAlignment="1">
      <alignment vertical="top"/>
    </xf>
    <xf numFmtId="49" fontId="25" fillId="0" borderId="37" xfId="0" applyNumberFormat="1" applyFont="1" applyBorder="1" applyAlignment="1">
      <alignment horizontal="left" wrapText="1"/>
    </xf>
    <xf numFmtId="0" fontId="25" fillId="0" borderId="18" xfId="0" applyFont="1" applyBorder="1" applyAlignment="1">
      <alignment vertical="top"/>
    </xf>
    <xf numFmtId="49" fontId="25" fillId="0" borderId="31" xfId="0" applyNumberFormat="1" applyFont="1" applyBorder="1" applyAlignment="1">
      <alignment horizontal="left" wrapText="1"/>
    </xf>
    <xf numFmtId="0" fontId="25" fillId="0" borderId="31" xfId="0" applyFont="1" applyBorder="1" applyAlignment="1">
      <alignment vertical="top" wrapText="1"/>
    </xf>
    <xf numFmtId="0" fontId="25" fillId="0" borderId="31" xfId="0" applyFont="1" applyBorder="1" applyAlignment="1">
      <alignment vertical="top"/>
    </xf>
    <xf numFmtId="0" fontId="25" fillId="0" borderId="31" xfId="0" applyFont="1" applyBorder="1" applyAlignment="1">
      <alignment horizontal="center" vertical="top" shrinkToFit="1"/>
    </xf>
    <xf numFmtId="0" fontId="25" fillId="7" borderId="30" xfId="0" applyFont="1" applyFill="1" applyBorder="1" applyAlignment="1">
      <alignment vertical="top"/>
    </xf>
    <xf numFmtId="0" fontId="28" fillId="7" borderId="30" xfId="0" applyFont="1" applyFill="1" applyBorder="1" applyAlignment="1">
      <alignment horizontal="left" vertical="top"/>
    </xf>
    <xf numFmtId="0" fontId="28" fillId="7" borderId="30" xfId="0" applyFont="1" applyFill="1" applyBorder="1" applyAlignment="1">
      <alignment vertical="top"/>
    </xf>
    <xf numFmtId="0" fontId="25" fillId="8" borderId="34" xfId="0" applyFont="1" applyFill="1" applyBorder="1"/>
    <xf numFmtId="0" fontId="25" fillId="8" borderId="35" xfId="0" applyFont="1" applyFill="1" applyBorder="1"/>
    <xf numFmtId="0" fontId="25" fillId="8" borderId="36" xfId="0" applyFont="1" applyFill="1" applyBorder="1"/>
    <xf numFmtId="0" fontId="28" fillId="3" borderId="21" xfId="0" applyFont="1" applyFill="1" applyBorder="1" applyAlignment="1">
      <alignment vertical="top"/>
    </xf>
    <xf numFmtId="49" fontId="28" fillId="3" borderId="13" xfId="0" applyNumberFormat="1" applyFont="1" applyFill="1" applyBorder="1" applyAlignment="1">
      <alignment vertical="top"/>
    </xf>
    <xf numFmtId="49" fontId="28" fillId="3" borderId="13" xfId="0" applyNumberFormat="1" applyFont="1" applyFill="1" applyBorder="1" applyAlignment="1">
      <alignment horizontal="left" vertical="top" wrapText="1"/>
    </xf>
    <xf numFmtId="0" fontId="28" fillId="3" borderId="13" xfId="0" applyFont="1" applyFill="1" applyBorder="1" applyAlignment="1">
      <alignment horizontal="center" vertical="top"/>
    </xf>
    <xf numFmtId="4" fontId="28" fillId="3" borderId="13" xfId="0" applyNumberFormat="1" applyFont="1" applyFill="1" applyBorder="1" applyAlignment="1">
      <alignment vertical="top"/>
    </xf>
    <xf numFmtId="0" fontId="28" fillId="3" borderId="13" xfId="0" applyFont="1" applyFill="1" applyBorder="1" applyAlignment="1">
      <alignment vertical="top"/>
    </xf>
    <xf numFmtId="4" fontId="28" fillId="3" borderId="33" xfId="0" applyNumberFormat="1" applyFont="1" applyFill="1" applyBorder="1" applyAlignment="1">
      <alignment vertical="top"/>
    </xf>
    <xf numFmtId="0" fontId="25" fillId="0" borderId="33" xfId="0" applyFont="1" applyBorder="1" applyAlignment="1">
      <alignment horizontal="center" vertical="top"/>
    </xf>
    <xf numFmtId="49" fontId="25" fillId="0" borderId="0" xfId="0" applyNumberFormat="1" applyFont="1"/>
    <xf numFmtId="4" fontId="25" fillId="0" borderId="0" xfId="0" applyNumberFormat="1" applyFont="1"/>
    <xf numFmtId="0" fontId="0" fillId="0" borderId="5" xfId="0" applyBorder="1"/>
    <xf numFmtId="0" fontId="0" fillId="0" borderId="9" xfId="0" applyBorder="1"/>
    <xf numFmtId="0" fontId="11" fillId="3" borderId="9" xfId="0" applyFont="1" applyFill="1" applyBorder="1" applyAlignment="1">
      <alignment horizontal="left" vertical="center" indent="1"/>
    </xf>
    <xf numFmtId="49" fontId="12" fillId="3" borderId="0" xfId="0" applyNumberFormat="1" applyFont="1" applyFill="1" applyAlignment="1">
      <alignment horizontal="left" vertical="center"/>
    </xf>
    <xf numFmtId="14" fontId="13" fillId="0" borderId="0" xfId="0" applyNumberFormat="1" applyFont="1" applyAlignment="1">
      <alignment horizontal="left"/>
    </xf>
    <xf numFmtId="0" fontId="0" fillId="3" borderId="9" xfId="0" applyFill="1" applyBorder="1" applyAlignment="1">
      <alignment horizontal="left" vertical="center" indent="1"/>
    </xf>
    <xf numFmtId="0" fontId="14" fillId="3" borderId="0" xfId="0" applyFont="1" applyFill="1" applyAlignment="1">
      <alignment horizontal="left" vertical="center"/>
    </xf>
    <xf numFmtId="0" fontId="0" fillId="3" borderId="12" xfId="0" applyFill="1" applyBorder="1" applyAlignment="1">
      <alignment horizontal="left" vertical="center" indent="1"/>
    </xf>
    <xf numFmtId="0" fontId="0" fillId="3" borderId="13" xfId="0" applyFill="1" applyBorder="1"/>
    <xf numFmtId="0" fontId="0" fillId="0" borderId="9" xfId="0" applyBorder="1" applyAlignment="1">
      <alignment horizontal="left" vertical="center" indent="1"/>
    </xf>
    <xf numFmtId="49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vertical="center"/>
    </xf>
    <xf numFmtId="0" fontId="25" fillId="0" borderId="0" xfId="0" applyFont="1" applyAlignment="1">
      <alignment horizontal="right" vertical="center"/>
    </xf>
    <xf numFmtId="0" fontId="0" fillId="0" borderId="11" xfId="0" applyBorder="1"/>
    <xf numFmtId="0" fontId="14" fillId="0" borderId="9" xfId="0" applyFont="1" applyBorder="1" applyAlignment="1">
      <alignment horizontal="left" vertical="center" indent="1"/>
    </xf>
    <xf numFmtId="0" fontId="14" fillId="0" borderId="12" xfId="0" applyFont="1" applyBorder="1" applyAlignment="1">
      <alignment horizontal="left" vertical="center" indent="1"/>
    </xf>
    <xf numFmtId="49" fontId="14" fillId="0" borderId="13" xfId="0" applyNumberFormat="1" applyFont="1" applyBorder="1" applyAlignment="1">
      <alignment horizontal="right" vertical="center"/>
    </xf>
    <xf numFmtId="49" fontId="14" fillId="0" borderId="13" xfId="0" applyNumberFormat="1" applyFont="1" applyBorder="1" applyAlignment="1">
      <alignment horizontal="left" vertical="center"/>
    </xf>
    <xf numFmtId="0" fontId="14" fillId="0" borderId="13" xfId="0" applyFont="1" applyBorder="1" applyAlignment="1">
      <alignment vertical="center"/>
    </xf>
    <xf numFmtId="0" fontId="25" fillId="0" borderId="13" xfId="0" applyFont="1" applyBorder="1" applyAlignment="1">
      <alignment vertical="center"/>
    </xf>
    <xf numFmtId="0" fontId="0" fillId="0" borderId="14" xfId="0" applyBorder="1"/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2" xfId="0" applyBorder="1" applyAlignment="1">
      <alignment horizontal="left" indent="1"/>
    </xf>
    <xf numFmtId="0" fontId="14" fillId="0" borderId="13" xfId="0" applyFont="1" applyBorder="1" applyAlignment="1">
      <alignment horizontal="right" vertical="center"/>
    </xf>
    <xf numFmtId="0" fontId="14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3" xfId="0" applyBorder="1"/>
    <xf numFmtId="0" fontId="0" fillId="0" borderId="13" xfId="0" applyBorder="1" applyAlignment="1">
      <alignment horizontal="right"/>
    </xf>
    <xf numFmtId="0" fontId="0" fillId="0" borderId="13" xfId="0" applyBorder="1" applyAlignment="1">
      <alignment horizontal="right" vertical="center"/>
    </xf>
    <xf numFmtId="0" fontId="0" fillId="0" borderId="15" xfId="0" applyBorder="1" applyAlignment="1">
      <alignment horizontal="left" vertical="top" indent="1"/>
    </xf>
    <xf numFmtId="0" fontId="0" fillId="0" borderId="4" xfId="0" applyBorder="1" applyAlignment="1">
      <alignment vertical="top"/>
    </xf>
    <xf numFmtId="0" fontId="14" fillId="0" borderId="4" xfId="0" applyFont="1" applyBorder="1" applyAlignment="1">
      <alignment horizontal="left" vertical="top"/>
    </xf>
    <xf numFmtId="0" fontId="14" fillId="0" borderId="4" xfId="0" applyFont="1" applyBorder="1" applyAlignment="1">
      <alignment vertical="center"/>
    </xf>
    <xf numFmtId="0" fontId="0" fillId="0" borderId="4" xfId="0" applyBorder="1" applyAlignment="1">
      <alignment horizontal="right" vertical="center"/>
    </xf>
    <xf numFmtId="0" fontId="0" fillId="0" borderId="10" xfId="0" applyBorder="1"/>
    <xf numFmtId="0" fontId="0" fillId="0" borderId="13" xfId="0" applyBorder="1" applyAlignment="1">
      <alignment horizontal="left"/>
    </xf>
    <xf numFmtId="49" fontId="0" fillId="0" borderId="9" xfId="0" applyNumberFormat="1" applyBorder="1"/>
    <xf numFmtId="49" fontId="0" fillId="0" borderId="16" xfId="0" applyNumberFormat="1" applyBorder="1" applyAlignment="1">
      <alignment horizontal="left" vertical="center" indent="1"/>
    </xf>
    <xf numFmtId="0" fontId="0" fillId="0" borderId="17" xfId="0" applyBorder="1" applyAlignment="1">
      <alignment horizontal="left" vertical="center"/>
    </xf>
    <xf numFmtId="0" fontId="0" fillId="0" borderId="17" xfId="0" applyBorder="1"/>
    <xf numFmtId="0" fontId="14" fillId="0" borderId="16" xfId="0" applyFont="1" applyBorder="1" applyAlignment="1">
      <alignment horizontal="left" vertical="center" indent="1"/>
    </xf>
    <xf numFmtId="0" fontId="14" fillId="0" borderId="17" xfId="0" applyFont="1" applyBorder="1" applyAlignment="1">
      <alignment horizontal="left" vertical="center"/>
    </xf>
    <xf numFmtId="0" fontId="14" fillId="0" borderId="17" xfId="0" applyFont="1" applyBorder="1"/>
    <xf numFmtId="0" fontId="0" fillId="0" borderId="16" xfId="0" applyBorder="1" applyAlignment="1">
      <alignment horizontal="left" indent="1"/>
    </xf>
    <xf numFmtId="1" fontId="14" fillId="0" borderId="17" xfId="0" applyNumberFormat="1" applyFont="1" applyBorder="1" applyAlignment="1">
      <alignment horizontal="right" vertical="center"/>
    </xf>
    <xf numFmtId="0" fontId="0" fillId="0" borderId="17" xfId="0" applyBorder="1" applyAlignment="1">
      <alignment horizontal="left" vertical="center" indent="1"/>
    </xf>
    <xf numFmtId="0" fontId="14" fillId="0" borderId="17" xfId="0" applyFont="1" applyBorder="1" applyAlignment="1">
      <alignment vertical="center"/>
    </xf>
    <xf numFmtId="49" fontId="0" fillId="0" borderId="20" xfId="0" applyNumberFormat="1" applyBorder="1" applyAlignment="1">
      <alignment horizontal="left" vertical="center"/>
    </xf>
    <xf numFmtId="0" fontId="0" fillId="0" borderId="16" xfId="0" applyBorder="1" applyAlignment="1">
      <alignment horizontal="left" vertical="center" indent="1"/>
    </xf>
    <xf numFmtId="1" fontId="14" fillId="0" borderId="18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0" fontId="0" fillId="0" borderId="13" xfId="0" applyBorder="1" applyAlignment="1">
      <alignment horizontal="left" vertical="center"/>
    </xf>
    <xf numFmtId="1" fontId="14" fillId="0" borderId="21" xfId="0" applyNumberFormat="1" applyFont="1" applyBorder="1" applyAlignment="1">
      <alignment horizontal="right" vertical="center"/>
    </xf>
    <xf numFmtId="0" fontId="0" fillId="0" borderId="13" xfId="0" applyBorder="1" applyAlignment="1">
      <alignment horizontal="left" vertical="center" indent="1"/>
    </xf>
    <xf numFmtId="49" fontId="0" fillId="0" borderId="14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0" fontId="17" fillId="3" borderId="22" xfId="0" applyFont="1" applyFill="1" applyBorder="1" applyAlignment="1">
      <alignment horizontal="left" vertical="center" indent="1"/>
    </xf>
    <xf numFmtId="0" fontId="18" fillId="3" borderId="23" xfId="0" applyFont="1" applyFill="1" applyBorder="1" applyAlignment="1">
      <alignment horizontal="left" vertical="center"/>
    </xf>
    <xf numFmtId="0" fontId="0" fillId="3" borderId="23" xfId="0" applyFill="1" applyBorder="1" applyAlignment="1">
      <alignment horizontal="left" vertical="center"/>
    </xf>
    <xf numFmtId="4" fontId="17" fillId="3" borderId="23" xfId="0" applyNumberFormat="1" applyFon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0" fontId="0" fillId="3" borderId="23" xfId="0" applyFill="1" applyBorder="1"/>
    <xf numFmtId="49" fontId="14" fillId="3" borderId="24" xfId="0" applyNumberFormat="1" applyFont="1" applyFill="1" applyBorder="1" applyAlignment="1">
      <alignment horizontal="left" vertical="center"/>
    </xf>
    <xf numFmtId="0" fontId="0" fillId="0" borderId="11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Alignment="1">
      <alignment horizontal="center" vertical="center"/>
    </xf>
    <xf numFmtId="0" fontId="14" fillId="0" borderId="13" xfId="0" applyFont="1" applyBorder="1" applyAlignment="1">
      <alignment vertical="top"/>
    </xf>
    <xf numFmtId="14" fontId="14" fillId="0" borderId="13" xfId="0" applyNumberFormat="1" applyFont="1" applyBorder="1" applyAlignment="1">
      <alignment horizontal="center" vertical="top"/>
    </xf>
    <xf numFmtId="0" fontId="14" fillId="0" borderId="9" xfId="0" applyFont="1" applyBorder="1"/>
    <xf numFmtId="0" fontId="14" fillId="0" borderId="0" xfId="0" applyFont="1"/>
    <xf numFmtId="0" fontId="14" fillId="0" borderId="13" xfId="0" applyFont="1" applyBorder="1"/>
    <xf numFmtId="0" fontId="14" fillId="0" borderId="11" xfId="0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25" xfId="0" applyBorder="1"/>
    <xf numFmtId="0" fontId="0" fillId="0" borderId="26" xfId="0" applyBorder="1"/>
    <xf numFmtId="0" fontId="0" fillId="0" borderId="27" xfId="0" applyBorder="1" applyAlignment="1">
      <alignment horizontal="right"/>
    </xf>
    <xf numFmtId="0" fontId="17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shrinkToFit="1"/>
    </xf>
    <xf numFmtId="3" fontId="0" fillId="0" borderId="28" xfId="0" applyNumberFormat="1" applyBorder="1"/>
    <xf numFmtId="3" fontId="20" fillId="3" borderId="29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 wrapText="1"/>
    </xf>
    <xf numFmtId="3" fontId="21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/>
    </xf>
    <xf numFmtId="3" fontId="0" fillId="0" borderId="18" xfId="0" applyNumberFormat="1" applyBorder="1"/>
    <xf numFmtId="3" fontId="13" fillId="0" borderId="31" xfId="0" applyNumberFormat="1" applyFont="1" applyBorder="1" applyAlignment="1">
      <alignment horizontal="right" wrapText="1" shrinkToFit="1"/>
    </xf>
    <xf numFmtId="3" fontId="13" fillId="0" borderId="31" xfId="0" applyNumberFormat="1" applyFont="1" applyBorder="1" applyAlignment="1">
      <alignment horizontal="right" shrinkToFit="1"/>
    </xf>
    <xf numFmtId="3" fontId="0" fillId="0" borderId="31" xfId="0" applyNumberFormat="1" applyBorder="1" applyAlignment="1">
      <alignment shrinkToFit="1"/>
    </xf>
    <xf numFmtId="3" fontId="0" fillId="0" borderId="31" xfId="0" applyNumberFormat="1" applyBorder="1"/>
    <xf numFmtId="3" fontId="0" fillId="5" borderId="32" xfId="0" applyNumberFormat="1" applyFill="1" applyBorder="1" applyAlignment="1">
      <alignment wrapText="1" shrinkToFit="1"/>
    </xf>
    <xf numFmtId="3" fontId="0" fillId="5" borderId="32" xfId="0" applyNumberFormat="1" applyFill="1" applyBorder="1" applyAlignment="1">
      <alignment shrinkToFit="1"/>
    </xf>
    <xf numFmtId="3" fontId="0" fillId="5" borderId="32" xfId="0" applyNumberFormat="1" applyFill="1" applyBorder="1"/>
    <xf numFmtId="0" fontId="12" fillId="0" borderId="0" xfId="0" applyFont="1"/>
    <xf numFmtId="0" fontId="22" fillId="0" borderId="28" xfId="0" applyFont="1" applyBorder="1" applyAlignment="1">
      <alignment horizontal="center" vertical="center" wrapText="1"/>
    </xf>
    <xf numFmtId="0" fontId="22" fillId="3" borderId="29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22" fillId="3" borderId="30" xfId="0" applyFont="1" applyFill="1" applyBorder="1" applyAlignment="1">
      <alignment horizontal="center" vertical="center" wrapText="1"/>
    </xf>
    <xf numFmtId="0" fontId="20" fillId="0" borderId="28" xfId="0" applyFont="1" applyBorder="1" applyAlignment="1">
      <alignment vertical="center"/>
    </xf>
    <xf numFmtId="49" fontId="20" fillId="0" borderId="18" xfId="0" applyNumberFormat="1" applyFont="1" applyBorder="1" applyAlignment="1">
      <alignment vertical="center"/>
    </xf>
    <xf numFmtId="4" fontId="20" fillId="0" borderId="31" xfId="0" applyNumberFormat="1" applyFont="1" applyBorder="1" applyAlignment="1">
      <alignment horizontal="center" vertical="center"/>
    </xf>
    <xf numFmtId="4" fontId="20" fillId="0" borderId="31" xfId="0" applyNumberFormat="1" applyFont="1" applyBorder="1" applyAlignment="1">
      <alignment vertical="center"/>
    </xf>
    <xf numFmtId="0" fontId="20" fillId="0" borderId="28" xfId="0" applyFont="1" applyBorder="1"/>
    <xf numFmtId="0" fontId="20" fillId="5" borderId="21" xfId="0" applyFont="1" applyFill="1" applyBorder="1"/>
    <xf numFmtId="0" fontId="20" fillId="5" borderId="13" xfId="0" applyFont="1" applyFill="1" applyBorder="1"/>
    <xf numFmtId="4" fontId="20" fillId="5" borderId="32" xfId="0" applyNumberFormat="1" applyFont="1" applyFill="1" applyBorder="1" applyAlignment="1">
      <alignment horizontal="center"/>
    </xf>
    <xf numFmtId="4" fontId="20" fillId="5" borderId="32" xfId="0" applyNumberFormat="1" applyFont="1" applyFill="1" applyBorder="1"/>
    <xf numFmtId="4" fontId="0" fillId="0" borderId="0" xfId="0" applyNumberFormat="1"/>
    <xf numFmtId="0" fontId="25" fillId="3" borderId="31" xfId="0" applyFont="1" applyFill="1" applyBorder="1" applyAlignment="1">
      <alignment horizontal="center" vertical="center" wrapText="1"/>
    </xf>
    <xf numFmtId="0" fontId="25" fillId="3" borderId="31" xfId="0" applyFont="1" applyFill="1" applyBorder="1" applyAlignment="1">
      <alignment horizontal="center" vertical="center" shrinkToFit="1"/>
    </xf>
    <xf numFmtId="0" fontId="25" fillId="7" borderId="31" xfId="0" applyFont="1" applyFill="1" applyBorder="1" applyAlignment="1">
      <alignment horizontal="center" vertical="center" shrinkToFit="1"/>
    </xf>
    <xf numFmtId="0" fontId="25" fillId="0" borderId="0" xfId="0" applyFont="1" applyAlignment="1">
      <alignment horizontal="center" vertical="center"/>
    </xf>
    <xf numFmtId="164" fontId="25" fillId="6" borderId="34" xfId="0" applyNumberFormat="1" applyFont="1" applyFill="1" applyBorder="1" applyAlignment="1" applyProtection="1">
      <alignment vertical="top"/>
      <protection locked="0"/>
    </xf>
    <xf numFmtId="164" fontId="25" fillId="0" borderId="34" xfId="0" applyNumberFormat="1" applyFont="1" applyBorder="1" applyAlignment="1">
      <alignment vertical="top" shrinkToFit="1"/>
    </xf>
    <xf numFmtId="164" fontId="25" fillId="6" borderId="35" xfId="0" applyNumberFormat="1" applyFont="1" applyFill="1" applyBorder="1" applyAlignment="1" applyProtection="1">
      <alignment vertical="top"/>
      <protection locked="0"/>
    </xf>
    <xf numFmtId="164" fontId="25" fillId="0" borderId="35" xfId="0" applyNumberFormat="1" applyFont="1" applyBorder="1" applyAlignment="1">
      <alignment vertical="top" shrinkToFit="1"/>
    </xf>
    <xf numFmtId="164" fontId="25" fillId="0" borderId="35" xfId="0" applyNumberFormat="1" applyFont="1" applyBorder="1" applyAlignment="1">
      <alignment vertical="top" wrapText="1" shrinkToFit="1"/>
    </xf>
    <xf numFmtId="164" fontId="25" fillId="6" borderId="36" xfId="0" applyNumberFormat="1" applyFont="1" applyFill="1" applyBorder="1" applyAlignment="1" applyProtection="1">
      <alignment vertical="top"/>
      <protection locked="0"/>
    </xf>
    <xf numFmtId="164" fontId="25" fillId="0" borderId="36" xfId="0" applyNumberFormat="1" applyFont="1" applyBorder="1" applyAlignment="1">
      <alignment vertical="top" shrinkToFit="1"/>
    </xf>
    <xf numFmtId="164" fontId="25" fillId="7" borderId="31" xfId="0" applyNumberFormat="1" applyFont="1" applyFill="1" applyBorder="1" applyAlignment="1">
      <alignment vertical="top" shrinkToFit="1"/>
    </xf>
    <xf numFmtId="164" fontId="25" fillId="7" borderId="31" xfId="0" applyNumberFormat="1" applyFont="1" applyFill="1" applyBorder="1" applyAlignment="1">
      <alignment vertical="top"/>
    </xf>
    <xf numFmtId="164" fontId="25" fillId="0" borderId="31" xfId="0" applyNumberFormat="1" applyFont="1" applyBorder="1" applyAlignment="1">
      <alignment vertical="top" shrinkToFit="1"/>
    </xf>
    <xf numFmtId="164" fontId="25" fillId="7" borderId="30" xfId="0" applyNumberFormat="1" applyFont="1" applyFill="1" applyBorder="1" applyAlignment="1">
      <alignment vertical="top"/>
    </xf>
    <xf numFmtId="2" fontId="25" fillId="0" borderId="34" xfId="0" applyNumberFormat="1" applyFont="1" applyBorder="1" applyAlignment="1">
      <alignment horizontal="center" vertical="top"/>
    </xf>
    <xf numFmtId="2" fontId="25" fillId="0" borderId="34" xfId="0" applyNumberFormat="1" applyFont="1" applyBorder="1" applyAlignment="1">
      <alignment horizontal="center" vertical="center"/>
    </xf>
    <xf numFmtId="2" fontId="25" fillId="0" borderId="35" xfId="0" applyNumberFormat="1" applyFont="1" applyBorder="1" applyAlignment="1">
      <alignment horizontal="center" vertical="top"/>
    </xf>
    <xf numFmtId="2" fontId="25" fillId="0" borderId="35" xfId="0" applyNumberFormat="1" applyFont="1" applyBorder="1" applyAlignment="1">
      <alignment horizontal="center" vertical="center"/>
    </xf>
    <xf numFmtId="2" fontId="25" fillId="0" borderId="35" xfId="0" applyNumberFormat="1" applyFont="1" applyBorder="1" applyAlignment="1">
      <alignment horizontal="center" vertical="center" wrapText="1"/>
    </xf>
    <xf numFmtId="2" fontId="25" fillId="0" borderId="36" xfId="0" applyNumberFormat="1" applyFont="1" applyBorder="1" applyAlignment="1">
      <alignment horizontal="center" vertical="top"/>
    </xf>
    <xf numFmtId="2" fontId="25" fillId="0" borderId="36" xfId="0" applyNumberFormat="1" applyFont="1" applyBorder="1" applyAlignment="1">
      <alignment horizontal="center" vertical="center"/>
    </xf>
    <xf numFmtId="2" fontId="25" fillId="7" borderId="32" xfId="0" applyNumberFormat="1" applyFont="1" applyFill="1" applyBorder="1" applyAlignment="1">
      <alignment horizontal="center" vertical="center" shrinkToFit="1"/>
    </xf>
    <xf numFmtId="2" fontId="25" fillId="7" borderId="38" xfId="0" applyNumberFormat="1" applyFont="1" applyFill="1" applyBorder="1" applyAlignment="1">
      <alignment horizontal="center" vertical="center"/>
    </xf>
    <xf numFmtId="2" fontId="25" fillId="7" borderId="34" xfId="0" applyNumberFormat="1" applyFont="1" applyFill="1" applyBorder="1" applyAlignment="1">
      <alignment horizontal="center" vertical="center"/>
    </xf>
    <xf numFmtId="2" fontId="25" fillId="0" borderId="0" xfId="0" applyNumberFormat="1" applyFont="1" applyAlignment="1">
      <alignment horizontal="center" vertical="center"/>
    </xf>
    <xf numFmtId="4" fontId="20" fillId="5" borderId="32" xfId="0" applyNumberFormat="1" applyFont="1" applyFill="1" applyBorder="1"/>
    <xf numFmtId="4" fontId="16" fillId="0" borderId="21" xfId="0" applyNumberFormat="1" applyFont="1" applyBorder="1" applyAlignment="1">
      <alignment horizontal="right" vertical="center"/>
    </xf>
    <xf numFmtId="4" fontId="16" fillId="0" borderId="13" xfId="0" applyNumberFormat="1" applyFont="1" applyBorder="1" applyAlignment="1">
      <alignment horizontal="right" vertical="center"/>
    </xf>
    <xf numFmtId="4" fontId="16" fillId="0" borderId="4" xfId="0" applyNumberFormat="1" applyFont="1" applyBorder="1" applyAlignment="1">
      <alignment horizontal="right" vertical="center"/>
    </xf>
    <xf numFmtId="2" fontId="19" fillId="3" borderId="23" xfId="0" applyNumberFormat="1" applyFont="1" applyFill="1" applyBorder="1" applyAlignment="1">
      <alignment horizontal="right" vertical="center"/>
    </xf>
    <xf numFmtId="4" fontId="19" fillId="3" borderId="23" xfId="0" applyNumberFormat="1" applyFont="1" applyFill="1" applyBorder="1" applyAlignment="1">
      <alignment horizontal="right" vertical="center"/>
    </xf>
    <xf numFmtId="0" fontId="0" fillId="0" borderId="9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4" xfId="0" applyBorder="1" applyAlignment="1">
      <alignment horizontal="center"/>
    </xf>
    <xf numFmtId="3" fontId="0" fillId="0" borderId="17" xfId="0" applyNumberFormat="1" applyBorder="1"/>
    <xf numFmtId="3" fontId="0" fillId="0" borderId="17" xfId="0" applyNumberFormat="1" applyBorder="1" applyAlignment="1">
      <alignment wrapText="1"/>
    </xf>
    <xf numFmtId="3" fontId="0" fillId="5" borderId="18" xfId="0" applyNumberFormat="1" applyFill="1" applyBorder="1"/>
    <xf numFmtId="3" fontId="0" fillId="5" borderId="17" xfId="0" applyNumberFormat="1" applyFill="1" applyBorder="1"/>
    <xf numFmtId="3" fontId="0" fillId="5" borderId="19" xfId="0" applyNumberFormat="1" applyFill="1" applyBorder="1"/>
    <xf numFmtId="0" fontId="22" fillId="3" borderId="30" xfId="0" applyFont="1" applyFill="1" applyBorder="1" applyAlignment="1">
      <alignment horizontal="center" vertical="center" wrapText="1"/>
    </xf>
    <xf numFmtId="49" fontId="20" fillId="0" borderId="18" xfId="0" applyNumberFormat="1" applyFont="1" applyBorder="1" applyAlignment="1">
      <alignment vertical="center" wrapText="1"/>
    </xf>
    <xf numFmtId="49" fontId="20" fillId="0" borderId="17" xfId="0" applyNumberFormat="1" applyFont="1" applyBorder="1" applyAlignment="1">
      <alignment vertical="center" wrapText="1"/>
    </xf>
    <xf numFmtId="4" fontId="20" fillId="0" borderId="31" xfId="0" applyNumberFormat="1" applyFont="1" applyBorder="1" applyAlignment="1">
      <alignment vertical="center"/>
    </xf>
    <xf numFmtId="4" fontId="16" fillId="0" borderId="18" xfId="0" applyNumberFormat="1" applyFont="1" applyBorder="1" applyAlignment="1">
      <alignment vertical="center"/>
    </xf>
    <xf numFmtId="4" fontId="16" fillId="0" borderId="17" xfId="0" applyNumberFormat="1" applyFont="1" applyBorder="1" applyAlignment="1">
      <alignment vertical="center"/>
    </xf>
    <xf numFmtId="4" fontId="15" fillId="0" borderId="18" xfId="0" applyNumberFormat="1" applyFont="1" applyBorder="1" applyAlignment="1">
      <alignment horizontal="right" vertical="center" indent="1"/>
    </xf>
    <xf numFmtId="4" fontId="15" fillId="0" borderId="19" xfId="0" applyNumberFormat="1" applyFont="1" applyBorder="1" applyAlignment="1">
      <alignment horizontal="right" vertical="center" indent="1"/>
    </xf>
    <xf numFmtId="4" fontId="15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horizontal="right" vertical="center" indent="1"/>
    </xf>
    <xf numFmtId="4" fontId="16" fillId="0" borderId="19" xfId="0" applyNumberFormat="1" applyFont="1" applyBorder="1" applyAlignment="1">
      <alignment horizontal="right" vertical="center" indent="1"/>
    </xf>
    <xf numFmtId="4" fontId="16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horizontal="right" vertical="center"/>
    </xf>
    <xf numFmtId="4" fontId="16" fillId="0" borderId="17" xfId="0" applyNumberFormat="1" applyFont="1" applyBorder="1" applyAlignment="1">
      <alignment horizontal="right" vertical="center"/>
    </xf>
    <xf numFmtId="49" fontId="14" fillId="4" borderId="13" xfId="0" applyNumberFormat="1" applyFont="1" applyFill="1" applyBorder="1" applyAlignment="1" applyProtection="1">
      <alignment horizontal="left" vertical="center"/>
      <protection locked="0"/>
    </xf>
    <xf numFmtId="1" fontId="0" fillId="0" borderId="13" xfId="0" applyNumberFormat="1" applyBorder="1" applyAlignment="1">
      <alignment horizontal="right" indent="1"/>
    </xf>
    <xf numFmtId="0" fontId="0" fillId="0" borderId="13" xfId="0" applyBorder="1" applyAlignment="1">
      <alignment horizontal="right" indent="1"/>
    </xf>
    <xf numFmtId="0" fontId="0" fillId="0" borderId="14" xfId="0" applyBorder="1" applyAlignment="1">
      <alignment horizontal="right" indent="1"/>
    </xf>
    <xf numFmtId="49" fontId="14" fillId="4" borderId="0" xfId="0" applyNumberFormat="1" applyFont="1" applyFill="1" applyAlignment="1" applyProtection="1">
      <alignment horizontal="left" vertical="center"/>
      <protection locked="0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49" fontId="12" fillId="3" borderId="4" xfId="0" applyNumberFormat="1" applyFont="1" applyFill="1" applyBorder="1" applyAlignment="1">
      <alignment horizontal="center" vertical="center" shrinkToFit="1"/>
    </xf>
    <xf numFmtId="0" fontId="12" fillId="3" borderId="4" xfId="0" applyFont="1" applyFill="1" applyBorder="1" applyAlignment="1">
      <alignment horizontal="center" vertical="center" shrinkToFit="1"/>
    </xf>
    <xf numFmtId="0" fontId="12" fillId="3" borderId="10" xfId="0" applyFont="1" applyFill="1" applyBorder="1" applyAlignment="1">
      <alignment horizontal="center" vertical="center" shrinkToFit="1"/>
    </xf>
    <xf numFmtId="49" fontId="14" fillId="3" borderId="0" xfId="0" applyNumberFormat="1" applyFont="1" applyFill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49" fontId="14" fillId="4" borderId="4" xfId="0" applyNumberFormat="1" applyFont="1" applyFill="1" applyBorder="1" applyAlignment="1" applyProtection="1">
      <alignment horizontal="left" vertical="center"/>
      <protection locked="0"/>
    </xf>
    <xf numFmtId="0" fontId="28" fillId="0" borderId="0" xfId="0" applyFont="1" applyAlignment="1">
      <alignment horizontal="center"/>
    </xf>
    <xf numFmtId="49" fontId="25" fillId="0" borderId="17" xfId="0" applyNumberFormat="1" applyFont="1" applyBorder="1" applyAlignment="1">
      <alignment vertical="center"/>
    </xf>
    <xf numFmtId="0" fontId="25" fillId="0" borderId="17" xfId="0" applyFont="1" applyBorder="1" applyAlignment="1">
      <alignment vertical="center"/>
    </xf>
    <xf numFmtId="0" fontId="25" fillId="0" borderId="19" xfId="0" applyFont="1" applyBorder="1" applyAlignment="1">
      <alignment vertical="center"/>
    </xf>
  </cellXfs>
  <cellStyles count="15">
    <cellStyle name="cena" xfId="1" xr:uid="{00000000-0005-0000-0000-000000000000}"/>
    <cellStyle name="cena celkem" xfId="2" xr:uid="{00000000-0005-0000-0000-000001000000}"/>
    <cellStyle name="cena součet" xfId="3" xr:uid="{00000000-0005-0000-0000-000002000000}"/>
    <cellStyle name="číslo" xfId="4" xr:uid="{00000000-0005-0000-0000-000003000000}"/>
    <cellStyle name="číslo 2" xfId="10" xr:uid="{00000000-0005-0000-0000-000004000000}"/>
    <cellStyle name="číslo 3" xfId="11" xr:uid="{00000000-0005-0000-0000-000005000000}"/>
    <cellStyle name="nadpis 1" xfId="5" xr:uid="{00000000-0005-0000-0000-000006000000}"/>
    <cellStyle name="nadpis 2" xfId="6" xr:uid="{00000000-0005-0000-0000-000007000000}"/>
    <cellStyle name="Normální" xfId="0" builtinId="0"/>
    <cellStyle name="Normální 100" xfId="12" xr:uid="{00000000-0005-0000-0000-000009000000}"/>
    <cellStyle name="Normální 2" xfId="9" xr:uid="{00000000-0005-0000-0000-00000A000000}"/>
    <cellStyle name="Normální 3" xfId="14" xr:uid="{00000000-0005-0000-0000-00000B000000}"/>
    <cellStyle name="normální 4" xfId="13" xr:uid="{00000000-0005-0000-0000-00000C000000}"/>
    <cellStyle name="součet" xfId="7" xr:uid="{00000000-0005-0000-0000-00000E000000}"/>
    <cellStyle name="Standard_aktuell" xfId="8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ozpo&#269;ty%20+%20osobn&#237;/Soukrom&#233;%20zak&#225;zky/Atelier%2099/17-17%20Are&#225;l%20Tyr&#353;ova%20Rous&#237;nov/RPD/SO%2005%20Objekt%20ob&#269;.%20vybavenosti%20-%20na%20dotace/SO%2005%20-%20rozpo&#269;et%20SLP%20p&#367;vo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vba"/>
      <sheetName val="VzorPolozky"/>
      <sheetName val="Pol"/>
    </sheetNames>
    <sheetDataSet>
      <sheetData sheetId="0"/>
      <sheetData sheetId="1"/>
      <sheetData sheetId="2">
        <row r="210">
          <cell r="O210" t="e">
            <v>#REF!</v>
          </cell>
          <cell r="P210" t="e">
            <v>#REF!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1"/>
  <sheetViews>
    <sheetView showGridLines="0" view="pageBreakPreview" topLeftCell="B1" zoomScaleNormal="100" zoomScaleSheetLayoutView="100" workbookViewId="0">
      <selection activeCell="P11" sqref="P11"/>
    </sheetView>
  </sheetViews>
  <sheetFormatPr defaultColWidth="10.5" defaultRowHeight="12"/>
  <cols>
    <col min="1" max="1" width="9.83203125" hidden="1" customWidth="1"/>
    <col min="2" max="2" width="10.6640625" customWidth="1"/>
    <col min="3" max="3" width="8.6640625" customWidth="1"/>
    <col min="4" max="4" width="15.6640625" customWidth="1"/>
    <col min="5" max="5" width="14.1640625" customWidth="1"/>
    <col min="6" max="6" width="13.33203125" customWidth="1"/>
    <col min="7" max="9" width="14.83203125" customWidth="1"/>
    <col min="10" max="10" width="7.83203125" customWidth="1"/>
    <col min="11" max="11" width="5" customWidth="1"/>
    <col min="12" max="15" width="12.5" customWidth="1"/>
    <col min="257" max="257" width="0" hidden="1" customWidth="1"/>
    <col min="258" max="258" width="10.6640625" customWidth="1"/>
    <col min="259" max="259" width="8.6640625" customWidth="1"/>
    <col min="260" max="260" width="15.6640625" customWidth="1"/>
    <col min="261" max="261" width="14.1640625" customWidth="1"/>
    <col min="262" max="262" width="13.33203125" customWidth="1"/>
    <col min="263" max="265" width="14.83203125" customWidth="1"/>
    <col min="266" max="266" width="7.83203125" customWidth="1"/>
    <col min="267" max="267" width="5" customWidth="1"/>
    <col min="268" max="271" width="12.5" customWidth="1"/>
    <col min="513" max="513" width="0" hidden="1" customWidth="1"/>
    <col min="514" max="514" width="10.6640625" customWidth="1"/>
    <col min="515" max="515" width="8.6640625" customWidth="1"/>
    <col min="516" max="516" width="15.6640625" customWidth="1"/>
    <col min="517" max="517" width="14.1640625" customWidth="1"/>
    <col min="518" max="518" width="13.33203125" customWidth="1"/>
    <col min="519" max="521" width="14.83203125" customWidth="1"/>
    <col min="522" max="522" width="7.83203125" customWidth="1"/>
    <col min="523" max="523" width="5" customWidth="1"/>
    <col min="524" max="527" width="12.5" customWidth="1"/>
    <col min="769" max="769" width="0" hidden="1" customWidth="1"/>
    <col min="770" max="770" width="10.6640625" customWidth="1"/>
    <col min="771" max="771" width="8.6640625" customWidth="1"/>
    <col min="772" max="772" width="15.6640625" customWidth="1"/>
    <col min="773" max="773" width="14.1640625" customWidth="1"/>
    <col min="774" max="774" width="13.33203125" customWidth="1"/>
    <col min="775" max="777" width="14.83203125" customWidth="1"/>
    <col min="778" max="778" width="7.83203125" customWidth="1"/>
    <col min="779" max="779" width="5" customWidth="1"/>
    <col min="780" max="783" width="12.5" customWidth="1"/>
    <col min="1025" max="1025" width="0" hidden="1" customWidth="1"/>
    <col min="1026" max="1026" width="10.6640625" customWidth="1"/>
    <col min="1027" max="1027" width="8.6640625" customWidth="1"/>
    <col min="1028" max="1028" width="15.6640625" customWidth="1"/>
    <col min="1029" max="1029" width="14.1640625" customWidth="1"/>
    <col min="1030" max="1030" width="13.33203125" customWidth="1"/>
    <col min="1031" max="1033" width="14.83203125" customWidth="1"/>
    <col min="1034" max="1034" width="7.83203125" customWidth="1"/>
    <col min="1035" max="1035" width="5" customWidth="1"/>
    <col min="1036" max="1039" width="12.5" customWidth="1"/>
    <col min="1281" max="1281" width="0" hidden="1" customWidth="1"/>
    <col min="1282" max="1282" width="10.6640625" customWidth="1"/>
    <col min="1283" max="1283" width="8.6640625" customWidth="1"/>
    <col min="1284" max="1284" width="15.6640625" customWidth="1"/>
    <col min="1285" max="1285" width="14.1640625" customWidth="1"/>
    <col min="1286" max="1286" width="13.33203125" customWidth="1"/>
    <col min="1287" max="1289" width="14.83203125" customWidth="1"/>
    <col min="1290" max="1290" width="7.83203125" customWidth="1"/>
    <col min="1291" max="1291" width="5" customWidth="1"/>
    <col min="1292" max="1295" width="12.5" customWidth="1"/>
    <col min="1537" max="1537" width="0" hidden="1" customWidth="1"/>
    <col min="1538" max="1538" width="10.6640625" customWidth="1"/>
    <col min="1539" max="1539" width="8.6640625" customWidth="1"/>
    <col min="1540" max="1540" width="15.6640625" customWidth="1"/>
    <col min="1541" max="1541" width="14.1640625" customWidth="1"/>
    <col min="1542" max="1542" width="13.33203125" customWidth="1"/>
    <col min="1543" max="1545" width="14.83203125" customWidth="1"/>
    <col min="1546" max="1546" width="7.83203125" customWidth="1"/>
    <col min="1547" max="1547" width="5" customWidth="1"/>
    <col min="1548" max="1551" width="12.5" customWidth="1"/>
    <col min="1793" max="1793" width="0" hidden="1" customWidth="1"/>
    <col min="1794" max="1794" width="10.6640625" customWidth="1"/>
    <col min="1795" max="1795" width="8.6640625" customWidth="1"/>
    <col min="1796" max="1796" width="15.6640625" customWidth="1"/>
    <col min="1797" max="1797" width="14.1640625" customWidth="1"/>
    <col min="1798" max="1798" width="13.33203125" customWidth="1"/>
    <col min="1799" max="1801" width="14.83203125" customWidth="1"/>
    <col min="1802" max="1802" width="7.83203125" customWidth="1"/>
    <col min="1803" max="1803" width="5" customWidth="1"/>
    <col min="1804" max="1807" width="12.5" customWidth="1"/>
    <col min="2049" max="2049" width="0" hidden="1" customWidth="1"/>
    <col min="2050" max="2050" width="10.6640625" customWidth="1"/>
    <col min="2051" max="2051" width="8.6640625" customWidth="1"/>
    <col min="2052" max="2052" width="15.6640625" customWidth="1"/>
    <col min="2053" max="2053" width="14.1640625" customWidth="1"/>
    <col min="2054" max="2054" width="13.33203125" customWidth="1"/>
    <col min="2055" max="2057" width="14.83203125" customWidth="1"/>
    <col min="2058" max="2058" width="7.83203125" customWidth="1"/>
    <col min="2059" max="2059" width="5" customWidth="1"/>
    <col min="2060" max="2063" width="12.5" customWidth="1"/>
    <col min="2305" max="2305" width="0" hidden="1" customWidth="1"/>
    <col min="2306" max="2306" width="10.6640625" customWidth="1"/>
    <col min="2307" max="2307" width="8.6640625" customWidth="1"/>
    <col min="2308" max="2308" width="15.6640625" customWidth="1"/>
    <col min="2309" max="2309" width="14.1640625" customWidth="1"/>
    <col min="2310" max="2310" width="13.33203125" customWidth="1"/>
    <col min="2311" max="2313" width="14.83203125" customWidth="1"/>
    <col min="2314" max="2314" width="7.83203125" customWidth="1"/>
    <col min="2315" max="2315" width="5" customWidth="1"/>
    <col min="2316" max="2319" width="12.5" customWidth="1"/>
    <col min="2561" max="2561" width="0" hidden="1" customWidth="1"/>
    <col min="2562" max="2562" width="10.6640625" customWidth="1"/>
    <col min="2563" max="2563" width="8.6640625" customWidth="1"/>
    <col min="2564" max="2564" width="15.6640625" customWidth="1"/>
    <col min="2565" max="2565" width="14.1640625" customWidth="1"/>
    <col min="2566" max="2566" width="13.33203125" customWidth="1"/>
    <col min="2567" max="2569" width="14.83203125" customWidth="1"/>
    <col min="2570" max="2570" width="7.83203125" customWidth="1"/>
    <col min="2571" max="2571" width="5" customWidth="1"/>
    <col min="2572" max="2575" width="12.5" customWidth="1"/>
    <col min="2817" max="2817" width="0" hidden="1" customWidth="1"/>
    <col min="2818" max="2818" width="10.6640625" customWidth="1"/>
    <col min="2819" max="2819" width="8.6640625" customWidth="1"/>
    <col min="2820" max="2820" width="15.6640625" customWidth="1"/>
    <col min="2821" max="2821" width="14.1640625" customWidth="1"/>
    <col min="2822" max="2822" width="13.33203125" customWidth="1"/>
    <col min="2823" max="2825" width="14.83203125" customWidth="1"/>
    <col min="2826" max="2826" width="7.83203125" customWidth="1"/>
    <col min="2827" max="2827" width="5" customWidth="1"/>
    <col min="2828" max="2831" width="12.5" customWidth="1"/>
    <col min="3073" max="3073" width="0" hidden="1" customWidth="1"/>
    <col min="3074" max="3074" width="10.6640625" customWidth="1"/>
    <col min="3075" max="3075" width="8.6640625" customWidth="1"/>
    <col min="3076" max="3076" width="15.6640625" customWidth="1"/>
    <col min="3077" max="3077" width="14.1640625" customWidth="1"/>
    <col min="3078" max="3078" width="13.33203125" customWidth="1"/>
    <col min="3079" max="3081" width="14.83203125" customWidth="1"/>
    <col min="3082" max="3082" width="7.83203125" customWidth="1"/>
    <col min="3083" max="3083" width="5" customWidth="1"/>
    <col min="3084" max="3087" width="12.5" customWidth="1"/>
    <col min="3329" max="3329" width="0" hidden="1" customWidth="1"/>
    <col min="3330" max="3330" width="10.6640625" customWidth="1"/>
    <col min="3331" max="3331" width="8.6640625" customWidth="1"/>
    <col min="3332" max="3332" width="15.6640625" customWidth="1"/>
    <col min="3333" max="3333" width="14.1640625" customWidth="1"/>
    <col min="3334" max="3334" width="13.33203125" customWidth="1"/>
    <col min="3335" max="3337" width="14.83203125" customWidth="1"/>
    <col min="3338" max="3338" width="7.83203125" customWidth="1"/>
    <col min="3339" max="3339" width="5" customWidth="1"/>
    <col min="3340" max="3343" width="12.5" customWidth="1"/>
    <col min="3585" max="3585" width="0" hidden="1" customWidth="1"/>
    <col min="3586" max="3586" width="10.6640625" customWidth="1"/>
    <col min="3587" max="3587" width="8.6640625" customWidth="1"/>
    <col min="3588" max="3588" width="15.6640625" customWidth="1"/>
    <col min="3589" max="3589" width="14.1640625" customWidth="1"/>
    <col min="3590" max="3590" width="13.33203125" customWidth="1"/>
    <col min="3591" max="3593" width="14.83203125" customWidth="1"/>
    <col min="3594" max="3594" width="7.83203125" customWidth="1"/>
    <col min="3595" max="3595" width="5" customWidth="1"/>
    <col min="3596" max="3599" width="12.5" customWidth="1"/>
    <col min="3841" max="3841" width="0" hidden="1" customWidth="1"/>
    <col min="3842" max="3842" width="10.6640625" customWidth="1"/>
    <col min="3843" max="3843" width="8.6640625" customWidth="1"/>
    <col min="3844" max="3844" width="15.6640625" customWidth="1"/>
    <col min="3845" max="3845" width="14.1640625" customWidth="1"/>
    <col min="3846" max="3846" width="13.33203125" customWidth="1"/>
    <col min="3847" max="3849" width="14.83203125" customWidth="1"/>
    <col min="3850" max="3850" width="7.83203125" customWidth="1"/>
    <col min="3851" max="3851" width="5" customWidth="1"/>
    <col min="3852" max="3855" width="12.5" customWidth="1"/>
    <col min="4097" max="4097" width="0" hidden="1" customWidth="1"/>
    <col min="4098" max="4098" width="10.6640625" customWidth="1"/>
    <col min="4099" max="4099" width="8.6640625" customWidth="1"/>
    <col min="4100" max="4100" width="15.6640625" customWidth="1"/>
    <col min="4101" max="4101" width="14.1640625" customWidth="1"/>
    <col min="4102" max="4102" width="13.33203125" customWidth="1"/>
    <col min="4103" max="4105" width="14.83203125" customWidth="1"/>
    <col min="4106" max="4106" width="7.83203125" customWidth="1"/>
    <col min="4107" max="4107" width="5" customWidth="1"/>
    <col min="4108" max="4111" width="12.5" customWidth="1"/>
    <col min="4353" max="4353" width="0" hidden="1" customWidth="1"/>
    <col min="4354" max="4354" width="10.6640625" customWidth="1"/>
    <col min="4355" max="4355" width="8.6640625" customWidth="1"/>
    <col min="4356" max="4356" width="15.6640625" customWidth="1"/>
    <col min="4357" max="4357" width="14.1640625" customWidth="1"/>
    <col min="4358" max="4358" width="13.33203125" customWidth="1"/>
    <col min="4359" max="4361" width="14.83203125" customWidth="1"/>
    <col min="4362" max="4362" width="7.83203125" customWidth="1"/>
    <col min="4363" max="4363" width="5" customWidth="1"/>
    <col min="4364" max="4367" width="12.5" customWidth="1"/>
    <col min="4609" max="4609" width="0" hidden="1" customWidth="1"/>
    <col min="4610" max="4610" width="10.6640625" customWidth="1"/>
    <col min="4611" max="4611" width="8.6640625" customWidth="1"/>
    <col min="4612" max="4612" width="15.6640625" customWidth="1"/>
    <col min="4613" max="4613" width="14.1640625" customWidth="1"/>
    <col min="4614" max="4614" width="13.33203125" customWidth="1"/>
    <col min="4615" max="4617" width="14.83203125" customWidth="1"/>
    <col min="4618" max="4618" width="7.83203125" customWidth="1"/>
    <col min="4619" max="4619" width="5" customWidth="1"/>
    <col min="4620" max="4623" width="12.5" customWidth="1"/>
    <col min="4865" max="4865" width="0" hidden="1" customWidth="1"/>
    <col min="4866" max="4866" width="10.6640625" customWidth="1"/>
    <col min="4867" max="4867" width="8.6640625" customWidth="1"/>
    <col min="4868" max="4868" width="15.6640625" customWidth="1"/>
    <col min="4869" max="4869" width="14.1640625" customWidth="1"/>
    <col min="4870" max="4870" width="13.33203125" customWidth="1"/>
    <col min="4871" max="4873" width="14.83203125" customWidth="1"/>
    <col min="4874" max="4874" width="7.83203125" customWidth="1"/>
    <col min="4875" max="4875" width="5" customWidth="1"/>
    <col min="4876" max="4879" width="12.5" customWidth="1"/>
    <col min="5121" max="5121" width="0" hidden="1" customWidth="1"/>
    <col min="5122" max="5122" width="10.6640625" customWidth="1"/>
    <col min="5123" max="5123" width="8.6640625" customWidth="1"/>
    <col min="5124" max="5124" width="15.6640625" customWidth="1"/>
    <col min="5125" max="5125" width="14.1640625" customWidth="1"/>
    <col min="5126" max="5126" width="13.33203125" customWidth="1"/>
    <col min="5127" max="5129" width="14.83203125" customWidth="1"/>
    <col min="5130" max="5130" width="7.83203125" customWidth="1"/>
    <col min="5131" max="5131" width="5" customWidth="1"/>
    <col min="5132" max="5135" width="12.5" customWidth="1"/>
    <col min="5377" max="5377" width="0" hidden="1" customWidth="1"/>
    <col min="5378" max="5378" width="10.6640625" customWidth="1"/>
    <col min="5379" max="5379" width="8.6640625" customWidth="1"/>
    <col min="5380" max="5380" width="15.6640625" customWidth="1"/>
    <col min="5381" max="5381" width="14.1640625" customWidth="1"/>
    <col min="5382" max="5382" width="13.33203125" customWidth="1"/>
    <col min="5383" max="5385" width="14.83203125" customWidth="1"/>
    <col min="5386" max="5386" width="7.83203125" customWidth="1"/>
    <col min="5387" max="5387" width="5" customWidth="1"/>
    <col min="5388" max="5391" width="12.5" customWidth="1"/>
    <col min="5633" max="5633" width="0" hidden="1" customWidth="1"/>
    <col min="5634" max="5634" width="10.6640625" customWidth="1"/>
    <col min="5635" max="5635" width="8.6640625" customWidth="1"/>
    <col min="5636" max="5636" width="15.6640625" customWidth="1"/>
    <col min="5637" max="5637" width="14.1640625" customWidth="1"/>
    <col min="5638" max="5638" width="13.33203125" customWidth="1"/>
    <col min="5639" max="5641" width="14.83203125" customWidth="1"/>
    <col min="5642" max="5642" width="7.83203125" customWidth="1"/>
    <col min="5643" max="5643" width="5" customWidth="1"/>
    <col min="5644" max="5647" width="12.5" customWidth="1"/>
    <col min="5889" max="5889" width="0" hidden="1" customWidth="1"/>
    <col min="5890" max="5890" width="10.6640625" customWidth="1"/>
    <col min="5891" max="5891" width="8.6640625" customWidth="1"/>
    <col min="5892" max="5892" width="15.6640625" customWidth="1"/>
    <col min="5893" max="5893" width="14.1640625" customWidth="1"/>
    <col min="5894" max="5894" width="13.33203125" customWidth="1"/>
    <col min="5895" max="5897" width="14.83203125" customWidth="1"/>
    <col min="5898" max="5898" width="7.83203125" customWidth="1"/>
    <col min="5899" max="5899" width="5" customWidth="1"/>
    <col min="5900" max="5903" width="12.5" customWidth="1"/>
    <col min="6145" max="6145" width="0" hidden="1" customWidth="1"/>
    <col min="6146" max="6146" width="10.6640625" customWidth="1"/>
    <col min="6147" max="6147" width="8.6640625" customWidth="1"/>
    <col min="6148" max="6148" width="15.6640625" customWidth="1"/>
    <col min="6149" max="6149" width="14.1640625" customWidth="1"/>
    <col min="6150" max="6150" width="13.33203125" customWidth="1"/>
    <col min="6151" max="6153" width="14.83203125" customWidth="1"/>
    <col min="6154" max="6154" width="7.83203125" customWidth="1"/>
    <col min="6155" max="6155" width="5" customWidth="1"/>
    <col min="6156" max="6159" width="12.5" customWidth="1"/>
    <col min="6401" max="6401" width="0" hidden="1" customWidth="1"/>
    <col min="6402" max="6402" width="10.6640625" customWidth="1"/>
    <col min="6403" max="6403" width="8.6640625" customWidth="1"/>
    <col min="6404" max="6404" width="15.6640625" customWidth="1"/>
    <col min="6405" max="6405" width="14.1640625" customWidth="1"/>
    <col min="6406" max="6406" width="13.33203125" customWidth="1"/>
    <col min="6407" max="6409" width="14.83203125" customWidth="1"/>
    <col min="6410" max="6410" width="7.83203125" customWidth="1"/>
    <col min="6411" max="6411" width="5" customWidth="1"/>
    <col min="6412" max="6415" width="12.5" customWidth="1"/>
    <col min="6657" max="6657" width="0" hidden="1" customWidth="1"/>
    <col min="6658" max="6658" width="10.6640625" customWidth="1"/>
    <col min="6659" max="6659" width="8.6640625" customWidth="1"/>
    <col min="6660" max="6660" width="15.6640625" customWidth="1"/>
    <col min="6661" max="6661" width="14.1640625" customWidth="1"/>
    <col min="6662" max="6662" width="13.33203125" customWidth="1"/>
    <col min="6663" max="6665" width="14.83203125" customWidth="1"/>
    <col min="6666" max="6666" width="7.83203125" customWidth="1"/>
    <col min="6667" max="6667" width="5" customWidth="1"/>
    <col min="6668" max="6671" width="12.5" customWidth="1"/>
    <col min="6913" max="6913" width="0" hidden="1" customWidth="1"/>
    <col min="6914" max="6914" width="10.6640625" customWidth="1"/>
    <col min="6915" max="6915" width="8.6640625" customWidth="1"/>
    <col min="6916" max="6916" width="15.6640625" customWidth="1"/>
    <col min="6917" max="6917" width="14.1640625" customWidth="1"/>
    <col min="6918" max="6918" width="13.33203125" customWidth="1"/>
    <col min="6919" max="6921" width="14.83203125" customWidth="1"/>
    <col min="6922" max="6922" width="7.83203125" customWidth="1"/>
    <col min="6923" max="6923" width="5" customWidth="1"/>
    <col min="6924" max="6927" width="12.5" customWidth="1"/>
    <col min="7169" max="7169" width="0" hidden="1" customWidth="1"/>
    <col min="7170" max="7170" width="10.6640625" customWidth="1"/>
    <col min="7171" max="7171" width="8.6640625" customWidth="1"/>
    <col min="7172" max="7172" width="15.6640625" customWidth="1"/>
    <col min="7173" max="7173" width="14.1640625" customWidth="1"/>
    <col min="7174" max="7174" width="13.33203125" customWidth="1"/>
    <col min="7175" max="7177" width="14.83203125" customWidth="1"/>
    <col min="7178" max="7178" width="7.83203125" customWidth="1"/>
    <col min="7179" max="7179" width="5" customWidth="1"/>
    <col min="7180" max="7183" width="12.5" customWidth="1"/>
    <col min="7425" max="7425" width="0" hidden="1" customWidth="1"/>
    <col min="7426" max="7426" width="10.6640625" customWidth="1"/>
    <col min="7427" max="7427" width="8.6640625" customWidth="1"/>
    <col min="7428" max="7428" width="15.6640625" customWidth="1"/>
    <col min="7429" max="7429" width="14.1640625" customWidth="1"/>
    <col min="7430" max="7430" width="13.33203125" customWidth="1"/>
    <col min="7431" max="7433" width="14.83203125" customWidth="1"/>
    <col min="7434" max="7434" width="7.83203125" customWidth="1"/>
    <col min="7435" max="7435" width="5" customWidth="1"/>
    <col min="7436" max="7439" width="12.5" customWidth="1"/>
    <col min="7681" max="7681" width="0" hidden="1" customWidth="1"/>
    <col min="7682" max="7682" width="10.6640625" customWidth="1"/>
    <col min="7683" max="7683" width="8.6640625" customWidth="1"/>
    <col min="7684" max="7684" width="15.6640625" customWidth="1"/>
    <col min="7685" max="7685" width="14.1640625" customWidth="1"/>
    <col min="7686" max="7686" width="13.33203125" customWidth="1"/>
    <col min="7687" max="7689" width="14.83203125" customWidth="1"/>
    <col min="7690" max="7690" width="7.83203125" customWidth="1"/>
    <col min="7691" max="7691" width="5" customWidth="1"/>
    <col min="7692" max="7695" width="12.5" customWidth="1"/>
    <col min="7937" max="7937" width="0" hidden="1" customWidth="1"/>
    <col min="7938" max="7938" width="10.6640625" customWidth="1"/>
    <col min="7939" max="7939" width="8.6640625" customWidth="1"/>
    <col min="7940" max="7940" width="15.6640625" customWidth="1"/>
    <col min="7941" max="7941" width="14.1640625" customWidth="1"/>
    <col min="7942" max="7942" width="13.33203125" customWidth="1"/>
    <col min="7943" max="7945" width="14.83203125" customWidth="1"/>
    <col min="7946" max="7946" width="7.83203125" customWidth="1"/>
    <col min="7947" max="7947" width="5" customWidth="1"/>
    <col min="7948" max="7951" width="12.5" customWidth="1"/>
    <col min="8193" max="8193" width="0" hidden="1" customWidth="1"/>
    <col min="8194" max="8194" width="10.6640625" customWidth="1"/>
    <col min="8195" max="8195" width="8.6640625" customWidth="1"/>
    <col min="8196" max="8196" width="15.6640625" customWidth="1"/>
    <col min="8197" max="8197" width="14.1640625" customWidth="1"/>
    <col min="8198" max="8198" width="13.33203125" customWidth="1"/>
    <col min="8199" max="8201" width="14.83203125" customWidth="1"/>
    <col min="8202" max="8202" width="7.83203125" customWidth="1"/>
    <col min="8203" max="8203" width="5" customWidth="1"/>
    <col min="8204" max="8207" width="12.5" customWidth="1"/>
    <col min="8449" max="8449" width="0" hidden="1" customWidth="1"/>
    <col min="8450" max="8450" width="10.6640625" customWidth="1"/>
    <col min="8451" max="8451" width="8.6640625" customWidth="1"/>
    <col min="8452" max="8452" width="15.6640625" customWidth="1"/>
    <col min="8453" max="8453" width="14.1640625" customWidth="1"/>
    <col min="8454" max="8454" width="13.33203125" customWidth="1"/>
    <col min="8455" max="8457" width="14.83203125" customWidth="1"/>
    <col min="8458" max="8458" width="7.83203125" customWidth="1"/>
    <col min="8459" max="8459" width="5" customWidth="1"/>
    <col min="8460" max="8463" width="12.5" customWidth="1"/>
    <col min="8705" max="8705" width="0" hidden="1" customWidth="1"/>
    <col min="8706" max="8706" width="10.6640625" customWidth="1"/>
    <col min="8707" max="8707" width="8.6640625" customWidth="1"/>
    <col min="8708" max="8708" width="15.6640625" customWidth="1"/>
    <col min="8709" max="8709" width="14.1640625" customWidth="1"/>
    <col min="8710" max="8710" width="13.33203125" customWidth="1"/>
    <col min="8711" max="8713" width="14.83203125" customWidth="1"/>
    <col min="8714" max="8714" width="7.83203125" customWidth="1"/>
    <col min="8715" max="8715" width="5" customWidth="1"/>
    <col min="8716" max="8719" width="12.5" customWidth="1"/>
    <col min="8961" max="8961" width="0" hidden="1" customWidth="1"/>
    <col min="8962" max="8962" width="10.6640625" customWidth="1"/>
    <col min="8963" max="8963" width="8.6640625" customWidth="1"/>
    <col min="8964" max="8964" width="15.6640625" customWidth="1"/>
    <col min="8965" max="8965" width="14.1640625" customWidth="1"/>
    <col min="8966" max="8966" width="13.33203125" customWidth="1"/>
    <col min="8967" max="8969" width="14.83203125" customWidth="1"/>
    <col min="8970" max="8970" width="7.83203125" customWidth="1"/>
    <col min="8971" max="8971" width="5" customWidth="1"/>
    <col min="8972" max="8975" width="12.5" customWidth="1"/>
    <col min="9217" max="9217" width="0" hidden="1" customWidth="1"/>
    <col min="9218" max="9218" width="10.6640625" customWidth="1"/>
    <col min="9219" max="9219" width="8.6640625" customWidth="1"/>
    <col min="9220" max="9220" width="15.6640625" customWidth="1"/>
    <col min="9221" max="9221" width="14.1640625" customWidth="1"/>
    <col min="9222" max="9222" width="13.33203125" customWidth="1"/>
    <col min="9223" max="9225" width="14.83203125" customWidth="1"/>
    <col min="9226" max="9226" width="7.83203125" customWidth="1"/>
    <col min="9227" max="9227" width="5" customWidth="1"/>
    <col min="9228" max="9231" width="12.5" customWidth="1"/>
    <col min="9473" max="9473" width="0" hidden="1" customWidth="1"/>
    <col min="9474" max="9474" width="10.6640625" customWidth="1"/>
    <col min="9475" max="9475" width="8.6640625" customWidth="1"/>
    <col min="9476" max="9476" width="15.6640625" customWidth="1"/>
    <col min="9477" max="9477" width="14.1640625" customWidth="1"/>
    <col min="9478" max="9478" width="13.33203125" customWidth="1"/>
    <col min="9479" max="9481" width="14.83203125" customWidth="1"/>
    <col min="9482" max="9482" width="7.83203125" customWidth="1"/>
    <col min="9483" max="9483" width="5" customWidth="1"/>
    <col min="9484" max="9487" width="12.5" customWidth="1"/>
    <col min="9729" max="9729" width="0" hidden="1" customWidth="1"/>
    <col min="9730" max="9730" width="10.6640625" customWidth="1"/>
    <col min="9731" max="9731" width="8.6640625" customWidth="1"/>
    <col min="9732" max="9732" width="15.6640625" customWidth="1"/>
    <col min="9733" max="9733" width="14.1640625" customWidth="1"/>
    <col min="9734" max="9734" width="13.33203125" customWidth="1"/>
    <col min="9735" max="9737" width="14.83203125" customWidth="1"/>
    <col min="9738" max="9738" width="7.83203125" customWidth="1"/>
    <col min="9739" max="9739" width="5" customWidth="1"/>
    <col min="9740" max="9743" width="12.5" customWidth="1"/>
    <col min="9985" max="9985" width="0" hidden="1" customWidth="1"/>
    <col min="9986" max="9986" width="10.6640625" customWidth="1"/>
    <col min="9987" max="9987" width="8.6640625" customWidth="1"/>
    <col min="9988" max="9988" width="15.6640625" customWidth="1"/>
    <col min="9989" max="9989" width="14.1640625" customWidth="1"/>
    <col min="9990" max="9990" width="13.33203125" customWidth="1"/>
    <col min="9991" max="9993" width="14.83203125" customWidth="1"/>
    <col min="9994" max="9994" width="7.83203125" customWidth="1"/>
    <col min="9995" max="9995" width="5" customWidth="1"/>
    <col min="9996" max="9999" width="12.5" customWidth="1"/>
    <col min="10241" max="10241" width="0" hidden="1" customWidth="1"/>
    <col min="10242" max="10242" width="10.6640625" customWidth="1"/>
    <col min="10243" max="10243" width="8.6640625" customWidth="1"/>
    <col min="10244" max="10244" width="15.6640625" customWidth="1"/>
    <col min="10245" max="10245" width="14.1640625" customWidth="1"/>
    <col min="10246" max="10246" width="13.33203125" customWidth="1"/>
    <col min="10247" max="10249" width="14.83203125" customWidth="1"/>
    <col min="10250" max="10250" width="7.83203125" customWidth="1"/>
    <col min="10251" max="10251" width="5" customWidth="1"/>
    <col min="10252" max="10255" width="12.5" customWidth="1"/>
    <col min="10497" max="10497" width="0" hidden="1" customWidth="1"/>
    <col min="10498" max="10498" width="10.6640625" customWidth="1"/>
    <col min="10499" max="10499" width="8.6640625" customWidth="1"/>
    <col min="10500" max="10500" width="15.6640625" customWidth="1"/>
    <col min="10501" max="10501" width="14.1640625" customWidth="1"/>
    <col min="10502" max="10502" width="13.33203125" customWidth="1"/>
    <col min="10503" max="10505" width="14.83203125" customWidth="1"/>
    <col min="10506" max="10506" width="7.83203125" customWidth="1"/>
    <col min="10507" max="10507" width="5" customWidth="1"/>
    <col min="10508" max="10511" width="12.5" customWidth="1"/>
    <col min="10753" max="10753" width="0" hidden="1" customWidth="1"/>
    <col min="10754" max="10754" width="10.6640625" customWidth="1"/>
    <col min="10755" max="10755" width="8.6640625" customWidth="1"/>
    <col min="10756" max="10756" width="15.6640625" customWidth="1"/>
    <col min="10757" max="10757" width="14.1640625" customWidth="1"/>
    <col min="10758" max="10758" width="13.33203125" customWidth="1"/>
    <col min="10759" max="10761" width="14.83203125" customWidth="1"/>
    <col min="10762" max="10762" width="7.83203125" customWidth="1"/>
    <col min="10763" max="10763" width="5" customWidth="1"/>
    <col min="10764" max="10767" width="12.5" customWidth="1"/>
    <col min="11009" max="11009" width="0" hidden="1" customWidth="1"/>
    <col min="11010" max="11010" width="10.6640625" customWidth="1"/>
    <col min="11011" max="11011" width="8.6640625" customWidth="1"/>
    <col min="11012" max="11012" width="15.6640625" customWidth="1"/>
    <col min="11013" max="11013" width="14.1640625" customWidth="1"/>
    <col min="11014" max="11014" width="13.33203125" customWidth="1"/>
    <col min="11015" max="11017" width="14.83203125" customWidth="1"/>
    <col min="11018" max="11018" width="7.83203125" customWidth="1"/>
    <col min="11019" max="11019" width="5" customWidth="1"/>
    <col min="11020" max="11023" width="12.5" customWidth="1"/>
    <col min="11265" max="11265" width="0" hidden="1" customWidth="1"/>
    <col min="11266" max="11266" width="10.6640625" customWidth="1"/>
    <col min="11267" max="11267" width="8.6640625" customWidth="1"/>
    <col min="11268" max="11268" width="15.6640625" customWidth="1"/>
    <col min="11269" max="11269" width="14.1640625" customWidth="1"/>
    <col min="11270" max="11270" width="13.33203125" customWidth="1"/>
    <col min="11271" max="11273" width="14.83203125" customWidth="1"/>
    <col min="11274" max="11274" width="7.83203125" customWidth="1"/>
    <col min="11275" max="11275" width="5" customWidth="1"/>
    <col min="11276" max="11279" width="12.5" customWidth="1"/>
    <col min="11521" max="11521" width="0" hidden="1" customWidth="1"/>
    <col min="11522" max="11522" width="10.6640625" customWidth="1"/>
    <col min="11523" max="11523" width="8.6640625" customWidth="1"/>
    <col min="11524" max="11524" width="15.6640625" customWidth="1"/>
    <col min="11525" max="11525" width="14.1640625" customWidth="1"/>
    <col min="11526" max="11526" width="13.33203125" customWidth="1"/>
    <col min="11527" max="11529" width="14.83203125" customWidth="1"/>
    <col min="11530" max="11530" width="7.83203125" customWidth="1"/>
    <col min="11531" max="11531" width="5" customWidth="1"/>
    <col min="11532" max="11535" width="12.5" customWidth="1"/>
    <col min="11777" max="11777" width="0" hidden="1" customWidth="1"/>
    <col min="11778" max="11778" width="10.6640625" customWidth="1"/>
    <col min="11779" max="11779" width="8.6640625" customWidth="1"/>
    <col min="11780" max="11780" width="15.6640625" customWidth="1"/>
    <col min="11781" max="11781" width="14.1640625" customWidth="1"/>
    <col min="11782" max="11782" width="13.33203125" customWidth="1"/>
    <col min="11783" max="11785" width="14.83203125" customWidth="1"/>
    <col min="11786" max="11786" width="7.83203125" customWidth="1"/>
    <col min="11787" max="11787" width="5" customWidth="1"/>
    <col min="11788" max="11791" width="12.5" customWidth="1"/>
    <col min="12033" max="12033" width="0" hidden="1" customWidth="1"/>
    <col min="12034" max="12034" width="10.6640625" customWidth="1"/>
    <col min="12035" max="12035" width="8.6640625" customWidth="1"/>
    <col min="12036" max="12036" width="15.6640625" customWidth="1"/>
    <col min="12037" max="12037" width="14.1640625" customWidth="1"/>
    <col min="12038" max="12038" width="13.33203125" customWidth="1"/>
    <col min="12039" max="12041" width="14.83203125" customWidth="1"/>
    <col min="12042" max="12042" width="7.83203125" customWidth="1"/>
    <col min="12043" max="12043" width="5" customWidth="1"/>
    <col min="12044" max="12047" width="12.5" customWidth="1"/>
    <col min="12289" max="12289" width="0" hidden="1" customWidth="1"/>
    <col min="12290" max="12290" width="10.6640625" customWidth="1"/>
    <col min="12291" max="12291" width="8.6640625" customWidth="1"/>
    <col min="12292" max="12292" width="15.6640625" customWidth="1"/>
    <col min="12293" max="12293" width="14.1640625" customWidth="1"/>
    <col min="12294" max="12294" width="13.33203125" customWidth="1"/>
    <col min="12295" max="12297" width="14.83203125" customWidth="1"/>
    <col min="12298" max="12298" width="7.83203125" customWidth="1"/>
    <col min="12299" max="12299" width="5" customWidth="1"/>
    <col min="12300" max="12303" width="12.5" customWidth="1"/>
    <col min="12545" max="12545" width="0" hidden="1" customWidth="1"/>
    <col min="12546" max="12546" width="10.6640625" customWidth="1"/>
    <col min="12547" max="12547" width="8.6640625" customWidth="1"/>
    <col min="12548" max="12548" width="15.6640625" customWidth="1"/>
    <col min="12549" max="12549" width="14.1640625" customWidth="1"/>
    <col min="12550" max="12550" width="13.33203125" customWidth="1"/>
    <col min="12551" max="12553" width="14.83203125" customWidth="1"/>
    <col min="12554" max="12554" width="7.83203125" customWidth="1"/>
    <col min="12555" max="12555" width="5" customWidth="1"/>
    <col min="12556" max="12559" width="12.5" customWidth="1"/>
    <col min="12801" max="12801" width="0" hidden="1" customWidth="1"/>
    <col min="12802" max="12802" width="10.6640625" customWidth="1"/>
    <col min="12803" max="12803" width="8.6640625" customWidth="1"/>
    <col min="12804" max="12804" width="15.6640625" customWidth="1"/>
    <col min="12805" max="12805" width="14.1640625" customWidth="1"/>
    <col min="12806" max="12806" width="13.33203125" customWidth="1"/>
    <col min="12807" max="12809" width="14.83203125" customWidth="1"/>
    <col min="12810" max="12810" width="7.83203125" customWidth="1"/>
    <col min="12811" max="12811" width="5" customWidth="1"/>
    <col min="12812" max="12815" width="12.5" customWidth="1"/>
    <col min="13057" max="13057" width="0" hidden="1" customWidth="1"/>
    <col min="13058" max="13058" width="10.6640625" customWidth="1"/>
    <col min="13059" max="13059" width="8.6640625" customWidth="1"/>
    <col min="13060" max="13060" width="15.6640625" customWidth="1"/>
    <col min="13061" max="13061" width="14.1640625" customWidth="1"/>
    <col min="13062" max="13062" width="13.33203125" customWidth="1"/>
    <col min="13063" max="13065" width="14.83203125" customWidth="1"/>
    <col min="13066" max="13066" width="7.83203125" customWidth="1"/>
    <col min="13067" max="13067" width="5" customWidth="1"/>
    <col min="13068" max="13071" width="12.5" customWidth="1"/>
    <col min="13313" max="13313" width="0" hidden="1" customWidth="1"/>
    <col min="13314" max="13314" width="10.6640625" customWidth="1"/>
    <col min="13315" max="13315" width="8.6640625" customWidth="1"/>
    <col min="13316" max="13316" width="15.6640625" customWidth="1"/>
    <col min="13317" max="13317" width="14.1640625" customWidth="1"/>
    <col min="13318" max="13318" width="13.33203125" customWidth="1"/>
    <col min="13319" max="13321" width="14.83203125" customWidth="1"/>
    <col min="13322" max="13322" width="7.83203125" customWidth="1"/>
    <col min="13323" max="13323" width="5" customWidth="1"/>
    <col min="13324" max="13327" width="12.5" customWidth="1"/>
    <col min="13569" max="13569" width="0" hidden="1" customWidth="1"/>
    <col min="13570" max="13570" width="10.6640625" customWidth="1"/>
    <col min="13571" max="13571" width="8.6640625" customWidth="1"/>
    <col min="13572" max="13572" width="15.6640625" customWidth="1"/>
    <col min="13573" max="13573" width="14.1640625" customWidth="1"/>
    <col min="13574" max="13574" width="13.33203125" customWidth="1"/>
    <col min="13575" max="13577" width="14.83203125" customWidth="1"/>
    <col min="13578" max="13578" width="7.83203125" customWidth="1"/>
    <col min="13579" max="13579" width="5" customWidth="1"/>
    <col min="13580" max="13583" width="12.5" customWidth="1"/>
    <col min="13825" max="13825" width="0" hidden="1" customWidth="1"/>
    <col min="13826" max="13826" width="10.6640625" customWidth="1"/>
    <col min="13827" max="13827" width="8.6640625" customWidth="1"/>
    <col min="13828" max="13828" width="15.6640625" customWidth="1"/>
    <col min="13829" max="13829" width="14.1640625" customWidth="1"/>
    <col min="13830" max="13830" width="13.33203125" customWidth="1"/>
    <col min="13831" max="13833" width="14.83203125" customWidth="1"/>
    <col min="13834" max="13834" width="7.83203125" customWidth="1"/>
    <col min="13835" max="13835" width="5" customWidth="1"/>
    <col min="13836" max="13839" width="12.5" customWidth="1"/>
    <col min="14081" max="14081" width="0" hidden="1" customWidth="1"/>
    <col min="14082" max="14082" width="10.6640625" customWidth="1"/>
    <col min="14083" max="14083" width="8.6640625" customWidth="1"/>
    <col min="14084" max="14084" width="15.6640625" customWidth="1"/>
    <col min="14085" max="14085" width="14.1640625" customWidth="1"/>
    <col min="14086" max="14086" width="13.33203125" customWidth="1"/>
    <col min="14087" max="14089" width="14.83203125" customWidth="1"/>
    <col min="14090" max="14090" width="7.83203125" customWidth="1"/>
    <col min="14091" max="14091" width="5" customWidth="1"/>
    <col min="14092" max="14095" width="12.5" customWidth="1"/>
    <col min="14337" max="14337" width="0" hidden="1" customWidth="1"/>
    <col min="14338" max="14338" width="10.6640625" customWidth="1"/>
    <col min="14339" max="14339" width="8.6640625" customWidth="1"/>
    <col min="14340" max="14340" width="15.6640625" customWidth="1"/>
    <col min="14341" max="14341" width="14.1640625" customWidth="1"/>
    <col min="14342" max="14342" width="13.33203125" customWidth="1"/>
    <col min="14343" max="14345" width="14.83203125" customWidth="1"/>
    <col min="14346" max="14346" width="7.83203125" customWidth="1"/>
    <col min="14347" max="14347" width="5" customWidth="1"/>
    <col min="14348" max="14351" width="12.5" customWidth="1"/>
    <col min="14593" max="14593" width="0" hidden="1" customWidth="1"/>
    <col min="14594" max="14594" width="10.6640625" customWidth="1"/>
    <col min="14595" max="14595" width="8.6640625" customWidth="1"/>
    <col min="14596" max="14596" width="15.6640625" customWidth="1"/>
    <col min="14597" max="14597" width="14.1640625" customWidth="1"/>
    <col min="14598" max="14598" width="13.33203125" customWidth="1"/>
    <col min="14599" max="14601" width="14.83203125" customWidth="1"/>
    <col min="14602" max="14602" width="7.83203125" customWidth="1"/>
    <col min="14603" max="14603" width="5" customWidth="1"/>
    <col min="14604" max="14607" width="12.5" customWidth="1"/>
    <col min="14849" max="14849" width="0" hidden="1" customWidth="1"/>
    <col min="14850" max="14850" width="10.6640625" customWidth="1"/>
    <col min="14851" max="14851" width="8.6640625" customWidth="1"/>
    <col min="14852" max="14852" width="15.6640625" customWidth="1"/>
    <col min="14853" max="14853" width="14.1640625" customWidth="1"/>
    <col min="14854" max="14854" width="13.33203125" customWidth="1"/>
    <col min="14855" max="14857" width="14.83203125" customWidth="1"/>
    <col min="14858" max="14858" width="7.83203125" customWidth="1"/>
    <col min="14859" max="14859" width="5" customWidth="1"/>
    <col min="14860" max="14863" width="12.5" customWidth="1"/>
    <col min="15105" max="15105" width="0" hidden="1" customWidth="1"/>
    <col min="15106" max="15106" width="10.6640625" customWidth="1"/>
    <col min="15107" max="15107" width="8.6640625" customWidth="1"/>
    <col min="15108" max="15108" width="15.6640625" customWidth="1"/>
    <col min="15109" max="15109" width="14.1640625" customWidth="1"/>
    <col min="15110" max="15110" width="13.33203125" customWidth="1"/>
    <col min="15111" max="15113" width="14.83203125" customWidth="1"/>
    <col min="15114" max="15114" width="7.83203125" customWidth="1"/>
    <col min="15115" max="15115" width="5" customWidth="1"/>
    <col min="15116" max="15119" width="12.5" customWidth="1"/>
    <col min="15361" max="15361" width="0" hidden="1" customWidth="1"/>
    <col min="15362" max="15362" width="10.6640625" customWidth="1"/>
    <col min="15363" max="15363" width="8.6640625" customWidth="1"/>
    <col min="15364" max="15364" width="15.6640625" customWidth="1"/>
    <col min="15365" max="15365" width="14.1640625" customWidth="1"/>
    <col min="15366" max="15366" width="13.33203125" customWidth="1"/>
    <col min="15367" max="15369" width="14.83203125" customWidth="1"/>
    <col min="15370" max="15370" width="7.83203125" customWidth="1"/>
    <col min="15371" max="15371" width="5" customWidth="1"/>
    <col min="15372" max="15375" width="12.5" customWidth="1"/>
    <col min="15617" max="15617" width="0" hidden="1" customWidth="1"/>
    <col min="15618" max="15618" width="10.6640625" customWidth="1"/>
    <col min="15619" max="15619" width="8.6640625" customWidth="1"/>
    <col min="15620" max="15620" width="15.6640625" customWidth="1"/>
    <col min="15621" max="15621" width="14.1640625" customWidth="1"/>
    <col min="15622" max="15622" width="13.33203125" customWidth="1"/>
    <col min="15623" max="15625" width="14.83203125" customWidth="1"/>
    <col min="15626" max="15626" width="7.83203125" customWidth="1"/>
    <col min="15627" max="15627" width="5" customWidth="1"/>
    <col min="15628" max="15631" width="12.5" customWidth="1"/>
    <col min="15873" max="15873" width="0" hidden="1" customWidth="1"/>
    <col min="15874" max="15874" width="10.6640625" customWidth="1"/>
    <col min="15875" max="15875" width="8.6640625" customWidth="1"/>
    <col min="15876" max="15876" width="15.6640625" customWidth="1"/>
    <col min="15877" max="15877" width="14.1640625" customWidth="1"/>
    <col min="15878" max="15878" width="13.33203125" customWidth="1"/>
    <col min="15879" max="15881" width="14.83203125" customWidth="1"/>
    <col min="15882" max="15882" width="7.83203125" customWidth="1"/>
    <col min="15883" max="15883" width="5" customWidth="1"/>
    <col min="15884" max="15887" width="12.5" customWidth="1"/>
    <col min="16129" max="16129" width="0" hidden="1" customWidth="1"/>
    <col min="16130" max="16130" width="10.6640625" customWidth="1"/>
    <col min="16131" max="16131" width="8.6640625" customWidth="1"/>
    <col min="16132" max="16132" width="15.6640625" customWidth="1"/>
    <col min="16133" max="16133" width="14.1640625" customWidth="1"/>
    <col min="16134" max="16134" width="13.33203125" customWidth="1"/>
    <col min="16135" max="16137" width="14.83203125" customWidth="1"/>
    <col min="16138" max="16138" width="7.83203125" customWidth="1"/>
    <col min="16139" max="16139" width="5" customWidth="1"/>
    <col min="16140" max="16143" width="12.5" customWidth="1"/>
  </cols>
  <sheetData>
    <row r="1" spans="1:15" ht="33.75" customHeight="1">
      <c r="A1" s="86" t="s">
        <v>1</v>
      </c>
      <c r="B1" s="259" t="s">
        <v>2</v>
      </c>
      <c r="C1" s="260"/>
      <c r="D1" s="260"/>
      <c r="E1" s="260"/>
      <c r="F1" s="260"/>
      <c r="G1" s="260"/>
      <c r="H1" s="260"/>
      <c r="I1" s="260"/>
      <c r="J1" s="261"/>
    </row>
    <row r="2" spans="1:15" ht="23.25" customHeight="1">
      <c r="A2" s="87"/>
      <c r="B2" s="88" t="s">
        <v>3</v>
      </c>
      <c r="C2" s="89"/>
      <c r="D2" s="262" t="s">
        <v>72</v>
      </c>
      <c r="E2" s="263"/>
      <c r="F2" s="263"/>
      <c r="G2" s="263"/>
      <c r="H2" s="263"/>
      <c r="I2" s="263"/>
      <c r="J2" s="264"/>
      <c r="O2" s="90"/>
    </row>
    <row r="3" spans="1:15" ht="23.25" customHeight="1">
      <c r="A3" s="87"/>
      <c r="B3" s="91" t="s">
        <v>4</v>
      </c>
      <c r="C3" s="92"/>
      <c r="D3" s="265" t="s">
        <v>140</v>
      </c>
      <c r="E3" s="266"/>
      <c r="F3" s="266"/>
      <c r="G3" s="266"/>
      <c r="H3" s="266"/>
      <c r="I3" s="266"/>
      <c r="J3" s="267"/>
    </row>
    <row r="4" spans="1:15" ht="23.25" customHeight="1">
      <c r="A4" s="87"/>
      <c r="B4" s="93" t="s">
        <v>5</v>
      </c>
      <c r="C4" s="94"/>
      <c r="D4" s="265" t="s">
        <v>93</v>
      </c>
      <c r="E4" s="266"/>
      <c r="F4" s="266"/>
      <c r="G4" s="266"/>
      <c r="H4" s="266"/>
      <c r="I4" s="266"/>
      <c r="J4" s="267"/>
    </row>
    <row r="5" spans="1:15" ht="24" customHeight="1">
      <c r="A5" s="87"/>
      <c r="B5" s="95" t="s">
        <v>6</v>
      </c>
      <c r="D5" s="96" t="s">
        <v>90</v>
      </c>
      <c r="E5" s="97"/>
      <c r="F5" s="97"/>
      <c r="G5" s="97"/>
      <c r="H5" s="98" t="s">
        <v>68</v>
      </c>
      <c r="I5" s="96"/>
      <c r="J5" s="99"/>
    </row>
    <row r="6" spans="1:15" ht="15.75" customHeight="1">
      <c r="A6" s="87"/>
      <c r="B6" s="100"/>
      <c r="C6" s="97"/>
      <c r="D6" s="96" t="s">
        <v>91</v>
      </c>
      <c r="E6" s="97"/>
      <c r="F6" s="97"/>
      <c r="G6" s="97"/>
      <c r="H6" s="98" t="s">
        <v>69</v>
      </c>
      <c r="I6" s="96"/>
      <c r="J6" s="99"/>
    </row>
    <row r="7" spans="1:15" ht="15.75" customHeight="1">
      <c r="A7" s="87"/>
      <c r="B7" s="101"/>
      <c r="C7" s="102"/>
      <c r="D7" s="103" t="s">
        <v>92</v>
      </c>
      <c r="E7" s="104"/>
      <c r="F7" s="104"/>
      <c r="G7" s="104"/>
      <c r="H7" s="105" t="s">
        <v>70</v>
      </c>
      <c r="I7" s="104"/>
      <c r="J7" s="106"/>
    </row>
    <row r="8" spans="1:15" ht="24" hidden="1" customHeight="1">
      <c r="A8" s="87"/>
      <c r="B8" s="95" t="s">
        <v>7</v>
      </c>
      <c r="D8" s="107"/>
      <c r="H8" s="108" t="s">
        <v>8</v>
      </c>
      <c r="I8" s="107"/>
      <c r="J8" s="99"/>
    </row>
    <row r="9" spans="1:15" ht="15.75" hidden="1" customHeight="1">
      <c r="A9" s="87"/>
      <c r="B9" s="87"/>
      <c r="D9" s="107"/>
      <c r="H9" s="108" t="s">
        <v>9</v>
      </c>
      <c r="I9" s="107"/>
      <c r="J9" s="99"/>
    </row>
    <row r="10" spans="1:15" ht="15.75" hidden="1" customHeight="1">
      <c r="A10" s="87"/>
      <c r="B10" s="109"/>
      <c r="C10" s="110"/>
      <c r="D10" s="111"/>
      <c r="E10" s="112"/>
      <c r="F10" s="112"/>
      <c r="G10" s="113"/>
      <c r="H10" s="113"/>
      <c r="I10" s="114"/>
      <c r="J10" s="106"/>
    </row>
    <row r="11" spans="1:15" ht="24" customHeight="1">
      <c r="A11" s="87"/>
      <c r="B11" s="95" t="s">
        <v>10</v>
      </c>
      <c r="D11" s="268"/>
      <c r="E11" s="268"/>
      <c r="F11" s="268"/>
      <c r="G11" s="268"/>
      <c r="H11" s="108" t="s">
        <v>8</v>
      </c>
      <c r="I11" s="1"/>
      <c r="J11" s="99"/>
    </row>
    <row r="12" spans="1:15" ht="15.75" customHeight="1">
      <c r="A12" s="87"/>
      <c r="B12" s="100"/>
      <c r="C12" s="97"/>
      <c r="D12" s="258"/>
      <c r="E12" s="258"/>
      <c r="F12" s="258"/>
      <c r="G12" s="258"/>
      <c r="H12" s="108" t="s">
        <v>9</v>
      </c>
      <c r="I12" s="1"/>
      <c r="J12" s="99"/>
    </row>
    <row r="13" spans="1:15" ht="15.75" customHeight="1">
      <c r="A13" s="87"/>
      <c r="B13" s="101"/>
      <c r="C13" s="2"/>
      <c r="D13" s="254"/>
      <c r="E13" s="254"/>
      <c r="F13" s="254"/>
      <c r="G13" s="254"/>
      <c r="H13" s="115"/>
      <c r="I13" s="104"/>
      <c r="J13" s="106"/>
    </row>
    <row r="14" spans="1:15" ht="24" hidden="1" customHeight="1">
      <c r="A14" s="87"/>
      <c r="B14" s="116" t="s">
        <v>11</v>
      </c>
      <c r="C14" s="117"/>
      <c r="D14" s="118"/>
      <c r="E14" s="119"/>
      <c r="F14" s="119"/>
      <c r="G14" s="119"/>
      <c r="H14" s="120"/>
      <c r="I14" s="119"/>
      <c r="J14" s="121"/>
    </row>
    <row r="15" spans="1:15" ht="32.25" customHeight="1">
      <c r="A15" s="87"/>
      <c r="B15" s="109" t="s">
        <v>12</v>
      </c>
      <c r="C15" s="122"/>
      <c r="D15" s="113"/>
      <c r="E15" s="255"/>
      <c r="F15" s="255"/>
      <c r="G15" s="256"/>
      <c r="H15" s="256"/>
      <c r="I15" s="256" t="s">
        <v>13</v>
      </c>
      <c r="J15" s="257"/>
    </row>
    <row r="16" spans="1:15" ht="23.25" customHeight="1">
      <c r="A16" s="123" t="s">
        <v>14</v>
      </c>
      <c r="B16" s="124" t="s">
        <v>14</v>
      </c>
      <c r="C16" s="125"/>
      <c r="D16" s="126"/>
      <c r="E16" s="246"/>
      <c r="F16" s="247"/>
      <c r="G16" s="246"/>
      <c r="H16" s="247"/>
      <c r="I16" s="246">
        <f>SUMIF(F47:F47,A16,I47:I47)+SUMIF(F47:F47,"PSU",I47:I47)</f>
        <v>0</v>
      </c>
      <c r="J16" s="248"/>
    </row>
    <row r="17" spans="1:10" ht="23.25" customHeight="1">
      <c r="A17" s="123" t="s">
        <v>15</v>
      </c>
      <c r="B17" s="124" t="s">
        <v>15</v>
      </c>
      <c r="C17" s="125"/>
      <c r="D17" s="126"/>
      <c r="E17" s="246"/>
      <c r="F17" s="247"/>
      <c r="G17" s="246"/>
      <c r="H17" s="247"/>
      <c r="I17" s="246">
        <f>SUMIF(F47:F47,A17,I47:I47)</f>
        <v>0</v>
      </c>
      <c r="J17" s="248"/>
    </row>
    <row r="18" spans="1:10" ht="23.25" customHeight="1">
      <c r="A18" s="123" t="s">
        <v>16</v>
      </c>
      <c r="B18" s="124" t="s">
        <v>16</v>
      </c>
      <c r="C18" s="125"/>
      <c r="D18" s="126"/>
      <c r="E18" s="246"/>
      <c r="F18" s="247"/>
      <c r="G18" s="246"/>
      <c r="H18" s="247"/>
      <c r="I18" s="246">
        <f>SUMIF(F47:F47,A18,I47:I47)</f>
        <v>0</v>
      </c>
      <c r="J18" s="248"/>
    </row>
    <row r="19" spans="1:10" ht="23.25" customHeight="1">
      <c r="A19" s="123" t="s">
        <v>17</v>
      </c>
      <c r="B19" s="124" t="s">
        <v>18</v>
      </c>
      <c r="C19" s="125"/>
      <c r="D19" s="126"/>
      <c r="E19" s="246"/>
      <c r="F19" s="247"/>
      <c r="G19" s="246"/>
      <c r="H19" s="247"/>
      <c r="I19" s="246">
        <f>SUMIF(F47:F47,A19,I47:I47)</f>
        <v>0</v>
      </c>
      <c r="J19" s="248"/>
    </row>
    <row r="20" spans="1:10" ht="23.25" customHeight="1">
      <c r="A20" s="123" t="s">
        <v>19</v>
      </c>
      <c r="B20" s="124" t="s">
        <v>20</v>
      </c>
      <c r="C20" s="125"/>
      <c r="D20" s="126"/>
      <c r="E20" s="246"/>
      <c r="F20" s="247"/>
      <c r="G20" s="246"/>
      <c r="H20" s="247"/>
      <c r="I20" s="246">
        <f>SUMIF(F47:F47,A20,I47:I47)</f>
        <v>0</v>
      </c>
      <c r="J20" s="248"/>
    </row>
    <row r="21" spans="1:10" ht="23.25" customHeight="1">
      <c r="A21" s="87"/>
      <c r="B21" s="127" t="s">
        <v>13</v>
      </c>
      <c r="C21" s="128"/>
      <c r="D21" s="129"/>
      <c r="E21" s="249"/>
      <c r="F21" s="250"/>
      <c r="G21" s="249"/>
      <c r="H21" s="250"/>
      <c r="I21" s="249">
        <f>SUM(I16:J20)</f>
        <v>0</v>
      </c>
      <c r="J21" s="251"/>
    </row>
    <row r="22" spans="1:10" ht="33" customHeight="1">
      <c r="A22" s="87"/>
      <c r="B22" s="130" t="s">
        <v>21</v>
      </c>
      <c r="C22" s="125"/>
      <c r="D22" s="126"/>
      <c r="E22" s="131"/>
      <c r="F22" s="132"/>
      <c r="G22" s="133"/>
      <c r="H22" s="133"/>
      <c r="I22" s="133"/>
      <c r="J22" s="134"/>
    </row>
    <row r="23" spans="1:10" ht="23.25" customHeight="1">
      <c r="A23" s="87"/>
      <c r="B23" s="135" t="s">
        <v>22</v>
      </c>
      <c r="C23" s="125"/>
      <c r="D23" s="126"/>
      <c r="E23" s="136">
        <v>15</v>
      </c>
      <c r="F23" s="132" t="s">
        <v>23</v>
      </c>
      <c r="G23" s="244">
        <v>0</v>
      </c>
      <c r="H23" s="245"/>
      <c r="I23" s="245"/>
      <c r="J23" s="134" t="str">
        <f t="shared" ref="J23:J28" si="0">Mena</f>
        <v>CZK</v>
      </c>
    </row>
    <row r="24" spans="1:10" ht="23.25" customHeight="1">
      <c r="A24" s="87"/>
      <c r="B24" s="135" t="s">
        <v>24</v>
      </c>
      <c r="C24" s="125"/>
      <c r="D24" s="126"/>
      <c r="E24" s="136">
        <f>SazbaDPH1</f>
        <v>15</v>
      </c>
      <c r="F24" s="132" t="s">
        <v>23</v>
      </c>
      <c r="G24" s="252">
        <f>ZakladDPHSni*SazbaDPH1/100</f>
        <v>0</v>
      </c>
      <c r="H24" s="253"/>
      <c r="I24" s="253"/>
      <c r="J24" s="134" t="str">
        <f t="shared" si="0"/>
        <v>CZK</v>
      </c>
    </row>
    <row r="25" spans="1:10" ht="23.25" customHeight="1">
      <c r="A25" s="87"/>
      <c r="B25" s="135" t="s">
        <v>25</v>
      </c>
      <c r="C25" s="125"/>
      <c r="D25" s="126"/>
      <c r="E25" s="136">
        <v>21</v>
      </c>
      <c r="F25" s="132" t="s">
        <v>23</v>
      </c>
      <c r="G25" s="244">
        <f>I21</f>
        <v>0</v>
      </c>
      <c r="H25" s="245"/>
      <c r="I25" s="245"/>
      <c r="J25" s="134" t="str">
        <f t="shared" si="0"/>
        <v>CZK</v>
      </c>
    </row>
    <row r="26" spans="1:10" ht="23.25" customHeight="1">
      <c r="A26" s="87"/>
      <c r="B26" s="137" t="s">
        <v>26</v>
      </c>
      <c r="C26" s="138"/>
      <c r="D26" s="113"/>
      <c r="E26" s="139">
        <f>SazbaDPH2</f>
        <v>21</v>
      </c>
      <c r="F26" s="140" t="s">
        <v>23</v>
      </c>
      <c r="G26" s="226">
        <f>ZakladDPHZakl*SazbaDPH2/100</f>
        <v>0</v>
      </c>
      <c r="H26" s="227"/>
      <c r="I26" s="227"/>
      <c r="J26" s="141" t="str">
        <f t="shared" si="0"/>
        <v>CZK</v>
      </c>
    </row>
    <row r="27" spans="1:10" ht="23.25" customHeight="1" thickBot="1">
      <c r="A27" s="87"/>
      <c r="B27" s="95" t="s">
        <v>27</v>
      </c>
      <c r="C27" s="142"/>
      <c r="D27" s="143"/>
      <c r="E27" s="142"/>
      <c r="F27" s="144"/>
      <c r="G27" s="228">
        <f>0</f>
        <v>0</v>
      </c>
      <c r="H27" s="228"/>
      <c r="I27" s="228"/>
      <c r="J27" s="145" t="str">
        <f t="shared" si="0"/>
        <v>CZK</v>
      </c>
    </row>
    <row r="28" spans="1:10" ht="27.75" hidden="1" customHeight="1">
      <c r="A28" s="87"/>
      <c r="B28" s="146" t="s">
        <v>28</v>
      </c>
      <c r="C28" s="147"/>
      <c r="D28" s="147"/>
      <c r="E28" s="148"/>
      <c r="F28" s="149"/>
      <c r="G28" s="229" t="e">
        <f>ZakladDPHSniVypocet+ZakladDPHZaklVypocet</f>
        <v>#REF!</v>
      </c>
      <c r="H28" s="229"/>
      <c r="I28" s="229"/>
      <c r="J28" s="150" t="str">
        <f t="shared" si="0"/>
        <v>CZK</v>
      </c>
    </row>
    <row r="29" spans="1:10" ht="27.75" customHeight="1" thickBot="1">
      <c r="A29" s="87"/>
      <c r="B29" s="146" t="s">
        <v>29</v>
      </c>
      <c r="C29" s="151"/>
      <c r="D29" s="151"/>
      <c r="E29" s="151"/>
      <c r="F29" s="151"/>
      <c r="G29" s="230">
        <f>ZakladDPHSni+DPHSni+ZakladDPHZakl+DPHZakl+Zaokrouhleni</f>
        <v>0</v>
      </c>
      <c r="H29" s="230"/>
      <c r="I29" s="230"/>
      <c r="J29" s="152" t="s">
        <v>30</v>
      </c>
    </row>
    <row r="30" spans="1:10" ht="12.75" customHeight="1">
      <c r="A30" s="87"/>
      <c r="B30" s="87"/>
      <c r="J30" s="153"/>
    </row>
    <row r="31" spans="1:10" ht="78.75" customHeight="1">
      <c r="A31" s="87"/>
      <c r="B31" s="231"/>
      <c r="C31" s="232"/>
      <c r="D31" s="232"/>
      <c r="E31" s="232"/>
      <c r="F31" s="232"/>
      <c r="G31" s="232"/>
      <c r="H31" s="232"/>
      <c r="I31" s="232"/>
      <c r="J31" s="233"/>
    </row>
    <row r="32" spans="1:10" ht="18.75" customHeight="1">
      <c r="A32" s="87"/>
      <c r="B32" s="154"/>
      <c r="C32" s="155" t="s">
        <v>31</v>
      </c>
      <c r="D32" s="156"/>
      <c r="E32" s="156"/>
      <c r="F32" s="155" t="s">
        <v>32</v>
      </c>
      <c r="G32" s="156"/>
      <c r="H32" s="157">
        <f ca="1">TODAY()</f>
        <v>45496</v>
      </c>
      <c r="I32" s="156"/>
      <c r="J32" s="153"/>
    </row>
    <row r="33" spans="1:10" ht="47.25" customHeight="1">
      <c r="A33" s="87"/>
      <c r="B33" s="87"/>
      <c r="J33" s="153"/>
    </row>
    <row r="34" spans="1:10" s="159" customFormat="1" ht="18.75" customHeight="1">
      <c r="A34" s="158"/>
      <c r="B34" s="158"/>
      <c r="D34" s="160"/>
      <c r="E34" s="160"/>
      <c r="G34" s="160"/>
      <c r="H34" s="160"/>
      <c r="I34" s="160"/>
      <c r="J34" s="161"/>
    </row>
    <row r="35" spans="1:10" ht="12.75" customHeight="1">
      <c r="A35" s="87"/>
      <c r="B35" s="87"/>
      <c r="D35" s="234" t="s">
        <v>33</v>
      </c>
      <c r="E35" s="234"/>
      <c r="H35" s="162" t="s">
        <v>34</v>
      </c>
      <c r="J35" s="153"/>
    </row>
    <row r="36" spans="1:10" ht="13.5" customHeight="1" thickBot="1">
      <c r="A36" s="163"/>
      <c r="B36" s="163"/>
      <c r="C36" s="164"/>
      <c r="D36" s="164"/>
      <c r="E36" s="164"/>
      <c r="F36" s="164"/>
      <c r="G36" s="164"/>
      <c r="H36" s="164"/>
      <c r="I36" s="164"/>
      <c r="J36" s="165"/>
    </row>
    <row r="37" spans="1:10" ht="27" hidden="1" customHeight="1">
      <c r="B37" s="166" t="s">
        <v>35</v>
      </c>
      <c r="C37" s="167"/>
      <c r="D37" s="167"/>
      <c r="E37" s="167"/>
      <c r="F37" s="168"/>
      <c r="G37" s="168"/>
      <c r="H37" s="168"/>
      <c r="I37" s="168"/>
      <c r="J37" s="167"/>
    </row>
    <row r="38" spans="1:10" ht="25.5" hidden="1" customHeight="1">
      <c r="A38" s="169" t="s">
        <v>36</v>
      </c>
      <c r="B38" s="170" t="s">
        <v>37</v>
      </c>
      <c r="C38" s="171" t="s">
        <v>38</v>
      </c>
      <c r="D38" s="172"/>
      <c r="E38" s="172"/>
      <c r="F38" s="173" t="str">
        <f>B23</f>
        <v>Základ pro sníženou DPH</v>
      </c>
      <c r="G38" s="173" t="str">
        <f>B25</f>
        <v>Základ pro základní DPH</v>
      </c>
      <c r="H38" s="174" t="s">
        <v>39</v>
      </c>
      <c r="I38" s="174" t="s">
        <v>0</v>
      </c>
      <c r="J38" s="175" t="s">
        <v>23</v>
      </c>
    </row>
    <row r="39" spans="1:10" ht="25.5" hidden="1" customHeight="1">
      <c r="A39" s="169">
        <v>1</v>
      </c>
      <c r="B39" s="176" t="s">
        <v>40</v>
      </c>
      <c r="C39" s="235" t="s">
        <v>41</v>
      </c>
      <c r="D39" s="236"/>
      <c r="E39" s="236"/>
      <c r="F39" s="177" t="e">
        <f>[1]Pol!O210</f>
        <v>#REF!</v>
      </c>
      <c r="G39" s="178" t="e">
        <f>[1]Pol!P210</f>
        <v>#REF!</v>
      </c>
      <c r="H39" s="179" t="e">
        <f>(F39*SazbaDPH1/100)+(G39*SazbaDPH2/100)</f>
        <v>#REF!</v>
      </c>
      <c r="I39" s="179" t="e">
        <f>F39+G39+H39</f>
        <v>#REF!</v>
      </c>
      <c r="J39" s="180" t="e">
        <f>IF(CenaCelkemVypocet=0,"",I39/CenaCelkemVypocet*100)</f>
        <v>#REF!</v>
      </c>
    </row>
    <row r="40" spans="1:10" ht="25.5" hidden="1" customHeight="1">
      <c r="A40" s="169"/>
      <c r="B40" s="237" t="s">
        <v>42</v>
      </c>
      <c r="C40" s="238"/>
      <c r="D40" s="238"/>
      <c r="E40" s="239"/>
      <c r="F40" s="181" t="e">
        <f>SUMIF(A39:A39,"=1",F39:F39)</f>
        <v>#REF!</v>
      </c>
      <c r="G40" s="182" t="e">
        <f>SUMIF(A39:A39,"=1",G39:G39)</f>
        <v>#REF!</v>
      </c>
      <c r="H40" s="182" t="e">
        <f>SUMIF(A39:A39,"=1",H39:H39)</f>
        <v>#REF!</v>
      </c>
      <c r="I40" s="182" t="e">
        <f>SUMIF(A39:A39,"=1",I39:I39)</f>
        <v>#REF!</v>
      </c>
      <c r="J40" s="183" t="e">
        <f>SUMIF(A39:A39,"=1",J39:J39)</f>
        <v>#REF!</v>
      </c>
    </row>
    <row r="44" spans="1:10" ht="15.75">
      <c r="B44" s="184" t="s">
        <v>43</v>
      </c>
    </row>
    <row r="46" spans="1:10" ht="25.5" customHeight="1">
      <c r="A46" s="185"/>
      <c r="B46" s="186" t="s">
        <v>37</v>
      </c>
      <c r="C46" s="186" t="s">
        <v>38</v>
      </c>
      <c r="D46" s="187"/>
      <c r="E46" s="187"/>
      <c r="F46" s="188" t="s">
        <v>44</v>
      </c>
      <c r="G46" s="188"/>
      <c r="H46" s="188"/>
      <c r="I46" s="240" t="s">
        <v>13</v>
      </c>
      <c r="J46" s="240"/>
    </row>
    <row r="47" spans="1:10" ht="25.5" customHeight="1">
      <c r="A47" s="189"/>
      <c r="B47" s="190"/>
      <c r="C47" s="241" t="s">
        <v>93</v>
      </c>
      <c r="D47" s="242"/>
      <c r="E47" s="242"/>
      <c r="F47" s="191" t="s">
        <v>15</v>
      </c>
      <c r="G47" s="192"/>
      <c r="H47" s="192"/>
      <c r="I47" s="243">
        <f>Pol!G320</f>
        <v>0</v>
      </c>
      <c r="J47" s="243"/>
    </row>
    <row r="48" spans="1:10" ht="25.5" customHeight="1">
      <c r="A48" s="193"/>
      <c r="B48" s="194" t="s">
        <v>0</v>
      </c>
      <c r="C48" s="194"/>
      <c r="D48" s="195"/>
      <c r="E48" s="195"/>
      <c r="F48" s="196"/>
      <c r="G48" s="197"/>
      <c r="H48" s="197"/>
      <c r="I48" s="225">
        <f>SUM(I47:I47)</f>
        <v>0</v>
      </c>
      <c r="J48" s="225"/>
    </row>
    <row r="49" spans="6:10">
      <c r="F49" s="198"/>
      <c r="G49" s="198"/>
      <c r="H49" s="198"/>
      <c r="I49" s="198"/>
      <c r="J49" s="198"/>
    </row>
    <row r="50" spans="6:10">
      <c r="F50" s="198"/>
      <c r="G50" s="198"/>
      <c r="H50" s="198"/>
      <c r="I50" s="198"/>
      <c r="J50" s="198"/>
    </row>
    <row r="51" spans="6:10">
      <c r="F51" s="198"/>
      <c r="G51" s="198"/>
      <c r="H51" s="198"/>
      <c r="I51" s="198"/>
      <c r="J51" s="198"/>
    </row>
  </sheetData>
  <sheetProtection algorithmName="SHA-512" hashValue="R+HqKZuYwwtXnc9DHUS2pD0+QmzIsxedynp+v0Dwj9XbY6TJZiWWATYBaMZqiCrq94e3/pqwDDOmZrOmXxOtWw==" saltValue="S7ATF4kDWazniz/+5ZeqWA==" spinCount="100000" sheet="1" objects="1" scenarios="1"/>
  <mergeCells count="43">
    <mergeCell ref="D12:G12"/>
    <mergeCell ref="B1:J1"/>
    <mergeCell ref="D2:J2"/>
    <mergeCell ref="D3:J3"/>
    <mergeCell ref="D4:J4"/>
    <mergeCell ref="D11:G11"/>
    <mergeCell ref="D13:G13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I48:J48"/>
    <mergeCell ref="G26:I26"/>
    <mergeCell ref="G27:I27"/>
    <mergeCell ref="G28:I28"/>
    <mergeCell ref="G29:I29"/>
    <mergeCell ref="B31:J31"/>
    <mergeCell ref="D35:E35"/>
    <mergeCell ref="C39:E39"/>
    <mergeCell ref="B40:E40"/>
    <mergeCell ref="I46:J46"/>
    <mergeCell ref="C47:E47"/>
    <mergeCell ref="I47:J47"/>
  </mergeCells>
  <pageMargins left="0.7" right="0.7" top="0.78740157499999996" bottom="0.78740157499999996" header="0.3" footer="0.3"/>
  <pageSetup paperSize="9" scale="93" orientation="portrait" r:id="rId1"/>
  <rowBreaks count="1" manualBreakCount="1">
    <brk id="40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20"/>
  <sheetViews>
    <sheetView showZeros="0" tabSelected="1" view="pageBreakPreview" topLeftCell="A291" zoomScaleNormal="100" zoomScaleSheetLayoutView="100" workbookViewId="0">
      <selection activeCell="H291" sqref="H1:H1048576"/>
    </sheetView>
  </sheetViews>
  <sheetFormatPr defaultRowHeight="12" outlineLevelRow="1"/>
  <cols>
    <col min="1" max="1" width="6" style="4" customWidth="1"/>
    <col min="2" max="2" width="16.83203125" style="84" customWidth="1"/>
    <col min="3" max="3" width="79.6640625" style="84" customWidth="1"/>
    <col min="4" max="4" width="5.33203125" style="3" customWidth="1"/>
    <col min="5" max="5" width="10.1640625" style="85" customWidth="1"/>
    <col min="6" max="6" width="14" style="4" customWidth="1"/>
    <col min="7" max="7" width="14.83203125" style="4" customWidth="1"/>
    <col min="8" max="8" width="10.6640625" style="3" hidden="1" customWidth="1"/>
    <col min="9" max="10" width="17.33203125" style="202" customWidth="1"/>
    <col min="11" max="14" width="9.33203125" style="4"/>
    <col min="15" max="25" width="0" style="4" hidden="1" customWidth="1"/>
    <col min="26" max="256" width="9.33203125" style="4"/>
    <col min="257" max="257" width="5" style="4" customWidth="1"/>
    <col min="258" max="258" width="16.83203125" style="4" customWidth="1"/>
    <col min="259" max="259" width="59.1640625" style="4" customWidth="1"/>
    <col min="260" max="260" width="5.33203125" style="4" customWidth="1"/>
    <col min="261" max="261" width="12.33203125" style="4" customWidth="1"/>
    <col min="262" max="262" width="11.5" style="4" customWidth="1"/>
    <col min="263" max="263" width="14.83203125" style="4" customWidth="1"/>
    <col min="264" max="264" width="10.6640625" style="4" customWidth="1"/>
    <col min="265" max="270" width="9.33203125" style="4"/>
    <col min="271" max="281" width="0" style="4" hidden="1" customWidth="1"/>
    <col min="282" max="512" width="9.33203125" style="4"/>
    <col min="513" max="513" width="5" style="4" customWidth="1"/>
    <col min="514" max="514" width="16.83203125" style="4" customWidth="1"/>
    <col min="515" max="515" width="59.1640625" style="4" customWidth="1"/>
    <col min="516" max="516" width="5.33203125" style="4" customWidth="1"/>
    <col min="517" max="517" width="12.33203125" style="4" customWidth="1"/>
    <col min="518" max="518" width="11.5" style="4" customWidth="1"/>
    <col min="519" max="519" width="14.83203125" style="4" customWidth="1"/>
    <col min="520" max="520" width="10.6640625" style="4" customWidth="1"/>
    <col min="521" max="526" width="9.33203125" style="4"/>
    <col min="527" max="537" width="0" style="4" hidden="1" customWidth="1"/>
    <col min="538" max="768" width="9.33203125" style="4"/>
    <col min="769" max="769" width="5" style="4" customWidth="1"/>
    <col min="770" max="770" width="16.83203125" style="4" customWidth="1"/>
    <col min="771" max="771" width="59.1640625" style="4" customWidth="1"/>
    <col min="772" max="772" width="5.33203125" style="4" customWidth="1"/>
    <col min="773" max="773" width="12.33203125" style="4" customWidth="1"/>
    <col min="774" max="774" width="11.5" style="4" customWidth="1"/>
    <col min="775" max="775" width="14.83203125" style="4" customWidth="1"/>
    <col min="776" max="776" width="10.6640625" style="4" customWidth="1"/>
    <col min="777" max="782" width="9.33203125" style="4"/>
    <col min="783" max="793" width="0" style="4" hidden="1" customWidth="1"/>
    <col min="794" max="1024" width="9.33203125" style="4"/>
    <col min="1025" max="1025" width="5" style="4" customWidth="1"/>
    <col min="1026" max="1026" width="16.83203125" style="4" customWidth="1"/>
    <col min="1027" max="1027" width="59.1640625" style="4" customWidth="1"/>
    <col min="1028" max="1028" width="5.33203125" style="4" customWidth="1"/>
    <col min="1029" max="1029" width="12.33203125" style="4" customWidth="1"/>
    <col min="1030" max="1030" width="11.5" style="4" customWidth="1"/>
    <col min="1031" max="1031" width="14.83203125" style="4" customWidth="1"/>
    <col min="1032" max="1032" width="10.6640625" style="4" customWidth="1"/>
    <col min="1033" max="1038" width="9.33203125" style="4"/>
    <col min="1039" max="1049" width="0" style="4" hidden="1" customWidth="1"/>
    <col min="1050" max="1280" width="9.33203125" style="4"/>
    <col min="1281" max="1281" width="5" style="4" customWidth="1"/>
    <col min="1282" max="1282" width="16.83203125" style="4" customWidth="1"/>
    <col min="1283" max="1283" width="59.1640625" style="4" customWidth="1"/>
    <col min="1284" max="1284" width="5.33203125" style="4" customWidth="1"/>
    <col min="1285" max="1285" width="12.33203125" style="4" customWidth="1"/>
    <col min="1286" max="1286" width="11.5" style="4" customWidth="1"/>
    <col min="1287" max="1287" width="14.83203125" style="4" customWidth="1"/>
    <col min="1288" max="1288" width="10.6640625" style="4" customWidth="1"/>
    <col min="1289" max="1294" width="9.33203125" style="4"/>
    <col min="1295" max="1305" width="0" style="4" hidden="1" customWidth="1"/>
    <col min="1306" max="1536" width="9.33203125" style="4"/>
    <col min="1537" max="1537" width="5" style="4" customWidth="1"/>
    <col min="1538" max="1538" width="16.83203125" style="4" customWidth="1"/>
    <col min="1539" max="1539" width="59.1640625" style="4" customWidth="1"/>
    <col min="1540" max="1540" width="5.33203125" style="4" customWidth="1"/>
    <col min="1541" max="1541" width="12.33203125" style="4" customWidth="1"/>
    <col min="1542" max="1542" width="11.5" style="4" customWidth="1"/>
    <col min="1543" max="1543" width="14.83203125" style="4" customWidth="1"/>
    <col min="1544" max="1544" width="10.6640625" style="4" customWidth="1"/>
    <col min="1545" max="1550" width="9.33203125" style="4"/>
    <col min="1551" max="1561" width="0" style="4" hidden="1" customWidth="1"/>
    <col min="1562" max="1792" width="9.33203125" style="4"/>
    <col min="1793" max="1793" width="5" style="4" customWidth="1"/>
    <col min="1794" max="1794" width="16.83203125" style="4" customWidth="1"/>
    <col min="1795" max="1795" width="59.1640625" style="4" customWidth="1"/>
    <col min="1796" max="1796" width="5.33203125" style="4" customWidth="1"/>
    <col min="1797" max="1797" width="12.33203125" style="4" customWidth="1"/>
    <col min="1798" max="1798" width="11.5" style="4" customWidth="1"/>
    <col min="1799" max="1799" width="14.83203125" style="4" customWidth="1"/>
    <col min="1800" max="1800" width="10.6640625" style="4" customWidth="1"/>
    <col min="1801" max="1806" width="9.33203125" style="4"/>
    <col min="1807" max="1817" width="0" style="4" hidden="1" customWidth="1"/>
    <col min="1818" max="2048" width="9.33203125" style="4"/>
    <col min="2049" max="2049" width="5" style="4" customWidth="1"/>
    <col min="2050" max="2050" width="16.83203125" style="4" customWidth="1"/>
    <col min="2051" max="2051" width="59.1640625" style="4" customWidth="1"/>
    <col min="2052" max="2052" width="5.33203125" style="4" customWidth="1"/>
    <col min="2053" max="2053" width="12.33203125" style="4" customWidth="1"/>
    <col min="2054" max="2054" width="11.5" style="4" customWidth="1"/>
    <col min="2055" max="2055" width="14.83203125" style="4" customWidth="1"/>
    <col min="2056" max="2056" width="10.6640625" style="4" customWidth="1"/>
    <col min="2057" max="2062" width="9.33203125" style="4"/>
    <col min="2063" max="2073" width="0" style="4" hidden="1" customWidth="1"/>
    <col min="2074" max="2304" width="9.33203125" style="4"/>
    <col min="2305" max="2305" width="5" style="4" customWidth="1"/>
    <col min="2306" max="2306" width="16.83203125" style="4" customWidth="1"/>
    <col min="2307" max="2307" width="59.1640625" style="4" customWidth="1"/>
    <col min="2308" max="2308" width="5.33203125" style="4" customWidth="1"/>
    <col min="2309" max="2309" width="12.33203125" style="4" customWidth="1"/>
    <col min="2310" max="2310" width="11.5" style="4" customWidth="1"/>
    <col min="2311" max="2311" width="14.83203125" style="4" customWidth="1"/>
    <col min="2312" max="2312" width="10.6640625" style="4" customWidth="1"/>
    <col min="2313" max="2318" width="9.33203125" style="4"/>
    <col min="2319" max="2329" width="0" style="4" hidden="1" customWidth="1"/>
    <col min="2330" max="2560" width="9.33203125" style="4"/>
    <col min="2561" max="2561" width="5" style="4" customWidth="1"/>
    <col min="2562" max="2562" width="16.83203125" style="4" customWidth="1"/>
    <col min="2563" max="2563" width="59.1640625" style="4" customWidth="1"/>
    <col min="2564" max="2564" width="5.33203125" style="4" customWidth="1"/>
    <col min="2565" max="2565" width="12.33203125" style="4" customWidth="1"/>
    <col min="2566" max="2566" width="11.5" style="4" customWidth="1"/>
    <col min="2567" max="2567" width="14.83203125" style="4" customWidth="1"/>
    <col min="2568" max="2568" width="10.6640625" style="4" customWidth="1"/>
    <col min="2569" max="2574" width="9.33203125" style="4"/>
    <col min="2575" max="2585" width="0" style="4" hidden="1" customWidth="1"/>
    <col min="2586" max="2816" width="9.33203125" style="4"/>
    <col min="2817" max="2817" width="5" style="4" customWidth="1"/>
    <col min="2818" max="2818" width="16.83203125" style="4" customWidth="1"/>
    <col min="2819" max="2819" width="59.1640625" style="4" customWidth="1"/>
    <col min="2820" max="2820" width="5.33203125" style="4" customWidth="1"/>
    <col min="2821" max="2821" width="12.33203125" style="4" customWidth="1"/>
    <col min="2822" max="2822" width="11.5" style="4" customWidth="1"/>
    <col min="2823" max="2823" width="14.83203125" style="4" customWidth="1"/>
    <col min="2824" max="2824" width="10.6640625" style="4" customWidth="1"/>
    <col min="2825" max="2830" width="9.33203125" style="4"/>
    <col min="2831" max="2841" width="0" style="4" hidden="1" customWidth="1"/>
    <col min="2842" max="3072" width="9.33203125" style="4"/>
    <col min="3073" max="3073" width="5" style="4" customWidth="1"/>
    <col min="3074" max="3074" width="16.83203125" style="4" customWidth="1"/>
    <col min="3075" max="3075" width="59.1640625" style="4" customWidth="1"/>
    <col min="3076" max="3076" width="5.33203125" style="4" customWidth="1"/>
    <col min="3077" max="3077" width="12.33203125" style="4" customWidth="1"/>
    <col min="3078" max="3078" width="11.5" style="4" customWidth="1"/>
    <col min="3079" max="3079" width="14.83203125" style="4" customWidth="1"/>
    <col min="3080" max="3080" width="10.6640625" style="4" customWidth="1"/>
    <col min="3081" max="3086" width="9.33203125" style="4"/>
    <col min="3087" max="3097" width="0" style="4" hidden="1" customWidth="1"/>
    <col min="3098" max="3328" width="9.33203125" style="4"/>
    <col min="3329" max="3329" width="5" style="4" customWidth="1"/>
    <col min="3330" max="3330" width="16.83203125" style="4" customWidth="1"/>
    <col min="3331" max="3331" width="59.1640625" style="4" customWidth="1"/>
    <col min="3332" max="3332" width="5.33203125" style="4" customWidth="1"/>
    <col min="3333" max="3333" width="12.33203125" style="4" customWidth="1"/>
    <col min="3334" max="3334" width="11.5" style="4" customWidth="1"/>
    <col min="3335" max="3335" width="14.83203125" style="4" customWidth="1"/>
    <col min="3336" max="3336" width="10.6640625" style="4" customWidth="1"/>
    <col min="3337" max="3342" width="9.33203125" style="4"/>
    <col min="3343" max="3353" width="0" style="4" hidden="1" customWidth="1"/>
    <col min="3354" max="3584" width="9.33203125" style="4"/>
    <col min="3585" max="3585" width="5" style="4" customWidth="1"/>
    <col min="3586" max="3586" width="16.83203125" style="4" customWidth="1"/>
    <col min="3587" max="3587" width="59.1640625" style="4" customWidth="1"/>
    <col min="3588" max="3588" width="5.33203125" style="4" customWidth="1"/>
    <col min="3589" max="3589" width="12.33203125" style="4" customWidth="1"/>
    <col min="3590" max="3590" width="11.5" style="4" customWidth="1"/>
    <col min="3591" max="3591" width="14.83203125" style="4" customWidth="1"/>
    <col min="3592" max="3592" width="10.6640625" style="4" customWidth="1"/>
    <col min="3593" max="3598" width="9.33203125" style="4"/>
    <col min="3599" max="3609" width="0" style="4" hidden="1" customWidth="1"/>
    <col min="3610" max="3840" width="9.33203125" style="4"/>
    <col min="3841" max="3841" width="5" style="4" customWidth="1"/>
    <col min="3842" max="3842" width="16.83203125" style="4" customWidth="1"/>
    <col min="3843" max="3843" width="59.1640625" style="4" customWidth="1"/>
    <col min="3844" max="3844" width="5.33203125" style="4" customWidth="1"/>
    <col min="3845" max="3845" width="12.33203125" style="4" customWidth="1"/>
    <col min="3846" max="3846" width="11.5" style="4" customWidth="1"/>
    <col min="3847" max="3847" width="14.83203125" style="4" customWidth="1"/>
    <col min="3848" max="3848" width="10.6640625" style="4" customWidth="1"/>
    <col min="3849" max="3854" width="9.33203125" style="4"/>
    <col min="3855" max="3865" width="0" style="4" hidden="1" customWidth="1"/>
    <col min="3866" max="4096" width="9.33203125" style="4"/>
    <col min="4097" max="4097" width="5" style="4" customWidth="1"/>
    <col min="4098" max="4098" width="16.83203125" style="4" customWidth="1"/>
    <col min="4099" max="4099" width="59.1640625" style="4" customWidth="1"/>
    <col min="4100" max="4100" width="5.33203125" style="4" customWidth="1"/>
    <col min="4101" max="4101" width="12.33203125" style="4" customWidth="1"/>
    <col min="4102" max="4102" width="11.5" style="4" customWidth="1"/>
    <col min="4103" max="4103" width="14.83203125" style="4" customWidth="1"/>
    <col min="4104" max="4104" width="10.6640625" style="4" customWidth="1"/>
    <col min="4105" max="4110" width="9.33203125" style="4"/>
    <col min="4111" max="4121" width="0" style="4" hidden="1" customWidth="1"/>
    <col min="4122" max="4352" width="9.33203125" style="4"/>
    <col min="4353" max="4353" width="5" style="4" customWidth="1"/>
    <col min="4354" max="4354" width="16.83203125" style="4" customWidth="1"/>
    <col min="4355" max="4355" width="59.1640625" style="4" customWidth="1"/>
    <col min="4356" max="4356" width="5.33203125" style="4" customWidth="1"/>
    <col min="4357" max="4357" width="12.33203125" style="4" customWidth="1"/>
    <col min="4358" max="4358" width="11.5" style="4" customWidth="1"/>
    <col min="4359" max="4359" width="14.83203125" style="4" customWidth="1"/>
    <col min="4360" max="4360" width="10.6640625" style="4" customWidth="1"/>
    <col min="4361" max="4366" width="9.33203125" style="4"/>
    <col min="4367" max="4377" width="0" style="4" hidden="1" customWidth="1"/>
    <col min="4378" max="4608" width="9.33203125" style="4"/>
    <col min="4609" max="4609" width="5" style="4" customWidth="1"/>
    <col min="4610" max="4610" width="16.83203125" style="4" customWidth="1"/>
    <col min="4611" max="4611" width="59.1640625" style="4" customWidth="1"/>
    <col min="4612" max="4612" width="5.33203125" style="4" customWidth="1"/>
    <col min="4613" max="4613" width="12.33203125" style="4" customWidth="1"/>
    <col min="4614" max="4614" width="11.5" style="4" customWidth="1"/>
    <col min="4615" max="4615" width="14.83203125" style="4" customWidth="1"/>
    <col min="4616" max="4616" width="10.6640625" style="4" customWidth="1"/>
    <col min="4617" max="4622" width="9.33203125" style="4"/>
    <col min="4623" max="4633" width="0" style="4" hidden="1" customWidth="1"/>
    <col min="4634" max="4864" width="9.33203125" style="4"/>
    <col min="4865" max="4865" width="5" style="4" customWidth="1"/>
    <col min="4866" max="4866" width="16.83203125" style="4" customWidth="1"/>
    <col min="4867" max="4867" width="59.1640625" style="4" customWidth="1"/>
    <col min="4868" max="4868" width="5.33203125" style="4" customWidth="1"/>
    <col min="4869" max="4869" width="12.33203125" style="4" customWidth="1"/>
    <col min="4870" max="4870" width="11.5" style="4" customWidth="1"/>
    <col min="4871" max="4871" width="14.83203125" style="4" customWidth="1"/>
    <col min="4872" max="4872" width="10.6640625" style="4" customWidth="1"/>
    <col min="4873" max="4878" width="9.33203125" style="4"/>
    <col min="4879" max="4889" width="0" style="4" hidden="1" customWidth="1"/>
    <col min="4890" max="5120" width="9.33203125" style="4"/>
    <col min="5121" max="5121" width="5" style="4" customWidth="1"/>
    <col min="5122" max="5122" width="16.83203125" style="4" customWidth="1"/>
    <col min="5123" max="5123" width="59.1640625" style="4" customWidth="1"/>
    <col min="5124" max="5124" width="5.33203125" style="4" customWidth="1"/>
    <col min="5125" max="5125" width="12.33203125" style="4" customWidth="1"/>
    <col min="5126" max="5126" width="11.5" style="4" customWidth="1"/>
    <col min="5127" max="5127" width="14.83203125" style="4" customWidth="1"/>
    <col min="5128" max="5128" width="10.6640625" style="4" customWidth="1"/>
    <col min="5129" max="5134" width="9.33203125" style="4"/>
    <col min="5135" max="5145" width="0" style="4" hidden="1" customWidth="1"/>
    <col min="5146" max="5376" width="9.33203125" style="4"/>
    <col min="5377" max="5377" width="5" style="4" customWidth="1"/>
    <col min="5378" max="5378" width="16.83203125" style="4" customWidth="1"/>
    <col min="5379" max="5379" width="59.1640625" style="4" customWidth="1"/>
    <col min="5380" max="5380" width="5.33203125" style="4" customWidth="1"/>
    <col min="5381" max="5381" width="12.33203125" style="4" customWidth="1"/>
    <col min="5382" max="5382" width="11.5" style="4" customWidth="1"/>
    <col min="5383" max="5383" width="14.83203125" style="4" customWidth="1"/>
    <col min="5384" max="5384" width="10.6640625" style="4" customWidth="1"/>
    <col min="5385" max="5390" width="9.33203125" style="4"/>
    <col min="5391" max="5401" width="0" style="4" hidden="1" customWidth="1"/>
    <col min="5402" max="5632" width="9.33203125" style="4"/>
    <col min="5633" max="5633" width="5" style="4" customWidth="1"/>
    <col min="5634" max="5634" width="16.83203125" style="4" customWidth="1"/>
    <col min="5635" max="5635" width="59.1640625" style="4" customWidth="1"/>
    <col min="5636" max="5636" width="5.33203125" style="4" customWidth="1"/>
    <col min="5637" max="5637" width="12.33203125" style="4" customWidth="1"/>
    <col min="5638" max="5638" width="11.5" style="4" customWidth="1"/>
    <col min="5639" max="5639" width="14.83203125" style="4" customWidth="1"/>
    <col min="5640" max="5640" width="10.6640625" style="4" customWidth="1"/>
    <col min="5641" max="5646" width="9.33203125" style="4"/>
    <col min="5647" max="5657" width="0" style="4" hidden="1" customWidth="1"/>
    <col min="5658" max="5888" width="9.33203125" style="4"/>
    <col min="5889" max="5889" width="5" style="4" customWidth="1"/>
    <col min="5890" max="5890" width="16.83203125" style="4" customWidth="1"/>
    <col min="5891" max="5891" width="59.1640625" style="4" customWidth="1"/>
    <col min="5892" max="5892" width="5.33203125" style="4" customWidth="1"/>
    <col min="5893" max="5893" width="12.33203125" style="4" customWidth="1"/>
    <col min="5894" max="5894" width="11.5" style="4" customWidth="1"/>
    <col min="5895" max="5895" width="14.83203125" style="4" customWidth="1"/>
    <col min="5896" max="5896" width="10.6640625" style="4" customWidth="1"/>
    <col min="5897" max="5902" width="9.33203125" style="4"/>
    <col min="5903" max="5913" width="0" style="4" hidden="1" customWidth="1"/>
    <col min="5914" max="6144" width="9.33203125" style="4"/>
    <col min="6145" max="6145" width="5" style="4" customWidth="1"/>
    <col min="6146" max="6146" width="16.83203125" style="4" customWidth="1"/>
    <col min="6147" max="6147" width="59.1640625" style="4" customWidth="1"/>
    <col min="6148" max="6148" width="5.33203125" style="4" customWidth="1"/>
    <col min="6149" max="6149" width="12.33203125" style="4" customWidth="1"/>
    <col min="6150" max="6150" width="11.5" style="4" customWidth="1"/>
    <col min="6151" max="6151" width="14.83203125" style="4" customWidth="1"/>
    <col min="6152" max="6152" width="10.6640625" style="4" customWidth="1"/>
    <col min="6153" max="6158" width="9.33203125" style="4"/>
    <col min="6159" max="6169" width="0" style="4" hidden="1" customWidth="1"/>
    <col min="6170" max="6400" width="9.33203125" style="4"/>
    <col min="6401" max="6401" width="5" style="4" customWidth="1"/>
    <col min="6402" max="6402" width="16.83203125" style="4" customWidth="1"/>
    <col min="6403" max="6403" width="59.1640625" style="4" customWidth="1"/>
    <col min="6404" max="6404" width="5.33203125" style="4" customWidth="1"/>
    <col min="6405" max="6405" width="12.33203125" style="4" customWidth="1"/>
    <col min="6406" max="6406" width="11.5" style="4" customWidth="1"/>
    <col min="6407" max="6407" width="14.83203125" style="4" customWidth="1"/>
    <col min="6408" max="6408" width="10.6640625" style="4" customWidth="1"/>
    <col min="6409" max="6414" width="9.33203125" style="4"/>
    <col min="6415" max="6425" width="0" style="4" hidden="1" customWidth="1"/>
    <col min="6426" max="6656" width="9.33203125" style="4"/>
    <col min="6657" max="6657" width="5" style="4" customWidth="1"/>
    <col min="6658" max="6658" width="16.83203125" style="4" customWidth="1"/>
    <col min="6659" max="6659" width="59.1640625" style="4" customWidth="1"/>
    <col min="6660" max="6660" width="5.33203125" style="4" customWidth="1"/>
    <col min="6661" max="6661" width="12.33203125" style="4" customWidth="1"/>
    <col min="6662" max="6662" width="11.5" style="4" customWidth="1"/>
    <col min="6663" max="6663" width="14.83203125" style="4" customWidth="1"/>
    <col min="6664" max="6664" width="10.6640625" style="4" customWidth="1"/>
    <col min="6665" max="6670" width="9.33203125" style="4"/>
    <col min="6671" max="6681" width="0" style="4" hidden="1" customWidth="1"/>
    <col min="6682" max="6912" width="9.33203125" style="4"/>
    <col min="6913" max="6913" width="5" style="4" customWidth="1"/>
    <col min="6914" max="6914" width="16.83203125" style="4" customWidth="1"/>
    <col min="6915" max="6915" width="59.1640625" style="4" customWidth="1"/>
    <col min="6916" max="6916" width="5.33203125" style="4" customWidth="1"/>
    <col min="6917" max="6917" width="12.33203125" style="4" customWidth="1"/>
    <col min="6918" max="6918" width="11.5" style="4" customWidth="1"/>
    <col min="6919" max="6919" width="14.83203125" style="4" customWidth="1"/>
    <col min="6920" max="6920" width="10.6640625" style="4" customWidth="1"/>
    <col min="6921" max="6926" width="9.33203125" style="4"/>
    <col min="6927" max="6937" width="0" style="4" hidden="1" customWidth="1"/>
    <col min="6938" max="7168" width="9.33203125" style="4"/>
    <col min="7169" max="7169" width="5" style="4" customWidth="1"/>
    <col min="7170" max="7170" width="16.83203125" style="4" customWidth="1"/>
    <col min="7171" max="7171" width="59.1640625" style="4" customWidth="1"/>
    <col min="7172" max="7172" width="5.33203125" style="4" customWidth="1"/>
    <col min="7173" max="7173" width="12.33203125" style="4" customWidth="1"/>
    <col min="7174" max="7174" width="11.5" style="4" customWidth="1"/>
    <col min="7175" max="7175" width="14.83203125" style="4" customWidth="1"/>
    <col min="7176" max="7176" width="10.6640625" style="4" customWidth="1"/>
    <col min="7177" max="7182" width="9.33203125" style="4"/>
    <col min="7183" max="7193" width="0" style="4" hidden="1" customWidth="1"/>
    <col min="7194" max="7424" width="9.33203125" style="4"/>
    <col min="7425" max="7425" width="5" style="4" customWidth="1"/>
    <col min="7426" max="7426" width="16.83203125" style="4" customWidth="1"/>
    <col min="7427" max="7427" width="59.1640625" style="4" customWidth="1"/>
    <col min="7428" max="7428" width="5.33203125" style="4" customWidth="1"/>
    <col min="7429" max="7429" width="12.33203125" style="4" customWidth="1"/>
    <col min="7430" max="7430" width="11.5" style="4" customWidth="1"/>
    <col min="7431" max="7431" width="14.83203125" style="4" customWidth="1"/>
    <col min="7432" max="7432" width="10.6640625" style="4" customWidth="1"/>
    <col min="7433" max="7438" width="9.33203125" style="4"/>
    <col min="7439" max="7449" width="0" style="4" hidden="1" customWidth="1"/>
    <col min="7450" max="7680" width="9.33203125" style="4"/>
    <col min="7681" max="7681" width="5" style="4" customWidth="1"/>
    <col min="7682" max="7682" width="16.83203125" style="4" customWidth="1"/>
    <col min="7683" max="7683" width="59.1640625" style="4" customWidth="1"/>
    <col min="7684" max="7684" width="5.33203125" style="4" customWidth="1"/>
    <col min="7685" max="7685" width="12.33203125" style="4" customWidth="1"/>
    <col min="7686" max="7686" width="11.5" style="4" customWidth="1"/>
    <col min="7687" max="7687" width="14.83203125" style="4" customWidth="1"/>
    <col min="7688" max="7688" width="10.6640625" style="4" customWidth="1"/>
    <col min="7689" max="7694" width="9.33203125" style="4"/>
    <col min="7695" max="7705" width="0" style="4" hidden="1" customWidth="1"/>
    <col min="7706" max="7936" width="9.33203125" style="4"/>
    <col min="7937" max="7937" width="5" style="4" customWidth="1"/>
    <col min="7938" max="7938" width="16.83203125" style="4" customWidth="1"/>
    <col min="7939" max="7939" width="59.1640625" style="4" customWidth="1"/>
    <col min="7940" max="7940" width="5.33203125" style="4" customWidth="1"/>
    <col min="7941" max="7941" width="12.33203125" style="4" customWidth="1"/>
    <col min="7942" max="7942" width="11.5" style="4" customWidth="1"/>
    <col min="7943" max="7943" width="14.83203125" style="4" customWidth="1"/>
    <col min="7944" max="7944" width="10.6640625" style="4" customWidth="1"/>
    <col min="7945" max="7950" width="9.33203125" style="4"/>
    <col min="7951" max="7961" width="0" style="4" hidden="1" customWidth="1"/>
    <col min="7962" max="8192" width="9.33203125" style="4"/>
    <col min="8193" max="8193" width="5" style="4" customWidth="1"/>
    <col min="8194" max="8194" width="16.83203125" style="4" customWidth="1"/>
    <col min="8195" max="8195" width="59.1640625" style="4" customWidth="1"/>
    <col min="8196" max="8196" width="5.33203125" style="4" customWidth="1"/>
    <col min="8197" max="8197" width="12.33203125" style="4" customWidth="1"/>
    <col min="8198" max="8198" width="11.5" style="4" customWidth="1"/>
    <col min="8199" max="8199" width="14.83203125" style="4" customWidth="1"/>
    <col min="8200" max="8200" width="10.6640625" style="4" customWidth="1"/>
    <col min="8201" max="8206" width="9.33203125" style="4"/>
    <col min="8207" max="8217" width="0" style="4" hidden="1" customWidth="1"/>
    <col min="8218" max="8448" width="9.33203125" style="4"/>
    <col min="8449" max="8449" width="5" style="4" customWidth="1"/>
    <col min="8450" max="8450" width="16.83203125" style="4" customWidth="1"/>
    <col min="8451" max="8451" width="59.1640625" style="4" customWidth="1"/>
    <col min="8452" max="8452" width="5.33203125" style="4" customWidth="1"/>
    <col min="8453" max="8453" width="12.33203125" style="4" customWidth="1"/>
    <col min="8454" max="8454" width="11.5" style="4" customWidth="1"/>
    <col min="8455" max="8455" width="14.83203125" style="4" customWidth="1"/>
    <col min="8456" max="8456" width="10.6640625" style="4" customWidth="1"/>
    <col min="8457" max="8462" width="9.33203125" style="4"/>
    <col min="8463" max="8473" width="0" style="4" hidden="1" customWidth="1"/>
    <col min="8474" max="8704" width="9.33203125" style="4"/>
    <col min="8705" max="8705" width="5" style="4" customWidth="1"/>
    <col min="8706" max="8706" width="16.83203125" style="4" customWidth="1"/>
    <col min="8707" max="8707" width="59.1640625" style="4" customWidth="1"/>
    <col min="8708" max="8708" width="5.33203125" style="4" customWidth="1"/>
    <col min="8709" max="8709" width="12.33203125" style="4" customWidth="1"/>
    <col min="8710" max="8710" width="11.5" style="4" customWidth="1"/>
    <col min="8711" max="8711" width="14.83203125" style="4" customWidth="1"/>
    <col min="8712" max="8712" width="10.6640625" style="4" customWidth="1"/>
    <col min="8713" max="8718" width="9.33203125" style="4"/>
    <col min="8719" max="8729" width="0" style="4" hidden="1" customWidth="1"/>
    <col min="8730" max="8960" width="9.33203125" style="4"/>
    <col min="8961" max="8961" width="5" style="4" customWidth="1"/>
    <col min="8962" max="8962" width="16.83203125" style="4" customWidth="1"/>
    <col min="8963" max="8963" width="59.1640625" style="4" customWidth="1"/>
    <col min="8964" max="8964" width="5.33203125" style="4" customWidth="1"/>
    <col min="8965" max="8965" width="12.33203125" style="4" customWidth="1"/>
    <col min="8966" max="8966" width="11.5" style="4" customWidth="1"/>
    <col min="8967" max="8967" width="14.83203125" style="4" customWidth="1"/>
    <col min="8968" max="8968" width="10.6640625" style="4" customWidth="1"/>
    <col min="8969" max="8974" width="9.33203125" style="4"/>
    <col min="8975" max="8985" width="0" style="4" hidden="1" customWidth="1"/>
    <col min="8986" max="9216" width="9.33203125" style="4"/>
    <col min="9217" max="9217" width="5" style="4" customWidth="1"/>
    <col min="9218" max="9218" width="16.83203125" style="4" customWidth="1"/>
    <col min="9219" max="9219" width="59.1640625" style="4" customWidth="1"/>
    <col min="9220" max="9220" width="5.33203125" style="4" customWidth="1"/>
    <col min="9221" max="9221" width="12.33203125" style="4" customWidth="1"/>
    <col min="9222" max="9222" width="11.5" style="4" customWidth="1"/>
    <col min="9223" max="9223" width="14.83203125" style="4" customWidth="1"/>
    <col min="9224" max="9224" width="10.6640625" style="4" customWidth="1"/>
    <col min="9225" max="9230" width="9.33203125" style="4"/>
    <col min="9231" max="9241" width="0" style="4" hidden="1" customWidth="1"/>
    <col min="9242" max="9472" width="9.33203125" style="4"/>
    <col min="9473" max="9473" width="5" style="4" customWidth="1"/>
    <col min="9474" max="9474" width="16.83203125" style="4" customWidth="1"/>
    <col min="9475" max="9475" width="59.1640625" style="4" customWidth="1"/>
    <col min="9476" max="9476" width="5.33203125" style="4" customWidth="1"/>
    <col min="9477" max="9477" width="12.33203125" style="4" customWidth="1"/>
    <col min="9478" max="9478" width="11.5" style="4" customWidth="1"/>
    <col min="9479" max="9479" width="14.83203125" style="4" customWidth="1"/>
    <col min="9480" max="9480" width="10.6640625" style="4" customWidth="1"/>
    <col min="9481" max="9486" width="9.33203125" style="4"/>
    <col min="9487" max="9497" width="0" style="4" hidden="1" customWidth="1"/>
    <col min="9498" max="9728" width="9.33203125" style="4"/>
    <col min="9729" max="9729" width="5" style="4" customWidth="1"/>
    <col min="9730" max="9730" width="16.83203125" style="4" customWidth="1"/>
    <col min="9731" max="9731" width="59.1640625" style="4" customWidth="1"/>
    <col min="9732" max="9732" width="5.33203125" style="4" customWidth="1"/>
    <col min="9733" max="9733" width="12.33203125" style="4" customWidth="1"/>
    <col min="9734" max="9734" width="11.5" style="4" customWidth="1"/>
    <col min="9735" max="9735" width="14.83203125" style="4" customWidth="1"/>
    <col min="9736" max="9736" width="10.6640625" style="4" customWidth="1"/>
    <col min="9737" max="9742" width="9.33203125" style="4"/>
    <col min="9743" max="9753" width="0" style="4" hidden="1" customWidth="1"/>
    <col min="9754" max="9984" width="9.33203125" style="4"/>
    <col min="9985" max="9985" width="5" style="4" customWidth="1"/>
    <col min="9986" max="9986" width="16.83203125" style="4" customWidth="1"/>
    <col min="9987" max="9987" width="59.1640625" style="4" customWidth="1"/>
    <col min="9988" max="9988" width="5.33203125" style="4" customWidth="1"/>
    <col min="9989" max="9989" width="12.33203125" style="4" customWidth="1"/>
    <col min="9990" max="9990" width="11.5" style="4" customWidth="1"/>
    <col min="9991" max="9991" width="14.83203125" style="4" customWidth="1"/>
    <col min="9992" max="9992" width="10.6640625" style="4" customWidth="1"/>
    <col min="9993" max="9998" width="9.33203125" style="4"/>
    <col min="9999" max="10009" width="0" style="4" hidden="1" customWidth="1"/>
    <col min="10010" max="10240" width="9.33203125" style="4"/>
    <col min="10241" max="10241" width="5" style="4" customWidth="1"/>
    <col min="10242" max="10242" width="16.83203125" style="4" customWidth="1"/>
    <col min="10243" max="10243" width="59.1640625" style="4" customWidth="1"/>
    <col min="10244" max="10244" width="5.33203125" style="4" customWidth="1"/>
    <col min="10245" max="10245" width="12.33203125" style="4" customWidth="1"/>
    <col min="10246" max="10246" width="11.5" style="4" customWidth="1"/>
    <col min="10247" max="10247" width="14.83203125" style="4" customWidth="1"/>
    <col min="10248" max="10248" width="10.6640625" style="4" customWidth="1"/>
    <col min="10249" max="10254" width="9.33203125" style="4"/>
    <col min="10255" max="10265" width="0" style="4" hidden="1" customWidth="1"/>
    <col min="10266" max="10496" width="9.33203125" style="4"/>
    <col min="10497" max="10497" width="5" style="4" customWidth="1"/>
    <col min="10498" max="10498" width="16.83203125" style="4" customWidth="1"/>
    <col min="10499" max="10499" width="59.1640625" style="4" customWidth="1"/>
    <col min="10500" max="10500" width="5.33203125" style="4" customWidth="1"/>
    <col min="10501" max="10501" width="12.33203125" style="4" customWidth="1"/>
    <col min="10502" max="10502" width="11.5" style="4" customWidth="1"/>
    <col min="10503" max="10503" width="14.83203125" style="4" customWidth="1"/>
    <col min="10504" max="10504" width="10.6640625" style="4" customWidth="1"/>
    <col min="10505" max="10510" width="9.33203125" style="4"/>
    <col min="10511" max="10521" width="0" style="4" hidden="1" customWidth="1"/>
    <col min="10522" max="10752" width="9.33203125" style="4"/>
    <col min="10753" max="10753" width="5" style="4" customWidth="1"/>
    <col min="10754" max="10754" width="16.83203125" style="4" customWidth="1"/>
    <col min="10755" max="10755" width="59.1640625" style="4" customWidth="1"/>
    <col min="10756" max="10756" width="5.33203125" style="4" customWidth="1"/>
    <col min="10757" max="10757" width="12.33203125" style="4" customWidth="1"/>
    <col min="10758" max="10758" width="11.5" style="4" customWidth="1"/>
    <col min="10759" max="10759" width="14.83203125" style="4" customWidth="1"/>
    <col min="10760" max="10760" width="10.6640625" style="4" customWidth="1"/>
    <col min="10761" max="10766" width="9.33203125" style="4"/>
    <col min="10767" max="10777" width="0" style="4" hidden="1" customWidth="1"/>
    <col min="10778" max="11008" width="9.33203125" style="4"/>
    <col min="11009" max="11009" width="5" style="4" customWidth="1"/>
    <col min="11010" max="11010" width="16.83203125" style="4" customWidth="1"/>
    <col min="11011" max="11011" width="59.1640625" style="4" customWidth="1"/>
    <col min="11012" max="11012" width="5.33203125" style="4" customWidth="1"/>
    <col min="11013" max="11013" width="12.33203125" style="4" customWidth="1"/>
    <col min="11014" max="11014" width="11.5" style="4" customWidth="1"/>
    <col min="11015" max="11015" width="14.83203125" style="4" customWidth="1"/>
    <col min="11016" max="11016" width="10.6640625" style="4" customWidth="1"/>
    <col min="11017" max="11022" width="9.33203125" style="4"/>
    <col min="11023" max="11033" width="0" style="4" hidden="1" customWidth="1"/>
    <col min="11034" max="11264" width="9.33203125" style="4"/>
    <col min="11265" max="11265" width="5" style="4" customWidth="1"/>
    <col min="11266" max="11266" width="16.83203125" style="4" customWidth="1"/>
    <col min="11267" max="11267" width="59.1640625" style="4" customWidth="1"/>
    <col min="11268" max="11268" width="5.33203125" style="4" customWidth="1"/>
    <col min="11269" max="11269" width="12.33203125" style="4" customWidth="1"/>
    <col min="11270" max="11270" width="11.5" style="4" customWidth="1"/>
    <col min="11271" max="11271" width="14.83203125" style="4" customWidth="1"/>
    <col min="11272" max="11272" width="10.6640625" style="4" customWidth="1"/>
    <col min="11273" max="11278" width="9.33203125" style="4"/>
    <col min="11279" max="11289" width="0" style="4" hidden="1" customWidth="1"/>
    <col min="11290" max="11520" width="9.33203125" style="4"/>
    <col min="11521" max="11521" width="5" style="4" customWidth="1"/>
    <col min="11522" max="11522" width="16.83203125" style="4" customWidth="1"/>
    <col min="11523" max="11523" width="59.1640625" style="4" customWidth="1"/>
    <col min="11524" max="11524" width="5.33203125" style="4" customWidth="1"/>
    <col min="11525" max="11525" width="12.33203125" style="4" customWidth="1"/>
    <col min="11526" max="11526" width="11.5" style="4" customWidth="1"/>
    <col min="11527" max="11527" width="14.83203125" style="4" customWidth="1"/>
    <col min="11528" max="11528" width="10.6640625" style="4" customWidth="1"/>
    <col min="11529" max="11534" width="9.33203125" style="4"/>
    <col min="11535" max="11545" width="0" style="4" hidden="1" customWidth="1"/>
    <col min="11546" max="11776" width="9.33203125" style="4"/>
    <col min="11777" max="11777" width="5" style="4" customWidth="1"/>
    <col min="11778" max="11778" width="16.83203125" style="4" customWidth="1"/>
    <col min="11779" max="11779" width="59.1640625" style="4" customWidth="1"/>
    <col min="11780" max="11780" width="5.33203125" style="4" customWidth="1"/>
    <col min="11781" max="11781" width="12.33203125" style="4" customWidth="1"/>
    <col min="11782" max="11782" width="11.5" style="4" customWidth="1"/>
    <col min="11783" max="11783" width="14.83203125" style="4" customWidth="1"/>
    <col min="11784" max="11784" width="10.6640625" style="4" customWidth="1"/>
    <col min="11785" max="11790" width="9.33203125" style="4"/>
    <col min="11791" max="11801" width="0" style="4" hidden="1" customWidth="1"/>
    <col min="11802" max="12032" width="9.33203125" style="4"/>
    <col min="12033" max="12033" width="5" style="4" customWidth="1"/>
    <col min="12034" max="12034" width="16.83203125" style="4" customWidth="1"/>
    <col min="12035" max="12035" width="59.1640625" style="4" customWidth="1"/>
    <col min="12036" max="12036" width="5.33203125" style="4" customWidth="1"/>
    <col min="12037" max="12037" width="12.33203125" style="4" customWidth="1"/>
    <col min="12038" max="12038" width="11.5" style="4" customWidth="1"/>
    <col min="12039" max="12039" width="14.83203125" style="4" customWidth="1"/>
    <col min="12040" max="12040" width="10.6640625" style="4" customWidth="1"/>
    <col min="12041" max="12046" width="9.33203125" style="4"/>
    <col min="12047" max="12057" width="0" style="4" hidden="1" customWidth="1"/>
    <col min="12058" max="12288" width="9.33203125" style="4"/>
    <col min="12289" max="12289" width="5" style="4" customWidth="1"/>
    <col min="12290" max="12290" width="16.83203125" style="4" customWidth="1"/>
    <col min="12291" max="12291" width="59.1640625" style="4" customWidth="1"/>
    <col min="12292" max="12292" width="5.33203125" style="4" customWidth="1"/>
    <col min="12293" max="12293" width="12.33203125" style="4" customWidth="1"/>
    <col min="12294" max="12294" width="11.5" style="4" customWidth="1"/>
    <col min="12295" max="12295" width="14.83203125" style="4" customWidth="1"/>
    <col min="12296" max="12296" width="10.6640625" style="4" customWidth="1"/>
    <col min="12297" max="12302" width="9.33203125" style="4"/>
    <col min="12303" max="12313" width="0" style="4" hidden="1" customWidth="1"/>
    <col min="12314" max="12544" width="9.33203125" style="4"/>
    <col min="12545" max="12545" width="5" style="4" customWidth="1"/>
    <col min="12546" max="12546" width="16.83203125" style="4" customWidth="1"/>
    <col min="12547" max="12547" width="59.1640625" style="4" customWidth="1"/>
    <col min="12548" max="12548" width="5.33203125" style="4" customWidth="1"/>
    <col min="12549" max="12549" width="12.33203125" style="4" customWidth="1"/>
    <col min="12550" max="12550" width="11.5" style="4" customWidth="1"/>
    <col min="12551" max="12551" width="14.83203125" style="4" customWidth="1"/>
    <col min="12552" max="12552" width="10.6640625" style="4" customWidth="1"/>
    <col min="12553" max="12558" width="9.33203125" style="4"/>
    <col min="12559" max="12569" width="0" style="4" hidden="1" customWidth="1"/>
    <col min="12570" max="12800" width="9.33203125" style="4"/>
    <col min="12801" max="12801" width="5" style="4" customWidth="1"/>
    <col min="12802" max="12802" width="16.83203125" style="4" customWidth="1"/>
    <col min="12803" max="12803" width="59.1640625" style="4" customWidth="1"/>
    <col min="12804" max="12804" width="5.33203125" style="4" customWidth="1"/>
    <col min="12805" max="12805" width="12.33203125" style="4" customWidth="1"/>
    <col min="12806" max="12806" width="11.5" style="4" customWidth="1"/>
    <col min="12807" max="12807" width="14.83203125" style="4" customWidth="1"/>
    <col min="12808" max="12808" width="10.6640625" style="4" customWidth="1"/>
    <col min="12809" max="12814" width="9.33203125" style="4"/>
    <col min="12815" max="12825" width="0" style="4" hidden="1" customWidth="1"/>
    <col min="12826" max="13056" width="9.33203125" style="4"/>
    <col min="13057" max="13057" width="5" style="4" customWidth="1"/>
    <col min="13058" max="13058" width="16.83203125" style="4" customWidth="1"/>
    <col min="13059" max="13059" width="59.1640625" style="4" customWidth="1"/>
    <col min="13060" max="13060" width="5.33203125" style="4" customWidth="1"/>
    <col min="13061" max="13061" width="12.33203125" style="4" customWidth="1"/>
    <col min="13062" max="13062" width="11.5" style="4" customWidth="1"/>
    <col min="13063" max="13063" width="14.83203125" style="4" customWidth="1"/>
    <col min="13064" max="13064" width="10.6640625" style="4" customWidth="1"/>
    <col min="13065" max="13070" width="9.33203125" style="4"/>
    <col min="13071" max="13081" width="0" style="4" hidden="1" customWidth="1"/>
    <col min="13082" max="13312" width="9.33203125" style="4"/>
    <col min="13313" max="13313" width="5" style="4" customWidth="1"/>
    <col min="13314" max="13314" width="16.83203125" style="4" customWidth="1"/>
    <col min="13315" max="13315" width="59.1640625" style="4" customWidth="1"/>
    <col min="13316" max="13316" width="5.33203125" style="4" customWidth="1"/>
    <col min="13317" max="13317" width="12.33203125" style="4" customWidth="1"/>
    <col min="13318" max="13318" width="11.5" style="4" customWidth="1"/>
    <col min="13319" max="13319" width="14.83203125" style="4" customWidth="1"/>
    <col min="13320" max="13320" width="10.6640625" style="4" customWidth="1"/>
    <col min="13321" max="13326" width="9.33203125" style="4"/>
    <col min="13327" max="13337" width="0" style="4" hidden="1" customWidth="1"/>
    <col min="13338" max="13568" width="9.33203125" style="4"/>
    <col min="13569" max="13569" width="5" style="4" customWidth="1"/>
    <col min="13570" max="13570" width="16.83203125" style="4" customWidth="1"/>
    <col min="13571" max="13571" width="59.1640625" style="4" customWidth="1"/>
    <col min="13572" max="13572" width="5.33203125" style="4" customWidth="1"/>
    <col min="13573" max="13573" width="12.33203125" style="4" customWidth="1"/>
    <col min="13574" max="13574" width="11.5" style="4" customWidth="1"/>
    <col min="13575" max="13575" width="14.83203125" style="4" customWidth="1"/>
    <col min="13576" max="13576" width="10.6640625" style="4" customWidth="1"/>
    <col min="13577" max="13582" width="9.33203125" style="4"/>
    <col min="13583" max="13593" width="0" style="4" hidden="1" customWidth="1"/>
    <col min="13594" max="13824" width="9.33203125" style="4"/>
    <col min="13825" max="13825" width="5" style="4" customWidth="1"/>
    <col min="13826" max="13826" width="16.83203125" style="4" customWidth="1"/>
    <col min="13827" max="13827" width="59.1640625" style="4" customWidth="1"/>
    <col min="13828" max="13828" width="5.33203125" style="4" customWidth="1"/>
    <col min="13829" max="13829" width="12.33203125" style="4" customWidth="1"/>
    <col min="13830" max="13830" width="11.5" style="4" customWidth="1"/>
    <col min="13831" max="13831" width="14.83203125" style="4" customWidth="1"/>
    <col min="13832" max="13832" width="10.6640625" style="4" customWidth="1"/>
    <col min="13833" max="13838" width="9.33203125" style="4"/>
    <col min="13839" max="13849" width="0" style="4" hidden="1" customWidth="1"/>
    <col min="13850" max="14080" width="9.33203125" style="4"/>
    <col min="14081" max="14081" width="5" style="4" customWidth="1"/>
    <col min="14082" max="14082" width="16.83203125" style="4" customWidth="1"/>
    <col min="14083" max="14083" width="59.1640625" style="4" customWidth="1"/>
    <col min="14084" max="14084" width="5.33203125" style="4" customWidth="1"/>
    <col min="14085" max="14085" width="12.33203125" style="4" customWidth="1"/>
    <col min="14086" max="14086" width="11.5" style="4" customWidth="1"/>
    <col min="14087" max="14087" width="14.83203125" style="4" customWidth="1"/>
    <col min="14088" max="14088" width="10.6640625" style="4" customWidth="1"/>
    <col min="14089" max="14094" width="9.33203125" style="4"/>
    <col min="14095" max="14105" width="0" style="4" hidden="1" customWidth="1"/>
    <col min="14106" max="14336" width="9.33203125" style="4"/>
    <col min="14337" max="14337" width="5" style="4" customWidth="1"/>
    <col min="14338" max="14338" width="16.83203125" style="4" customWidth="1"/>
    <col min="14339" max="14339" width="59.1640625" style="4" customWidth="1"/>
    <col min="14340" max="14340" width="5.33203125" style="4" customWidth="1"/>
    <col min="14341" max="14341" width="12.33203125" style="4" customWidth="1"/>
    <col min="14342" max="14342" width="11.5" style="4" customWidth="1"/>
    <col min="14343" max="14343" width="14.83203125" style="4" customWidth="1"/>
    <col min="14344" max="14344" width="10.6640625" style="4" customWidth="1"/>
    <col min="14345" max="14350" width="9.33203125" style="4"/>
    <col min="14351" max="14361" width="0" style="4" hidden="1" customWidth="1"/>
    <col min="14362" max="14592" width="9.33203125" style="4"/>
    <col min="14593" max="14593" width="5" style="4" customWidth="1"/>
    <col min="14594" max="14594" width="16.83203125" style="4" customWidth="1"/>
    <col min="14595" max="14595" width="59.1640625" style="4" customWidth="1"/>
    <col min="14596" max="14596" width="5.33203125" style="4" customWidth="1"/>
    <col min="14597" max="14597" width="12.33203125" style="4" customWidth="1"/>
    <col min="14598" max="14598" width="11.5" style="4" customWidth="1"/>
    <col min="14599" max="14599" width="14.83203125" style="4" customWidth="1"/>
    <col min="14600" max="14600" width="10.6640625" style="4" customWidth="1"/>
    <col min="14601" max="14606" width="9.33203125" style="4"/>
    <col min="14607" max="14617" width="0" style="4" hidden="1" customWidth="1"/>
    <col min="14618" max="14848" width="9.33203125" style="4"/>
    <col min="14849" max="14849" width="5" style="4" customWidth="1"/>
    <col min="14850" max="14850" width="16.83203125" style="4" customWidth="1"/>
    <col min="14851" max="14851" width="59.1640625" style="4" customWidth="1"/>
    <col min="14852" max="14852" width="5.33203125" style="4" customWidth="1"/>
    <col min="14853" max="14853" width="12.33203125" style="4" customWidth="1"/>
    <col min="14854" max="14854" width="11.5" style="4" customWidth="1"/>
    <col min="14855" max="14855" width="14.83203125" style="4" customWidth="1"/>
    <col min="14856" max="14856" width="10.6640625" style="4" customWidth="1"/>
    <col min="14857" max="14862" width="9.33203125" style="4"/>
    <col min="14863" max="14873" width="0" style="4" hidden="1" customWidth="1"/>
    <col min="14874" max="15104" width="9.33203125" style="4"/>
    <col min="15105" max="15105" width="5" style="4" customWidth="1"/>
    <col min="15106" max="15106" width="16.83203125" style="4" customWidth="1"/>
    <col min="15107" max="15107" width="59.1640625" style="4" customWidth="1"/>
    <col min="15108" max="15108" width="5.33203125" style="4" customWidth="1"/>
    <col min="15109" max="15109" width="12.33203125" style="4" customWidth="1"/>
    <col min="15110" max="15110" width="11.5" style="4" customWidth="1"/>
    <col min="15111" max="15111" width="14.83203125" style="4" customWidth="1"/>
    <col min="15112" max="15112" width="10.6640625" style="4" customWidth="1"/>
    <col min="15113" max="15118" width="9.33203125" style="4"/>
    <col min="15119" max="15129" width="0" style="4" hidden="1" customWidth="1"/>
    <col min="15130" max="15360" width="9.33203125" style="4"/>
    <col min="15361" max="15361" width="5" style="4" customWidth="1"/>
    <col min="15362" max="15362" width="16.83203125" style="4" customWidth="1"/>
    <col min="15363" max="15363" width="59.1640625" style="4" customWidth="1"/>
    <col min="15364" max="15364" width="5.33203125" style="4" customWidth="1"/>
    <col min="15365" max="15365" width="12.33203125" style="4" customWidth="1"/>
    <col min="15366" max="15366" width="11.5" style="4" customWidth="1"/>
    <col min="15367" max="15367" width="14.83203125" style="4" customWidth="1"/>
    <col min="15368" max="15368" width="10.6640625" style="4" customWidth="1"/>
    <col min="15369" max="15374" width="9.33203125" style="4"/>
    <col min="15375" max="15385" width="0" style="4" hidden="1" customWidth="1"/>
    <col min="15386" max="15616" width="9.33203125" style="4"/>
    <col min="15617" max="15617" width="5" style="4" customWidth="1"/>
    <col min="15618" max="15618" width="16.83203125" style="4" customWidth="1"/>
    <col min="15619" max="15619" width="59.1640625" style="4" customWidth="1"/>
    <col min="15620" max="15620" width="5.33203125" style="4" customWidth="1"/>
    <col min="15621" max="15621" width="12.33203125" style="4" customWidth="1"/>
    <col min="15622" max="15622" width="11.5" style="4" customWidth="1"/>
    <col min="15623" max="15623" width="14.83203125" style="4" customWidth="1"/>
    <col min="15624" max="15624" width="10.6640625" style="4" customWidth="1"/>
    <col min="15625" max="15630" width="9.33203125" style="4"/>
    <col min="15631" max="15641" width="0" style="4" hidden="1" customWidth="1"/>
    <col min="15642" max="15872" width="9.33203125" style="4"/>
    <col min="15873" max="15873" width="5" style="4" customWidth="1"/>
    <col min="15874" max="15874" width="16.83203125" style="4" customWidth="1"/>
    <col min="15875" max="15875" width="59.1640625" style="4" customWidth="1"/>
    <col min="15876" max="15876" width="5.33203125" style="4" customWidth="1"/>
    <col min="15877" max="15877" width="12.33203125" style="4" customWidth="1"/>
    <col min="15878" max="15878" width="11.5" style="4" customWidth="1"/>
    <col min="15879" max="15879" width="14.83203125" style="4" customWidth="1"/>
    <col min="15880" max="15880" width="10.6640625" style="4" customWidth="1"/>
    <col min="15881" max="15886" width="9.33203125" style="4"/>
    <col min="15887" max="15897" width="0" style="4" hidden="1" customWidth="1"/>
    <col min="15898" max="16128" width="9.33203125" style="4"/>
    <col min="16129" max="16129" width="5" style="4" customWidth="1"/>
    <col min="16130" max="16130" width="16.83203125" style="4" customWidth="1"/>
    <col min="16131" max="16131" width="59.1640625" style="4" customWidth="1"/>
    <col min="16132" max="16132" width="5.33203125" style="4" customWidth="1"/>
    <col min="16133" max="16133" width="12.33203125" style="4" customWidth="1"/>
    <col min="16134" max="16134" width="11.5" style="4" customWidth="1"/>
    <col min="16135" max="16135" width="14.83203125" style="4" customWidth="1"/>
    <col min="16136" max="16136" width="10.6640625" style="4" customWidth="1"/>
    <col min="16137" max="16142" width="9.33203125" style="4"/>
    <col min="16143" max="16153" width="0" style="4" hidden="1" customWidth="1"/>
    <col min="16154" max="16384" width="9.33203125" style="4"/>
  </cols>
  <sheetData>
    <row r="1" spans="1:17" ht="15.75" customHeight="1">
      <c r="A1" s="269" t="s">
        <v>45</v>
      </c>
      <c r="B1" s="269"/>
      <c r="C1" s="269"/>
      <c r="D1" s="269"/>
      <c r="E1" s="269"/>
      <c r="F1" s="269"/>
      <c r="G1" s="269"/>
      <c r="Q1" s="4" t="s">
        <v>46</v>
      </c>
    </row>
    <row r="2" spans="1:17" ht="24.95" customHeight="1">
      <c r="A2" s="5" t="s">
        <v>47</v>
      </c>
      <c r="B2" s="6"/>
      <c r="C2" s="270" t="s">
        <v>72</v>
      </c>
      <c r="D2" s="271"/>
      <c r="E2" s="271"/>
      <c r="F2" s="271"/>
      <c r="G2" s="272"/>
      <c r="Q2" s="4" t="s">
        <v>48</v>
      </c>
    </row>
    <row r="3" spans="1:17" ht="24.95" customHeight="1">
      <c r="A3" s="5" t="s">
        <v>49</v>
      </c>
      <c r="B3" s="6"/>
      <c r="C3" s="270" t="s">
        <v>140</v>
      </c>
      <c r="D3" s="271"/>
      <c r="E3" s="271"/>
      <c r="F3" s="271"/>
      <c r="G3" s="272"/>
      <c r="Q3" s="4" t="s">
        <v>50</v>
      </c>
    </row>
    <row r="4" spans="1:17" ht="24.95" customHeight="1">
      <c r="A4" s="5"/>
      <c r="B4" s="6"/>
      <c r="C4" s="270" t="s">
        <v>93</v>
      </c>
      <c r="D4" s="271"/>
      <c r="E4" s="271"/>
      <c r="F4" s="271"/>
      <c r="G4" s="272"/>
      <c r="Q4" s="4" t="s">
        <v>51</v>
      </c>
    </row>
    <row r="5" spans="1:17">
      <c r="A5" s="7" t="s">
        <v>52</v>
      </c>
      <c r="B5" s="8"/>
      <c r="C5" s="8"/>
      <c r="D5" s="9"/>
      <c r="E5" s="10"/>
      <c r="F5" s="11"/>
      <c r="G5" s="12"/>
      <c r="Q5" s="4" t="s">
        <v>53</v>
      </c>
    </row>
    <row r="7" spans="1:17" ht="24">
      <c r="A7" s="7" t="s">
        <v>54</v>
      </c>
      <c r="B7" s="13" t="s">
        <v>55</v>
      </c>
      <c r="C7" s="13" t="s">
        <v>56</v>
      </c>
      <c r="D7" s="14" t="s">
        <v>57</v>
      </c>
      <c r="E7" s="15" t="s">
        <v>58</v>
      </c>
      <c r="F7" s="16" t="s">
        <v>59</v>
      </c>
      <c r="G7" s="7" t="s">
        <v>13</v>
      </c>
      <c r="H7" s="17" t="s">
        <v>60</v>
      </c>
      <c r="I7" s="199" t="s">
        <v>315</v>
      </c>
      <c r="J7" s="199" t="s">
        <v>316</v>
      </c>
    </row>
    <row r="8" spans="1:17" ht="15.75" customHeight="1">
      <c r="A8" s="18" t="s">
        <v>61</v>
      </c>
      <c r="B8" s="19"/>
      <c r="C8" s="20"/>
      <c r="D8" s="21"/>
      <c r="E8" s="22"/>
      <c r="F8" s="22"/>
      <c r="G8" s="23">
        <f>G9+G32+G55+G72+G89+G113+G137+G157+G177+G193+G209+G233+G257+G261+G265+G270+G275+G283+G291+G297+G303+G305+G307+G310+G313+G316</f>
        <v>0</v>
      </c>
      <c r="H8" s="24"/>
      <c r="I8" s="200"/>
      <c r="J8" s="200"/>
      <c r="Q8" s="4" t="s">
        <v>62</v>
      </c>
    </row>
    <row r="9" spans="1:17" outlineLevel="1">
      <c r="A9" s="25"/>
      <c r="B9" s="26">
        <v>1</v>
      </c>
      <c r="C9" s="27" t="s">
        <v>139</v>
      </c>
      <c r="D9" s="28"/>
      <c r="E9" s="29"/>
      <c r="F9" s="29"/>
      <c r="G9" s="29">
        <f>SUM(G10:G31)</f>
        <v>0</v>
      </c>
      <c r="H9" s="28"/>
      <c r="I9" s="201"/>
      <c r="J9" s="201"/>
      <c r="Q9" s="4" t="s">
        <v>63</v>
      </c>
    </row>
    <row r="10" spans="1:17" ht="48" outlineLevel="1">
      <c r="A10" s="30">
        <v>1</v>
      </c>
      <c r="B10" s="31" t="s">
        <v>94</v>
      </c>
      <c r="C10" s="32" t="s">
        <v>116</v>
      </c>
      <c r="D10" s="33" t="s">
        <v>71</v>
      </c>
      <c r="E10" s="34">
        <v>1</v>
      </c>
      <c r="F10" s="203"/>
      <c r="G10" s="204">
        <f t="shared" ref="G10:G18" si="0">E10*F10</f>
        <v>0</v>
      </c>
      <c r="H10" s="35" t="s">
        <v>64</v>
      </c>
      <c r="I10" s="214">
        <f>G10</f>
        <v>0</v>
      </c>
      <c r="J10" s="215"/>
    </row>
    <row r="11" spans="1:17" outlineLevel="1">
      <c r="A11" s="36">
        <v>2</v>
      </c>
      <c r="B11" s="37" t="s">
        <v>95</v>
      </c>
      <c r="C11" s="38" t="s">
        <v>117</v>
      </c>
      <c r="D11" s="39" t="s">
        <v>71</v>
      </c>
      <c r="E11" s="40">
        <v>1</v>
      </c>
      <c r="F11" s="205"/>
      <c r="G11" s="206">
        <f t="shared" si="0"/>
        <v>0</v>
      </c>
      <c r="H11" s="41" t="s">
        <v>64</v>
      </c>
      <c r="I11" s="216">
        <f t="shared" ref="I11:I31" si="1">G11</f>
        <v>0</v>
      </c>
      <c r="J11" s="217"/>
    </row>
    <row r="12" spans="1:17" outlineLevel="1">
      <c r="A12" s="36">
        <v>3</v>
      </c>
      <c r="B12" s="37" t="s">
        <v>96</v>
      </c>
      <c r="C12" s="38" t="s">
        <v>118</v>
      </c>
      <c r="D12" s="39" t="s">
        <v>71</v>
      </c>
      <c r="E12" s="40">
        <v>1</v>
      </c>
      <c r="F12" s="205"/>
      <c r="G12" s="206">
        <f t="shared" si="0"/>
        <v>0</v>
      </c>
      <c r="H12" s="41" t="s">
        <v>64</v>
      </c>
      <c r="I12" s="216">
        <f t="shared" si="1"/>
        <v>0</v>
      </c>
      <c r="J12" s="217"/>
    </row>
    <row r="13" spans="1:17" outlineLevel="1">
      <c r="A13" s="36">
        <v>4</v>
      </c>
      <c r="B13" s="37" t="s">
        <v>97</v>
      </c>
      <c r="C13" s="38" t="s">
        <v>119</v>
      </c>
      <c r="D13" s="39" t="s">
        <v>71</v>
      </c>
      <c r="E13" s="40">
        <v>1</v>
      </c>
      <c r="F13" s="205"/>
      <c r="G13" s="206">
        <f t="shared" si="0"/>
        <v>0</v>
      </c>
      <c r="H13" s="41" t="s">
        <v>64</v>
      </c>
      <c r="I13" s="216">
        <f t="shared" si="1"/>
        <v>0</v>
      </c>
      <c r="J13" s="217"/>
    </row>
    <row r="14" spans="1:17" outlineLevel="1">
      <c r="A14" s="36">
        <v>5</v>
      </c>
      <c r="B14" s="37" t="s">
        <v>98</v>
      </c>
      <c r="C14" s="42" t="s">
        <v>120</v>
      </c>
      <c r="D14" s="39" t="s">
        <v>71</v>
      </c>
      <c r="E14" s="40">
        <v>5</v>
      </c>
      <c r="F14" s="205"/>
      <c r="G14" s="206">
        <f t="shared" si="0"/>
        <v>0</v>
      </c>
      <c r="H14" s="41" t="s">
        <v>64</v>
      </c>
      <c r="I14" s="216">
        <f t="shared" si="1"/>
        <v>0</v>
      </c>
      <c r="J14" s="217"/>
    </row>
    <row r="15" spans="1:17" outlineLevel="1">
      <c r="A15" s="36">
        <v>6</v>
      </c>
      <c r="B15" s="37" t="s">
        <v>99</v>
      </c>
      <c r="C15" s="42" t="s">
        <v>121</v>
      </c>
      <c r="D15" s="39" t="s">
        <v>71</v>
      </c>
      <c r="E15" s="40">
        <v>1</v>
      </c>
      <c r="F15" s="205"/>
      <c r="G15" s="206">
        <f t="shared" si="0"/>
        <v>0</v>
      </c>
      <c r="H15" s="41" t="s">
        <v>64</v>
      </c>
      <c r="I15" s="216">
        <f t="shared" si="1"/>
        <v>0</v>
      </c>
      <c r="J15" s="217"/>
    </row>
    <row r="16" spans="1:17" outlineLevel="1">
      <c r="A16" s="36">
        <v>7</v>
      </c>
      <c r="B16" s="37" t="s">
        <v>100</v>
      </c>
      <c r="C16" s="38" t="s">
        <v>122</v>
      </c>
      <c r="D16" s="39" t="s">
        <v>71</v>
      </c>
      <c r="E16" s="40">
        <v>2</v>
      </c>
      <c r="F16" s="205"/>
      <c r="G16" s="206">
        <f t="shared" si="0"/>
        <v>0</v>
      </c>
      <c r="H16" s="41" t="s">
        <v>64</v>
      </c>
      <c r="I16" s="216">
        <f t="shared" si="1"/>
        <v>0</v>
      </c>
      <c r="J16" s="217"/>
    </row>
    <row r="17" spans="1:18" outlineLevel="1">
      <c r="A17" s="36">
        <v>8</v>
      </c>
      <c r="B17" s="37" t="s">
        <v>101</v>
      </c>
      <c r="C17" s="38" t="s">
        <v>123</v>
      </c>
      <c r="D17" s="39" t="s">
        <v>71</v>
      </c>
      <c r="E17" s="40">
        <v>2</v>
      </c>
      <c r="F17" s="205"/>
      <c r="G17" s="206">
        <f t="shared" si="0"/>
        <v>0</v>
      </c>
      <c r="H17" s="41" t="s">
        <v>64</v>
      </c>
      <c r="I17" s="216">
        <f t="shared" si="1"/>
        <v>0</v>
      </c>
      <c r="J17" s="217"/>
    </row>
    <row r="18" spans="1:18" outlineLevel="1">
      <c r="A18" s="36">
        <v>9</v>
      </c>
      <c r="B18" s="37" t="s">
        <v>102</v>
      </c>
      <c r="C18" s="38" t="s">
        <v>124</v>
      </c>
      <c r="D18" s="39" t="s">
        <v>71</v>
      </c>
      <c r="E18" s="40">
        <v>1</v>
      </c>
      <c r="F18" s="205"/>
      <c r="G18" s="206">
        <f t="shared" si="0"/>
        <v>0</v>
      </c>
      <c r="H18" s="41" t="s">
        <v>64</v>
      </c>
      <c r="I18" s="216">
        <f t="shared" si="1"/>
        <v>0</v>
      </c>
      <c r="J18" s="217"/>
    </row>
    <row r="19" spans="1:18" outlineLevel="1">
      <c r="A19" s="36">
        <v>10</v>
      </c>
      <c r="B19" s="37" t="s">
        <v>103</v>
      </c>
      <c r="C19" s="43" t="s">
        <v>125</v>
      </c>
      <c r="D19" s="39" t="s">
        <v>71</v>
      </c>
      <c r="E19" s="40">
        <v>3</v>
      </c>
      <c r="F19" s="205"/>
      <c r="G19" s="206">
        <f t="shared" ref="G19:G232" si="2">E19*F19</f>
        <v>0</v>
      </c>
      <c r="H19" s="41" t="s">
        <v>64</v>
      </c>
      <c r="I19" s="216">
        <f t="shared" si="1"/>
        <v>0</v>
      </c>
      <c r="J19" s="217"/>
    </row>
    <row r="20" spans="1:18" outlineLevel="1">
      <c r="A20" s="36">
        <v>11</v>
      </c>
      <c r="B20" s="37" t="s">
        <v>104</v>
      </c>
      <c r="C20" s="43" t="s">
        <v>126</v>
      </c>
      <c r="D20" s="39" t="s">
        <v>71</v>
      </c>
      <c r="E20" s="40">
        <v>2</v>
      </c>
      <c r="F20" s="205"/>
      <c r="G20" s="206">
        <f t="shared" si="2"/>
        <v>0</v>
      </c>
      <c r="H20" s="41" t="s">
        <v>64</v>
      </c>
      <c r="I20" s="216">
        <f t="shared" si="1"/>
        <v>0</v>
      </c>
      <c r="J20" s="217"/>
      <c r="Q20" s="4" t="s">
        <v>65</v>
      </c>
      <c r="R20" s="4">
        <v>0</v>
      </c>
    </row>
    <row r="21" spans="1:18" outlineLevel="1">
      <c r="A21" s="36">
        <v>12</v>
      </c>
      <c r="B21" s="37" t="s">
        <v>105</v>
      </c>
      <c r="C21" s="43" t="s">
        <v>127</v>
      </c>
      <c r="D21" s="39" t="s">
        <v>71</v>
      </c>
      <c r="E21" s="40">
        <v>2</v>
      </c>
      <c r="F21" s="205"/>
      <c r="G21" s="206">
        <f t="shared" si="2"/>
        <v>0</v>
      </c>
      <c r="H21" s="41" t="s">
        <v>64</v>
      </c>
      <c r="I21" s="216">
        <f t="shared" si="1"/>
        <v>0</v>
      </c>
      <c r="J21" s="217"/>
      <c r="Q21" s="4" t="s">
        <v>65</v>
      </c>
      <c r="R21" s="4">
        <v>0</v>
      </c>
    </row>
    <row r="22" spans="1:18" s="45" customFormat="1" outlineLevel="1">
      <c r="A22" s="44">
        <v>13</v>
      </c>
      <c r="B22" s="37" t="s">
        <v>106</v>
      </c>
      <c r="C22" s="43" t="s">
        <v>128</v>
      </c>
      <c r="D22" s="39" t="s">
        <v>71</v>
      </c>
      <c r="E22" s="40">
        <v>5</v>
      </c>
      <c r="F22" s="205"/>
      <c r="G22" s="207">
        <f t="shared" si="2"/>
        <v>0</v>
      </c>
      <c r="H22" s="41" t="s">
        <v>64</v>
      </c>
      <c r="I22" s="216">
        <f t="shared" si="1"/>
        <v>0</v>
      </c>
      <c r="J22" s="218"/>
      <c r="Q22" s="45" t="s">
        <v>65</v>
      </c>
      <c r="R22" s="45">
        <v>0</v>
      </c>
    </row>
    <row r="23" spans="1:18" outlineLevel="1">
      <c r="A23" s="36">
        <v>14</v>
      </c>
      <c r="B23" s="37" t="s">
        <v>107</v>
      </c>
      <c r="C23" s="43" t="s">
        <v>129</v>
      </c>
      <c r="D23" s="39" t="s">
        <v>71</v>
      </c>
      <c r="E23" s="40">
        <v>2</v>
      </c>
      <c r="F23" s="205"/>
      <c r="G23" s="206">
        <f t="shared" si="2"/>
        <v>0</v>
      </c>
      <c r="H23" s="41" t="s">
        <v>64</v>
      </c>
      <c r="I23" s="216">
        <f t="shared" si="1"/>
        <v>0</v>
      </c>
      <c r="J23" s="217"/>
      <c r="Q23" s="4" t="s">
        <v>63</v>
      </c>
    </row>
    <row r="24" spans="1:18" outlineLevel="1">
      <c r="A24" s="36">
        <v>15</v>
      </c>
      <c r="B24" s="37" t="s">
        <v>108</v>
      </c>
      <c r="C24" s="43" t="s">
        <v>130</v>
      </c>
      <c r="D24" s="39" t="s">
        <v>71</v>
      </c>
      <c r="E24" s="40">
        <v>4</v>
      </c>
      <c r="F24" s="205"/>
      <c r="G24" s="206">
        <f t="shared" si="2"/>
        <v>0</v>
      </c>
      <c r="H24" s="41" t="s">
        <v>64</v>
      </c>
      <c r="I24" s="216">
        <f t="shared" si="1"/>
        <v>0</v>
      </c>
      <c r="J24" s="217"/>
    </row>
    <row r="25" spans="1:18" outlineLevel="1">
      <c r="A25" s="36">
        <v>16</v>
      </c>
      <c r="B25" s="37" t="s">
        <v>109</v>
      </c>
      <c r="C25" s="43" t="s">
        <v>131</v>
      </c>
      <c r="D25" s="39" t="s">
        <v>71</v>
      </c>
      <c r="E25" s="40">
        <v>5</v>
      </c>
      <c r="F25" s="205"/>
      <c r="G25" s="206">
        <f t="shared" si="2"/>
        <v>0</v>
      </c>
      <c r="H25" s="41" t="s">
        <v>64</v>
      </c>
      <c r="I25" s="216">
        <f t="shared" si="1"/>
        <v>0</v>
      </c>
      <c r="J25" s="217"/>
    </row>
    <row r="26" spans="1:18" outlineLevel="1">
      <c r="A26" s="36">
        <v>17</v>
      </c>
      <c r="B26" s="37" t="s">
        <v>110</v>
      </c>
      <c r="C26" s="43" t="s">
        <v>132</v>
      </c>
      <c r="D26" s="39" t="s">
        <v>71</v>
      </c>
      <c r="E26" s="40">
        <v>2</v>
      </c>
      <c r="F26" s="205"/>
      <c r="G26" s="206">
        <f t="shared" si="2"/>
        <v>0</v>
      </c>
      <c r="H26" s="41" t="s">
        <v>64</v>
      </c>
      <c r="I26" s="216">
        <f t="shared" si="1"/>
        <v>0</v>
      </c>
      <c r="J26" s="217"/>
    </row>
    <row r="27" spans="1:18" outlineLevel="1">
      <c r="A27" s="36">
        <v>18</v>
      </c>
      <c r="B27" s="37" t="s">
        <v>111</v>
      </c>
      <c r="C27" s="43" t="s">
        <v>133</v>
      </c>
      <c r="D27" s="39" t="s">
        <v>71</v>
      </c>
      <c r="E27" s="40">
        <v>1</v>
      </c>
      <c r="F27" s="205"/>
      <c r="G27" s="206">
        <f t="shared" si="2"/>
        <v>0</v>
      </c>
      <c r="H27" s="41" t="s">
        <v>64</v>
      </c>
      <c r="I27" s="216">
        <f t="shared" si="1"/>
        <v>0</v>
      </c>
      <c r="J27" s="217"/>
    </row>
    <row r="28" spans="1:18" outlineLevel="1">
      <c r="A28" s="36">
        <v>19</v>
      </c>
      <c r="B28" s="37" t="s">
        <v>112</v>
      </c>
      <c r="C28" s="43" t="s">
        <v>134</v>
      </c>
      <c r="D28" s="39" t="s">
        <v>71</v>
      </c>
      <c r="E28" s="40">
        <v>1</v>
      </c>
      <c r="F28" s="205"/>
      <c r="G28" s="206">
        <f t="shared" si="2"/>
        <v>0</v>
      </c>
      <c r="H28" s="41" t="s">
        <v>64</v>
      </c>
      <c r="I28" s="216">
        <f t="shared" si="1"/>
        <v>0</v>
      </c>
      <c r="J28" s="217"/>
    </row>
    <row r="29" spans="1:18" outlineLevel="1">
      <c r="A29" s="36">
        <v>20</v>
      </c>
      <c r="B29" s="37" t="s">
        <v>113</v>
      </c>
      <c r="C29" s="43" t="s">
        <v>135</v>
      </c>
      <c r="D29" s="39" t="s">
        <v>71</v>
      </c>
      <c r="E29" s="40">
        <v>1</v>
      </c>
      <c r="F29" s="205"/>
      <c r="G29" s="206">
        <f t="shared" si="2"/>
        <v>0</v>
      </c>
      <c r="H29" s="41" t="s">
        <v>64</v>
      </c>
      <c r="I29" s="216">
        <f t="shared" si="1"/>
        <v>0</v>
      </c>
      <c r="J29" s="217"/>
    </row>
    <row r="30" spans="1:18" outlineLevel="1">
      <c r="A30" s="36">
        <v>21</v>
      </c>
      <c r="B30" s="37" t="s">
        <v>114</v>
      </c>
      <c r="C30" s="38" t="s">
        <v>136</v>
      </c>
      <c r="D30" s="39" t="s">
        <v>138</v>
      </c>
      <c r="E30" s="40">
        <v>27</v>
      </c>
      <c r="F30" s="205"/>
      <c r="G30" s="206">
        <f t="shared" si="2"/>
        <v>0</v>
      </c>
      <c r="H30" s="41" t="s">
        <v>64</v>
      </c>
      <c r="I30" s="216">
        <f t="shared" si="1"/>
        <v>0</v>
      </c>
      <c r="J30" s="217"/>
    </row>
    <row r="31" spans="1:18" outlineLevel="1">
      <c r="A31" s="46">
        <v>22</v>
      </c>
      <c r="B31" s="47" t="s">
        <v>115</v>
      </c>
      <c r="C31" s="48" t="s">
        <v>137</v>
      </c>
      <c r="D31" s="49" t="s">
        <v>138</v>
      </c>
      <c r="E31" s="50">
        <v>29</v>
      </c>
      <c r="F31" s="208"/>
      <c r="G31" s="209">
        <f t="shared" si="2"/>
        <v>0</v>
      </c>
      <c r="H31" s="51" t="s">
        <v>64</v>
      </c>
      <c r="I31" s="219">
        <f t="shared" si="1"/>
        <v>0</v>
      </c>
      <c r="J31" s="220"/>
    </row>
    <row r="32" spans="1:18" outlineLevel="1">
      <c r="A32" s="25"/>
      <c r="B32" s="26">
        <v>1</v>
      </c>
      <c r="C32" s="27" t="s">
        <v>141</v>
      </c>
      <c r="D32" s="28"/>
      <c r="E32" s="29"/>
      <c r="F32" s="210"/>
      <c r="G32" s="210">
        <f>SUM(G33:G54)</f>
        <v>0</v>
      </c>
      <c r="H32" s="29"/>
      <c r="I32" s="221"/>
      <c r="J32" s="221"/>
    </row>
    <row r="33" spans="1:10" ht="48" outlineLevel="1">
      <c r="A33" s="30">
        <v>23</v>
      </c>
      <c r="B33" s="31" t="s">
        <v>94</v>
      </c>
      <c r="C33" s="32" t="s">
        <v>116</v>
      </c>
      <c r="D33" s="33" t="s">
        <v>71</v>
      </c>
      <c r="E33" s="34">
        <v>1</v>
      </c>
      <c r="F33" s="203"/>
      <c r="G33" s="204">
        <f t="shared" si="2"/>
        <v>0</v>
      </c>
      <c r="H33" s="35" t="s">
        <v>64</v>
      </c>
      <c r="I33" s="215">
        <f>G33</f>
        <v>0</v>
      </c>
      <c r="J33" s="215"/>
    </row>
    <row r="34" spans="1:10" outlineLevel="1">
      <c r="A34" s="36">
        <v>24</v>
      </c>
      <c r="B34" s="37" t="s">
        <v>95</v>
      </c>
      <c r="C34" s="38" t="s">
        <v>117</v>
      </c>
      <c r="D34" s="39" t="s">
        <v>71</v>
      </c>
      <c r="E34" s="40">
        <v>1</v>
      </c>
      <c r="F34" s="205"/>
      <c r="G34" s="206">
        <f t="shared" si="2"/>
        <v>0</v>
      </c>
      <c r="H34" s="41" t="s">
        <v>64</v>
      </c>
      <c r="I34" s="217">
        <f t="shared" ref="I34:I54" si="3">G34</f>
        <v>0</v>
      </c>
      <c r="J34" s="217"/>
    </row>
    <row r="35" spans="1:10" outlineLevel="1">
      <c r="A35" s="36">
        <v>25</v>
      </c>
      <c r="B35" s="37" t="s">
        <v>96</v>
      </c>
      <c r="C35" s="38" t="s">
        <v>118</v>
      </c>
      <c r="D35" s="39" t="s">
        <v>71</v>
      </c>
      <c r="E35" s="40">
        <v>1</v>
      </c>
      <c r="F35" s="205"/>
      <c r="G35" s="206">
        <f t="shared" si="2"/>
        <v>0</v>
      </c>
      <c r="H35" s="41" t="s">
        <v>64</v>
      </c>
      <c r="I35" s="217">
        <f t="shared" si="3"/>
        <v>0</v>
      </c>
      <c r="J35" s="217"/>
    </row>
    <row r="36" spans="1:10" outlineLevel="1">
      <c r="A36" s="36">
        <v>26</v>
      </c>
      <c r="B36" s="37" t="s">
        <v>97</v>
      </c>
      <c r="C36" s="38" t="s">
        <v>119</v>
      </c>
      <c r="D36" s="39" t="s">
        <v>71</v>
      </c>
      <c r="E36" s="40">
        <v>1</v>
      </c>
      <c r="F36" s="205"/>
      <c r="G36" s="206">
        <f t="shared" si="2"/>
        <v>0</v>
      </c>
      <c r="H36" s="41" t="s">
        <v>64</v>
      </c>
      <c r="I36" s="217">
        <f t="shared" si="3"/>
        <v>0</v>
      </c>
      <c r="J36" s="217"/>
    </row>
    <row r="37" spans="1:10" outlineLevel="1">
      <c r="A37" s="36">
        <v>27</v>
      </c>
      <c r="B37" s="37" t="s">
        <v>98</v>
      </c>
      <c r="C37" s="42" t="s">
        <v>120</v>
      </c>
      <c r="D37" s="39" t="s">
        <v>71</v>
      </c>
      <c r="E37" s="40">
        <v>5</v>
      </c>
      <c r="F37" s="205"/>
      <c r="G37" s="206">
        <f t="shared" si="2"/>
        <v>0</v>
      </c>
      <c r="H37" s="41" t="s">
        <v>64</v>
      </c>
      <c r="I37" s="217">
        <f t="shared" si="3"/>
        <v>0</v>
      </c>
      <c r="J37" s="217"/>
    </row>
    <row r="38" spans="1:10" outlineLevel="1">
      <c r="A38" s="36">
        <v>28</v>
      </c>
      <c r="B38" s="37" t="s">
        <v>99</v>
      </c>
      <c r="C38" s="42" t="s">
        <v>121</v>
      </c>
      <c r="D38" s="39" t="s">
        <v>71</v>
      </c>
      <c r="E38" s="40">
        <v>1</v>
      </c>
      <c r="F38" s="205"/>
      <c r="G38" s="206">
        <f t="shared" si="2"/>
        <v>0</v>
      </c>
      <c r="H38" s="41" t="s">
        <v>64</v>
      </c>
      <c r="I38" s="217">
        <f t="shared" si="3"/>
        <v>0</v>
      </c>
      <c r="J38" s="217"/>
    </row>
    <row r="39" spans="1:10" outlineLevel="1">
      <c r="A39" s="36">
        <v>29</v>
      </c>
      <c r="B39" s="37" t="s">
        <v>100</v>
      </c>
      <c r="C39" s="38" t="s">
        <v>122</v>
      </c>
      <c r="D39" s="39" t="s">
        <v>71</v>
      </c>
      <c r="E39" s="40">
        <v>2</v>
      </c>
      <c r="F39" s="205"/>
      <c r="G39" s="206">
        <f t="shared" si="2"/>
        <v>0</v>
      </c>
      <c r="H39" s="41" t="s">
        <v>64</v>
      </c>
      <c r="I39" s="217">
        <f t="shared" si="3"/>
        <v>0</v>
      </c>
      <c r="J39" s="217"/>
    </row>
    <row r="40" spans="1:10" outlineLevel="1">
      <c r="A40" s="36">
        <v>30</v>
      </c>
      <c r="B40" s="37" t="s">
        <v>101</v>
      </c>
      <c r="C40" s="38" t="s">
        <v>123</v>
      </c>
      <c r="D40" s="39" t="s">
        <v>71</v>
      </c>
      <c r="E40" s="40">
        <v>2</v>
      </c>
      <c r="F40" s="205"/>
      <c r="G40" s="206">
        <f t="shared" si="2"/>
        <v>0</v>
      </c>
      <c r="H40" s="41" t="s">
        <v>64</v>
      </c>
      <c r="I40" s="217">
        <f t="shared" si="3"/>
        <v>0</v>
      </c>
      <c r="J40" s="217"/>
    </row>
    <row r="41" spans="1:10" outlineLevel="1">
      <c r="A41" s="36">
        <v>31</v>
      </c>
      <c r="B41" s="37" t="s">
        <v>102</v>
      </c>
      <c r="C41" s="38" t="s">
        <v>124</v>
      </c>
      <c r="D41" s="39" t="s">
        <v>71</v>
      </c>
      <c r="E41" s="40">
        <v>1</v>
      </c>
      <c r="F41" s="205"/>
      <c r="G41" s="206">
        <f t="shared" si="2"/>
        <v>0</v>
      </c>
      <c r="H41" s="41" t="s">
        <v>64</v>
      </c>
      <c r="I41" s="217">
        <f t="shared" si="3"/>
        <v>0</v>
      </c>
      <c r="J41" s="217"/>
    </row>
    <row r="42" spans="1:10" outlineLevel="1">
      <c r="A42" s="36">
        <v>32</v>
      </c>
      <c r="B42" s="37" t="s">
        <v>103</v>
      </c>
      <c r="C42" s="43" t="s">
        <v>125</v>
      </c>
      <c r="D42" s="39" t="s">
        <v>71</v>
      </c>
      <c r="E42" s="40">
        <v>3</v>
      </c>
      <c r="F42" s="205"/>
      <c r="G42" s="206">
        <f t="shared" si="2"/>
        <v>0</v>
      </c>
      <c r="H42" s="41" t="s">
        <v>64</v>
      </c>
      <c r="I42" s="217">
        <f t="shared" si="3"/>
        <v>0</v>
      </c>
      <c r="J42" s="217"/>
    </row>
    <row r="43" spans="1:10" outlineLevel="1">
      <c r="A43" s="36">
        <v>33</v>
      </c>
      <c r="B43" s="37" t="s">
        <v>104</v>
      </c>
      <c r="C43" s="43" t="s">
        <v>126</v>
      </c>
      <c r="D43" s="39" t="s">
        <v>71</v>
      </c>
      <c r="E43" s="40">
        <v>2</v>
      </c>
      <c r="F43" s="205"/>
      <c r="G43" s="206">
        <f t="shared" si="2"/>
        <v>0</v>
      </c>
      <c r="H43" s="41" t="s">
        <v>64</v>
      </c>
      <c r="I43" s="217">
        <f t="shared" si="3"/>
        <v>0</v>
      </c>
      <c r="J43" s="217"/>
    </row>
    <row r="44" spans="1:10" outlineLevel="1">
      <c r="A44" s="36">
        <v>34</v>
      </c>
      <c r="B44" s="37" t="s">
        <v>105</v>
      </c>
      <c r="C44" s="43" t="s">
        <v>127</v>
      </c>
      <c r="D44" s="39" t="s">
        <v>71</v>
      </c>
      <c r="E44" s="40">
        <v>2</v>
      </c>
      <c r="F44" s="205"/>
      <c r="G44" s="206">
        <f t="shared" si="2"/>
        <v>0</v>
      </c>
      <c r="H44" s="41" t="s">
        <v>64</v>
      </c>
      <c r="I44" s="217">
        <f t="shared" si="3"/>
        <v>0</v>
      </c>
      <c r="J44" s="217"/>
    </row>
    <row r="45" spans="1:10" outlineLevel="1">
      <c r="A45" s="36">
        <v>35</v>
      </c>
      <c r="B45" s="37" t="s">
        <v>106</v>
      </c>
      <c r="C45" s="43" t="s">
        <v>128</v>
      </c>
      <c r="D45" s="39" t="s">
        <v>71</v>
      </c>
      <c r="E45" s="40">
        <v>5</v>
      </c>
      <c r="F45" s="205"/>
      <c r="G45" s="206">
        <f t="shared" si="2"/>
        <v>0</v>
      </c>
      <c r="H45" s="41" t="s">
        <v>64</v>
      </c>
      <c r="I45" s="217">
        <f t="shared" si="3"/>
        <v>0</v>
      </c>
      <c r="J45" s="217"/>
    </row>
    <row r="46" spans="1:10" outlineLevel="1">
      <c r="A46" s="36">
        <v>36</v>
      </c>
      <c r="B46" s="37" t="s">
        <v>107</v>
      </c>
      <c r="C46" s="43" t="s">
        <v>129</v>
      </c>
      <c r="D46" s="39" t="s">
        <v>71</v>
      </c>
      <c r="E46" s="40">
        <v>2</v>
      </c>
      <c r="F46" s="205"/>
      <c r="G46" s="206">
        <f t="shared" si="2"/>
        <v>0</v>
      </c>
      <c r="H46" s="41" t="s">
        <v>64</v>
      </c>
      <c r="I46" s="217">
        <f t="shared" si="3"/>
        <v>0</v>
      </c>
      <c r="J46" s="217"/>
    </row>
    <row r="47" spans="1:10" outlineLevel="1">
      <c r="A47" s="36">
        <v>37</v>
      </c>
      <c r="B47" s="37" t="s">
        <v>108</v>
      </c>
      <c r="C47" s="43" t="s">
        <v>130</v>
      </c>
      <c r="D47" s="39" t="s">
        <v>71</v>
      </c>
      <c r="E47" s="40">
        <v>4</v>
      </c>
      <c r="F47" s="205"/>
      <c r="G47" s="206">
        <f t="shared" si="2"/>
        <v>0</v>
      </c>
      <c r="H47" s="41" t="s">
        <v>64</v>
      </c>
      <c r="I47" s="217">
        <f t="shared" si="3"/>
        <v>0</v>
      </c>
      <c r="J47" s="217"/>
    </row>
    <row r="48" spans="1:10" outlineLevel="1">
      <c r="A48" s="36">
        <v>38</v>
      </c>
      <c r="B48" s="37" t="s">
        <v>109</v>
      </c>
      <c r="C48" s="43" t="s">
        <v>131</v>
      </c>
      <c r="D48" s="39" t="s">
        <v>71</v>
      </c>
      <c r="E48" s="40">
        <v>5</v>
      </c>
      <c r="F48" s="205"/>
      <c r="G48" s="206">
        <f t="shared" si="2"/>
        <v>0</v>
      </c>
      <c r="H48" s="41" t="s">
        <v>64</v>
      </c>
      <c r="I48" s="217">
        <f t="shared" si="3"/>
        <v>0</v>
      </c>
      <c r="J48" s="217"/>
    </row>
    <row r="49" spans="1:10" outlineLevel="1">
      <c r="A49" s="36">
        <v>39</v>
      </c>
      <c r="B49" s="37" t="s">
        <v>110</v>
      </c>
      <c r="C49" s="43" t="s">
        <v>132</v>
      </c>
      <c r="D49" s="39" t="s">
        <v>71</v>
      </c>
      <c r="E49" s="40">
        <v>2</v>
      </c>
      <c r="F49" s="205"/>
      <c r="G49" s="206">
        <f t="shared" si="2"/>
        <v>0</v>
      </c>
      <c r="H49" s="41" t="s">
        <v>64</v>
      </c>
      <c r="I49" s="217">
        <f t="shared" si="3"/>
        <v>0</v>
      </c>
      <c r="J49" s="217"/>
    </row>
    <row r="50" spans="1:10" outlineLevel="1">
      <c r="A50" s="36">
        <v>40</v>
      </c>
      <c r="B50" s="37" t="s">
        <v>111</v>
      </c>
      <c r="C50" s="43" t="s">
        <v>133</v>
      </c>
      <c r="D50" s="39" t="s">
        <v>71</v>
      </c>
      <c r="E50" s="40">
        <v>1</v>
      </c>
      <c r="F50" s="205"/>
      <c r="G50" s="206">
        <f t="shared" si="2"/>
        <v>0</v>
      </c>
      <c r="H50" s="41" t="s">
        <v>64</v>
      </c>
      <c r="I50" s="217">
        <f t="shared" si="3"/>
        <v>0</v>
      </c>
      <c r="J50" s="217"/>
    </row>
    <row r="51" spans="1:10" outlineLevel="1">
      <c r="A51" s="36">
        <v>41</v>
      </c>
      <c r="B51" s="37" t="s">
        <v>112</v>
      </c>
      <c r="C51" s="43" t="s">
        <v>134</v>
      </c>
      <c r="D51" s="39" t="s">
        <v>71</v>
      </c>
      <c r="E51" s="40">
        <v>1</v>
      </c>
      <c r="F51" s="205"/>
      <c r="G51" s="206">
        <f t="shared" si="2"/>
        <v>0</v>
      </c>
      <c r="H51" s="41" t="s">
        <v>64</v>
      </c>
      <c r="I51" s="217">
        <f t="shared" si="3"/>
        <v>0</v>
      </c>
      <c r="J51" s="217"/>
    </row>
    <row r="52" spans="1:10" outlineLevel="1">
      <c r="A52" s="36">
        <v>42</v>
      </c>
      <c r="B52" s="37" t="s">
        <v>113</v>
      </c>
      <c r="C52" s="43" t="s">
        <v>135</v>
      </c>
      <c r="D52" s="39" t="s">
        <v>71</v>
      </c>
      <c r="E52" s="40">
        <v>1</v>
      </c>
      <c r="F52" s="205"/>
      <c r="G52" s="206">
        <f t="shared" si="2"/>
        <v>0</v>
      </c>
      <c r="H52" s="41" t="s">
        <v>64</v>
      </c>
      <c r="I52" s="217">
        <f t="shared" si="3"/>
        <v>0</v>
      </c>
      <c r="J52" s="217"/>
    </row>
    <row r="53" spans="1:10" outlineLevel="1">
      <c r="A53" s="36">
        <v>43</v>
      </c>
      <c r="B53" s="37" t="s">
        <v>114</v>
      </c>
      <c r="C53" s="38" t="s">
        <v>136</v>
      </c>
      <c r="D53" s="39" t="s">
        <v>138</v>
      </c>
      <c r="E53" s="40">
        <v>27</v>
      </c>
      <c r="F53" s="205"/>
      <c r="G53" s="206">
        <f t="shared" si="2"/>
        <v>0</v>
      </c>
      <c r="H53" s="41" t="s">
        <v>64</v>
      </c>
      <c r="I53" s="217">
        <f t="shared" si="3"/>
        <v>0</v>
      </c>
      <c r="J53" s="217"/>
    </row>
    <row r="54" spans="1:10" outlineLevel="1">
      <c r="A54" s="46">
        <v>44</v>
      </c>
      <c r="B54" s="47" t="s">
        <v>115</v>
      </c>
      <c r="C54" s="48" t="s">
        <v>137</v>
      </c>
      <c r="D54" s="49" t="s">
        <v>138</v>
      </c>
      <c r="E54" s="50">
        <v>29</v>
      </c>
      <c r="F54" s="208"/>
      <c r="G54" s="209">
        <f t="shared" si="2"/>
        <v>0</v>
      </c>
      <c r="H54" s="51" t="s">
        <v>64</v>
      </c>
      <c r="I54" s="220">
        <f t="shared" si="3"/>
        <v>0</v>
      </c>
      <c r="J54" s="220"/>
    </row>
    <row r="55" spans="1:10" outlineLevel="1">
      <c r="A55" s="25"/>
      <c r="B55" s="26">
        <v>2</v>
      </c>
      <c r="C55" s="27" t="s">
        <v>142</v>
      </c>
      <c r="D55" s="28"/>
      <c r="E55" s="29"/>
      <c r="F55" s="210"/>
      <c r="G55" s="210">
        <f>SUM(G56:G71)</f>
        <v>0</v>
      </c>
      <c r="H55" s="29"/>
      <c r="I55" s="221"/>
      <c r="J55" s="221"/>
    </row>
    <row r="56" spans="1:10" ht="53.25" customHeight="1" outlineLevel="1">
      <c r="A56" s="30">
        <v>45</v>
      </c>
      <c r="B56" s="31" t="s">
        <v>144</v>
      </c>
      <c r="C56" s="52" t="s">
        <v>143</v>
      </c>
      <c r="D56" s="33" t="s">
        <v>71</v>
      </c>
      <c r="E56" s="34">
        <v>1</v>
      </c>
      <c r="F56" s="203"/>
      <c r="G56" s="204">
        <f t="shared" si="2"/>
        <v>0</v>
      </c>
      <c r="H56" s="35" t="s">
        <v>64</v>
      </c>
      <c r="I56" s="215">
        <f>G56</f>
        <v>0</v>
      </c>
      <c r="J56" s="215"/>
    </row>
    <row r="57" spans="1:10" outlineLevel="1">
      <c r="A57" s="36">
        <v>46</v>
      </c>
      <c r="B57" s="53" t="s">
        <v>145</v>
      </c>
      <c r="C57" s="36" t="s">
        <v>117</v>
      </c>
      <c r="D57" s="54" t="s">
        <v>71</v>
      </c>
      <c r="E57" s="40">
        <v>1</v>
      </c>
      <c r="F57" s="205"/>
      <c r="G57" s="206">
        <f t="shared" si="2"/>
        <v>0</v>
      </c>
      <c r="H57" s="41" t="s">
        <v>64</v>
      </c>
      <c r="I57" s="217">
        <f t="shared" ref="I57:I71" si="4">G57</f>
        <v>0</v>
      </c>
      <c r="J57" s="217"/>
    </row>
    <row r="58" spans="1:10" outlineLevel="1">
      <c r="A58" s="36">
        <v>47</v>
      </c>
      <c r="B58" s="53" t="s">
        <v>146</v>
      </c>
      <c r="C58" s="36" t="s">
        <v>119</v>
      </c>
      <c r="D58" s="54" t="s">
        <v>71</v>
      </c>
      <c r="E58" s="40">
        <v>1</v>
      </c>
      <c r="F58" s="205"/>
      <c r="G58" s="206">
        <f t="shared" si="2"/>
        <v>0</v>
      </c>
      <c r="H58" s="41" t="s">
        <v>64</v>
      </c>
      <c r="I58" s="217">
        <f t="shared" si="4"/>
        <v>0</v>
      </c>
      <c r="J58" s="217"/>
    </row>
    <row r="59" spans="1:10" outlineLevel="1">
      <c r="A59" s="36">
        <v>48</v>
      </c>
      <c r="B59" s="53" t="s">
        <v>147</v>
      </c>
      <c r="C59" s="44" t="s">
        <v>148</v>
      </c>
      <c r="D59" s="54" t="s">
        <v>71</v>
      </c>
      <c r="E59" s="40">
        <v>4</v>
      </c>
      <c r="F59" s="205"/>
      <c r="G59" s="206">
        <f t="shared" si="2"/>
        <v>0</v>
      </c>
      <c r="H59" s="41" t="s">
        <v>64</v>
      </c>
      <c r="I59" s="217">
        <f t="shared" si="4"/>
        <v>0</v>
      </c>
      <c r="J59" s="217"/>
    </row>
    <row r="60" spans="1:10" outlineLevel="1">
      <c r="A60" s="36">
        <v>49</v>
      </c>
      <c r="B60" s="53" t="s">
        <v>149</v>
      </c>
      <c r="C60" s="36" t="s">
        <v>150</v>
      </c>
      <c r="D60" s="54" t="s">
        <v>71</v>
      </c>
      <c r="E60" s="40">
        <v>2</v>
      </c>
      <c r="F60" s="205"/>
      <c r="G60" s="206">
        <f t="shared" si="2"/>
        <v>0</v>
      </c>
      <c r="H60" s="41" t="s">
        <v>64</v>
      </c>
      <c r="I60" s="217">
        <f t="shared" si="4"/>
        <v>0</v>
      </c>
      <c r="J60" s="217"/>
    </row>
    <row r="61" spans="1:10" outlineLevel="1">
      <c r="A61" s="36">
        <v>50</v>
      </c>
      <c r="B61" s="53" t="s">
        <v>151</v>
      </c>
      <c r="C61" s="36" t="s">
        <v>152</v>
      </c>
      <c r="D61" s="54" t="s">
        <v>71</v>
      </c>
      <c r="E61" s="40">
        <v>1</v>
      </c>
      <c r="F61" s="205"/>
      <c r="G61" s="206">
        <f t="shared" si="2"/>
        <v>0</v>
      </c>
      <c r="H61" s="41" t="s">
        <v>64</v>
      </c>
      <c r="I61" s="217">
        <f t="shared" si="4"/>
        <v>0</v>
      </c>
      <c r="J61" s="217"/>
    </row>
    <row r="62" spans="1:10" outlineLevel="1">
      <c r="A62" s="36">
        <v>51</v>
      </c>
      <c r="B62" s="53" t="s">
        <v>153</v>
      </c>
      <c r="C62" s="36" t="s">
        <v>154</v>
      </c>
      <c r="D62" s="54" t="s">
        <v>71</v>
      </c>
      <c r="E62" s="40">
        <v>1</v>
      </c>
      <c r="F62" s="205"/>
      <c r="G62" s="206">
        <f t="shared" si="2"/>
        <v>0</v>
      </c>
      <c r="H62" s="41" t="s">
        <v>64</v>
      </c>
      <c r="I62" s="217">
        <f t="shared" si="4"/>
        <v>0</v>
      </c>
      <c r="J62" s="217"/>
    </row>
    <row r="63" spans="1:10" outlineLevel="1">
      <c r="A63" s="36">
        <v>52</v>
      </c>
      <c r="B63" s="53" t="s">
        <v>155</v>
      </c>
      <c r="C63" s="44" t="s">
        <v>156</v>
      </c>
      <c r="D63" s="54" t="s">
        <v>71</v>
      </c>
      <c r="E63" s="40">
        <v>1</v>
      </c>
      <c r="F63" s="205"/>
      <c r="G63" s="206">
        <f t="shared" si="2"/>
        <v>0</v>
      </c>
      <c r="H63" s="41" t="s">
        <v>64</v>
      </c>
      <c r="I63" s="217">
        <f t="shared" si="4"/>
        <v>0</v>
      </c>
      <c r="J63" s="217"/>
    </row>
    <row r="64" spans="1:10" outlineLevel="1">
      <c r="A64" s="36">
        <v>53</v>
      </c>
      <c r="B64" s="53" t="s">
        <v>157</v>
      </c>
      <c r="C64" s="44" t="s">
        <v>158</v>
      </c>
      <c r="D64" s="54" t="s">
        <v>71</v>
      </c>
      <c r="E64" s="40">
        <v>1</v>
      </c>
      <c r="F64" s="205"/>
      <c r="G64" s="206">
        <f t="shared" si="2"/>
        <v>0</v>
      </c>
      <c r="H64" s="41" t="s">
        <v>64</v>
      </c>
      <c r="I64" s="217">
        <f t="shared" si="4"/>
        <v>0</v>
      </c>
      <c r="J64" s="217"/>
    </row>
    <row r="65" spans="1:10" outlineLevel="1">
      <c r="A65" s="36">
        <v>54</v>
      </c>
      <c r="B65" s="53" t="s">
        <v>159</v>
      </c>
      <c r="C65" s="44" t="s">
        <v>160</v>
      </c>
      <c r="D65" s="54" t="s">
        <v>71</v>
      </c>
      <c r="E65" s="40">
        <v>2</v>
      </c>
      <c r="F65" s="205"/>
      <c r="G65" s="206">
        <f t="shared" si="2"/>
        <v>0</v>
      </c>
      <c r="H65" s="41" t="s">
        <v>64</v>
      </c>
      <c r="I65" s="217">
        <f t="shared" si="4"/>
        <v>0</v>
      </c>
      <c r="J65" s="217"/>
    </row>
    <row r="66" spans="1:10" outlineLevel="1">
      <c r="A66" s="36">
        <v>55</v>
      </c>
      <c r="B66" s="53" t="s">
        <v>161</v>
      </c>
      <c r="C66" s="36" t="s">
        <v>162</v>
      </c>
      <c r="D66" s="54" t="s">
        <v>71</v>
      </c>
      <c r="E66" s="40">
        <v>1</v>
      </c>
      <c r="F66" s="205"/>
      <c r="G66" s="206">
        <f t="shared" si="2"/>
        <v>0</v>
      </c>
      <c r="H66" s="41" t="s">
        <v>64</v>
      </c>
      <c r="I66" s="217">
        <f t="shared" si="4"/>
        <v>0</v>
      </c>
      <c r="J66" s="217"/>
    </row>
    <row r="67" spans="1:10" outlineLevel="1">
      <c r="A67" s="36">
        <v>56</v>
      </c>
      <c r="B67" s="53" t="s">
        <v>163</v>
      </c>
      <c r="C67" s="44" t="s">
        <v>164</v>
      </c>
      <c r="D67" s="54" t="s">
        <v>71</v>
      </c>
      <c r="E67" s="40">
        <v>1</v>
      </c>
      <c r="F67" s="205"/>
      <c r="G67" s="206">
        <f t="shared" si="2"/>
        <v>0</v>
      </c>
      <c r="H67" s="41" t="s">
        <v>64</v>
      </c>
      <c r="I67" s="217">
        <f t="shared" si="4"/>
        <v>0</v>
      </c>
      <c r="J67" s="217"/>
    </row>
    <row r="68" spans="1:10" outlineLevel="1">
      <c r="A68" s="36">
        <v>57</v>
      </c>
      <c r="B68" s="53" t="s">
        <v>165</v>
      </c>
      <c r="C68" s="44" t="s">
        <v>166</v>
      </c>
      <c r="D68" s="54" t="s">
        <v>71</v>
      </c>
      <c r="E68" s="40">
        <v>1</v>
      </c>
      <c r="F68" s="205"/>
      <c r="G68" s="206">
        <f t="shared" si="2"/>
        <v>0</v>
      </c>
      <c r="H68" s="41" t="s">
        <v>64</v>
      </c>
      <c r="I68" s="217">
        <f t="shared" si="4"/>
        <v>0</v>
      </c>
      <c r="J68" s="217"/>
    </row>
    <row r="69" spans="1:10" outlineLevel="1">
      <c r="A69" s="36">
        <v>58</v>
      </c>
      <c r="B69" s="53" t="s">
        <v>167</v>
      </c>
      <c r="C69" s="44" t="s">
        <v>168</v>
      </c>
      <c r="D69" s="54" t="s">
        <v>71</v>
      </c>
      <c r="E69" s="40">
        <v>1</v>
      </c>
      <c r="F69" s="205"/>
      <c r="G69" s="206">
        <f t="shared" si="2"/>
        <v>0</v>
      </c>
      <c r="H69" s="41" t="s">
        <v>64</v>
      </c>
      <c r="I69" s="217">
        <f t="shared" si="4"/>
        <v>0</v>
      </c>
      <c r="J69" s="217"/>
    </row>
    <row r="70" spans="1:10" outlineLevel="1">
      <c r="A70" s="36">
        <v>59</v>
      </c>
      <c r="B70" s="53" t="s">
        <v>169</v>
      </c>
      <c r="C70" s="44" t="s">
        <v>135</v>
      </c>
      <c r="D70" s="54" t="s">
        <v>71</v>
      </c>
      <c r="E70" s="40">
        <v>1</v>
      </c>
      <c r="F70" s="205"/>
      <c r="G70" s="206">
        <f t="shared" si="2"/>
        <v>0</v>
      </c>
      <c r="H70" s="41" t="s">
        <v>64</v>
      </c>
      <c r="I70" s="217">
        <f t="shared" si="4"/>
        <v>0</v>
      </c>
      <c r="J70" s="217"/>
    </row>
    <row r="71" spans="1:10" outlineLevel="1">
      <c r="A71" s="46">
        <v>60</v>
      </c>
      <c r="B71" s="55" t="s">
        <v>170</v>
      </c>
      <c r="C71" s="46" t="s">
        <v>171</v>
      </c>
      <c r="D71" s="56" t="s">
        <v>138</v>
      </c>
      <c r="E71" s="50">
        <v>32</v>
      </c>
      <c r="F71" s="208"/>
      <c r="G71" s="209">
        <f t="shared" si="2"/>
        <v>0</v>
      </c>
      <c r="H71" s="51" t="s">
        <v>64</v>
      </c>
      <c r="I71" s="220">
        <f t="shared" si="4"/>
        <v>0</v>
      </c>
      <c r="J71" s="220"/>
    </row>
    <row r="72" spans="1:10" outlineLevel="1">
      <c r="A72" s="25"/>
      <c r="B72" s="26">
        <v>2</v>
      </c>
      <c r="C72" s="27" t="s">
        <v>172</v>
      </c>
      <c r="D72" s="28"/>
      <c r="E72" s="29"/>
      <c r="F72" s="210"/>
      <c r="G72" s="210">
        <f>SUM(G73:G88)</f>
        <v>0</v>
      </c>
      <c r="H72" s="29"/>
      <c r="I72" s="221"/>
      <c r="J72" s="221"/>
    </row>
    <row r="73" spans="1:10" ht="52.5" customHeight="1" outlineLevel="1">
      <c r="A73" s="30">
        <v>61</v>
      </c>
      <c r="B73" s="31" t="s">
        <v>144</v>
      </c>
      <c r="C73" s="52" t="s">
        <v>143</v>
      </c>
      <c r="D73" s="33" t="s">
        <v>71</v>
      </c>
      <c r="E73" s="34">
        <v>1</v>
      </c>
      <c r="F73" s="203"/>
      <c r="G73" s="204">
        <f t="shared" si="2"/>
        <v>0</v>
      </c>
      <c r="H73" s="35" t="s">
        <v>64</v>
      </c>
      <c r="I73" s="215">
        <f>G73</f>
        <v>0</v>
      </c>
      <c r="J73" s="215"/>
    </row>
    <row r="74" spans="1:10" outlineLevel="1">
      <c r="A74" s="36">
        <v>62</v>
      </c>
      <c r="B74" s="53" t="s">
        <v>145</v>
      </c>
      <c r="C74" s="36" t="s">
        <v>117</v>
      </c>
      <c r="D74" s="54" t="s">
        <v>71</v>
      </c>
      <c r="E74" s="40">
        <v>1</v>
      </c>
      <c r="F74" s="205"/>
      <c r="G74" s="206">
        <f t="shared" si="2"/>
        <v>0</v>
      </c>
      <c r="H74" s="41" t="s">
        <v>64</v>
      </c>
      <c r="I74" s="217">
        <f t="shared" ref="I74:I88" si="5">G74</f>
        <v>0</v>
      </c>
      <c r="J74" s="217"/>
    </row>
    <row r="75" spans="1:10" outlineLevel="1">
      <c r="A75" s="36">
        <v>63</v>
      </c>
      <c r="B75" s="53" t="s">
        <v>146</v>
      </c>
      <c r="C75" s="36" t="s">
        <v>119</v>
      </c>
      <c r="D75" s="54" t="s">
        <v>71</v>
      </c>
      <c r="E75" s="40">
        <v>1</v>
      </c>
      <c r="F75" s="205"/>
      <c r="G75" s="206">
        <f t="shared" si="2"/>
        <v>0</v>
      </c>
      <c r="H75" s="41" t="s">
        <v>64</v>
      </c>
      <c r="I75" s="217">
        <f t="shared" si="5"/>
        <v>0</v>
      </c>
      <c r="J75" s="217"/>
    </row>
    <row r="76" spans="1:10" outlineLevel="1">
      <c r="A76" s="36">
        <v>64</v>
      </c>
      <c r="B76" s="53" t="s">
        <v>147</v>
      </c>
      <c r="C76" s="44" t="s">
        <v>148</v>
      </c>
      <c r="D76" s="54" t="s">
        <v>71</v>
      </c>
      <c r="E76" s="40">
        <v>4</v>
      </c>
      <c r="F76" s="205"/>
      <c r="G76" s="206">
        <f t="shared" si="2"/>
        <v>0</v>
      </c>
      <c r="H76" s="41" t="s">
        <v>64</v>
      </c>
      <c r="I76" s="217">
        <f t="shared" si="5"/>
        <v>0</v>
      </c>
      <c r="J76" s="217"/>
    </row>
    <row r="77" spans="1:10" outlineLevel="1">
      <c r="A77" s="36">
        <v>65</v>
      </c>
      <c r="B77" s="53" t="s">
        <v>149</v>
      </c>
      <c r="C77" s="36" t="s">
        <v>150</v>
      </c>
      <c r="D77" s="54" t="s">
        <v>71</v>
      </c>
      <c r="E77" s="40">
        <v>2</v>
      </c>
      <c r="F77" s="205"/>
      <c r="G77" s="206">
        <f t="shared" si="2"/>
        <v>0</v>
      </c>
      <c r="H77" s="41" t="s">
        <v>64</v>
      </c>
      <c r="I77" s="217">
        <f t="shared" si="5"/>
        <v>0</v>
      </c>
      <c r="J77" s="217"/>
    </row>
    <row r="78" spans="1:10" outlineLevel="1">
      <c r="A78" s="36">
        <v>66</v>
      </c>
      <c r="B78" s="53" t="s">
        <v>151</v>
      </c>
      <c r="C78" s="36" t="s">
        <v>152</v>
      </c>
      <c r="D78" s="54" t="s">
        <v>71</v>
      </c>
      <c r="E78" s="40">
        <v>1</v>
      </c>
      <c r="F78" s="205"/>
      <c r="G78" s="206">
        <f t="shared" si="2"/>
        <v>0</v>
      </c>
      <c r="H78" s="41" t="s">
        <v>64</v>
      </c>
      <c r="I78" s="217">
        <f t="shared" si="5"/>
        <v>0</v>
      </c>
      <c r="J78" s="217"/>
    </row>
    <row r="79" spans="1:10" outlineLevel="1">
      <c r="A79" s="36">
        <v>67</v>
      </c>
      <c r="B79" s="53" t="s">
        <v>153</v>
      </c>
      <c r="C79" s="36" t="s">
        <v>154</v>
      </c>
      <c r="D79" s="54" t="s">
        <v>71</v>
      </c>
      <c r="E79" s="40">
        <v>1</v>
      </c>
      <c r="F79" s="205"/>
      <c r="G79" s="206">
        <f t="shared" si="2"/>
        <v>0</v>
      </c>
      <c r="H79" s="41" t="s">
        <v>64</v>
      </c>
      <c r="I79" s="217">
        <f t="shared" si="5"/>
        <v>0</v>
      </c>
      <c r="J79" s="217"/>
    </row>
    <row r="80" spans="1:10" outlineLevel="1">
      <c r="A80" s="36">
        <v>68</v>
      </c>
      <c r="B80" s="53" t="s">
        <v>155</v>
      </c>
      <c r="C80" s="44" t="s">
        <v>156</v>
      </c>
      <c r="D80" s="54" t="s">
        <v>71</v>
      </c>
      <c r="E80" s="40">
        <v>1</v>
      </c>
      <c r="F80" s="205"/>
      <c r="G80" s="206">
        <f t="shared" si="2"/>
        <v>0</v>
      </c>
      <c r="H80" s="41" t="s">
        <v>64</v>
      </c>
      <c r="I80" s="217">
        <f t="shared" si="5"/>
        <v>0</v>
      </c>
      <c r="J80" s="217"/>
    </row>
    <row r="81" spans="1:10" outlineLevel="1">
      <c r="A81" s="36">
        <v>69</v>
      </c>
      <c r="B81" s="53" t="s">
        <v>157</v>
      </c>
      <c r="C81" s="44" t="s">
        <v>158</v>
      </c>
      <c r="D81" s="54" t="s">
        <v>71</v>
      </c>
      <c r="E81" s="40">
        <v>1</v>
      </c>
      <c r="F81" s="205"/>
      <c r="G81" s="206">
        <f t="shared" si="2"/>
        <v>0</v>
      </c>
      <c r="H81" s="41" t="s">
        <v>64</v>
      </c>
      <c r="I81" s="217">
        <f t="shared" si="5"/>
        <v>0</v>
      </c>
      <c r="J81" s="217"/>
    </row>
    <row r="82" spans="1:10" outlineLevel="1">
      <c r="A82" s="36">
        <v>70</v>
      </c>
      <c r="B82" s="53" t="s">
        <v>159</v>
      </c>
      <c r="C82" s="44" t="s">
        <v>160</v>
      </c>
      <c r="D82" s="54" t="s">
        <v>71</v>
      </c>
      <c r="E82" s="40">
        <v>2</v>
      </c>
      <c r="F82" s="205"/>
      <c r="G82" s="206">
        <f t="shared" si="2"/>
        <v>0</v>
      </c>
      <c r="H82" s="41" t="s">
        <v>64</v>
      </c>
      <c r="I82" s="217">
        <f t="shared" si="5"/>
        <v>0</v>
      </c>
      <c r="J82" s="217"/>
    </row>
    <row r="83" spans="1:10" outlineLevel="1">
      <c r="A83" s="36">
        <v>71</v>
      </c>
      <c r="B83" s="53" t="s">
        <v>161</v>
      </c>
      <c r="C83" s="36" t="s">
        <v>162</v>
      </c>
      <c r="D83" s="54" t="s">
        <v>71</v>
      </c>
      <c r="E83" s="40">
        <v>1</v>
      </c>
      <c r="F83" s="205"/>
      <c r="G83" s="206">
        <f t="shared" si="2"/>
        <v>0</v>
      </c>
      <c r="H83" s="41" t="s">
        <v>64</v>
      </c>
      <c r="I83" s="217">
        <f t="shared" si="5"/>
        <v>0</v>
      </c>
      <c r="J83" s="217"/>
    </row>
    <row r="84" spans="1:10" outlineLevel="1">
      <c r="A84" s="36">
        <v>72</v>
      </c>
      <c r="B84" s="53" t="s">
        <v>163</v>
      </c>
      <c r="C84" s="44" t="s">
        <v>164</v>
      </c>
      <c r="D84" s="54" t="s">
        <v>71</v>
      </c>
      <c r="E84" s="40">
        <v>1</v>
      </c>
      <c r="F84" s="205"/>
      <c r="G84" s="206">
        <f t="shared" si="2"/>
        <v>0</v>
      </c>
      <c r="H84" s="41" t="s">
        <v>64</v>
      </c>
      <c r="I84" s="217">
        <f t="shared" si="5"/>
        <v>0</v>
      </c>
      <c r="J84" s="217"/>
    </row>
    <row r="85" spans="1:10" outlineLevel="1">
      <c r="A85" s="36">
        <v>73</v>
      </c>
      <c r="B85" s="53" t="s">
        <v>165</v>
      </c>
      <c r="C85" s="44" t="s">
        <v>166</v>
      </c>
      <c r="D85" s="54" t="s">
        <v>71</v>
      </c>
      <c r="E85" s="40">
        <v>1</v>
      </c>
      <c r="F85" s="205"/>
      <c r="G85" s="206">
        <f t="shared" si="2"/>
        <v>0</v>
      </c>
      <c r="H85" s="41" t="s">
        <v>64</v>
      </c>
      <c r="I85" s="217">
        <f t="shared" si="5"/>
        <v>0</v>
      </c>
      <c r="J85" s="217"/>
    </row>
    <row r="86" spans="1:10" outlineLevel="1">
      <c r="A86" s="36">
        <v>74</v>
      </c>
      <c r="B86" s="53" t="s">
        <v>167</v>
      </c>
      <c r="C86" s="44" t="s">
        <v>168</v>
      </c>
      <c r="D86" s="54" t="s">
        <v>71</v>
      </c>
      <c r="E86" s="40">
        <v>1</v>
      </c>
      <c r="F86" s="205"/>
      <c r="G86" s="206">
        <f t="shared" si="2"/>
        <v>0</v>
      </c>
      <c r="H86" s="41" t="s">
        <v>64</v>
      </c>
      <c r="I86" s="217">
        <f t="shared" si="5"/>
        <v>0</v>
      </c>
      <c r="J86" s="217"/>
    </row>
    <row r="87" spans="1:10" outlineLevel="1">
      <c r="A87" s="36">
        <v>75</v>
      </c>
      <c r="B87" s="53" t="s">
        <v>169</v>
      </c>
      <c r="C87" s="44" t="s">
        <v>135</v>
      </c>
      <c r="D87" s="54" t="s">
        <v>71</v>
      </c>
      <c r="E87" s="40">
        <v>1</v>
      </c>
      <c r="F87" s="205"/>
      <c r="G87" s="206">
        <f t="shared" si="2"/>
        <v>0</v>
      </c>
      <c r="H87" s="41" t="s">
        <v>64</v>
      </c>
      <c r="I87" s="217">
        <f t="shared" si="5"/>
        <v>0</v>
      </c>
      <c r="J87" s="217"/>
    </row>
    <row r="88" spans="1:10" outlineLevel="1">
      <c r="A88" s="46">
        <v>76</v>
      </c>
      <c r="B88" s="55" t="s">
        <v>170</v>
      </c>
      <c r="C88" s="46" t="s">
        <v>171</v>
      </c>
      <c r="D88" s="56" t="s">
        <v>138</v>
      </c>
      <c r="E88" s="50">
        <v>32</v>
      </c>
      <c r="F88" s="208"/>
      <c r="G88" s="209">
        <f t="shared" si="2"/>
        <v>0</v>
      </c>
      <c r="H88" s="51" t="s">
        <v>64</v>
      </c>
      <c r="I88" s="220">
        <f t="shared" si="5"/>
        <v>0</v>
      </c>
      <c r="J88" s="220"/>
    </row>
    <row r="89" spans="1:10" outlineLevel="1">
      <c r="A89" s="25"/>
      <c r="B89" s="26">
        <v>3</v>
      </c>
      <c r="C89" s="27" t="s">
        <v>173</v>
      </c>
      <c r="D89" s="28"/>
      <c r="E89" s="29"/>
      <c r="F89" s="210"/>
      <c r="G89" s="210">
        <f>SUM(G90:G112)</f>
        <v>0</v>
      </c>
      <c r="H89" s="29"/>
      <c r="I89" s="221"/>
      <c r="J89" s="221"/>
    </row>
    <row r="90" spans="1:10" ht="48" outlineLevel="1">
      <c r="A90" s="30">
        <v>77</v>
      </c>
      <c r="B90" s="31" t="s">
        <v>174</v>
      </c>
      <c r="C90" s="52" t="s">
        <v>116</v>
      </c>
      <c r="D90" s="33" t="s">
        <v>71</v>
      </c>
      <c r="E90" s="40">
        <v>1</v>
      </c>
      <c r="F90" s="203"/>
      <c r="G90" s="204">
        <f t="shared" si="2"/>
        <v>0</v>
      </c>
      <c r="H90" s="35" t="s">
        <v>64</v>
      </c>
      <c r="I90" s="215">
        <f>G90</f>
        <v>0</v>
      </c>
      <c r="J90" s="215"/>
    </row>
    <row r="91" spans="1:10" outlineLevel="1">
      <c r="A91" s="36">
        <v>78</v>
      </c>
      <c r="B91" s="53" t="s">
        <v>175</v>
      </c>
      <c r="C91" s="36" t="s">
        <v>117</v>
      </c>
      <c r="D91" s="54" t="s">
        <v>71</v>
      </c>
      <c r="E91" s="40">
        <v>1</v>
      </c>
      <c r="F91" s="205"/>
      <c r="G91" s="206">
        <f t="shared" si="2"/>
        <v>0</v>
      </c>
      <c r="H91" s="41" t="s">
        <v>64</v>
      </c>
      <c r="I91" s="217">
        <f t="shared" ref="I91:I112" si="6">G91</f>
        <v>0</v>
      </c>
      <c r="J91" s="217"/>
    </row>
    <row r="92" spans="1:10" outlineLevel="1">
      <c r="A92" s="36">
        <v>79</v>
      </c>
      <c r="B92" s="53" t="s">
        <v>176</v>
      </c>
      <c r="C92" s="36" t="s">
        <v>118</v>
      </c>
      <c r="D92" s="54" t="s">
        <v>71</v>
      </c>
      <c r="E92" s="40">
        <v>1</v>
      </c>
      <c r="F92" s="205"/>
      <c r="G92" s="206">
        <f t="shared" si="2"/>
        <v>0</v>
      </c>
      <c r="H92" s="41" t="s">
        <v>64</v>
      </c>
      <c r="I92" s="217">
        <f t="shared" si="6"/>
        <v>0</v>
      </c>
      <c r="J92" s="217"/>
    </row>
    <row r="93" spans="1:10" outlineLevel="1">
      <c r="A93" s="36">
        <v>80</v>
      </c>
      <c r="B93" s="53" t="s">
        <v>177</v>
      </c>
      <c r="C93" s="36" t="s">
        <v>119</v>
      </c>
      <c r="D93" s="54" t="s">
        <v>71</v>
      </c>
      <c r="E93" s="40">
        <v>1</v>
      </c>
      <c r="F93" s="205"/>
      <c r="G93" s="206">
        <f t="shared" si="2"/>
        <v>0</v>
      </c>
      <c r="H93" s="41" t="s">
        <v>64</v>
      </c>
      <c r="I93" s="217">
        <f t="shared" si="6"/>
        <v>0</v>
      </c>
      <c r="J93" s="217"/>
    </row>
    <row r="94" spans="1:10" outlineLevel="1">
      <c r="A94" s="36">
        <v>81</v>
      </c>
      <c r="B94" s="53" t="s">
        <v>178</v>
      </c>
      <c r="C94" s="44" t="s">
        <v>120</v>
      </c>
      <c r="D94" s="54" t="s">
        <v>71</v>
      </c>
      <c r="E94" s="40">
        <v>5</v>
      </c>
      <c r="F94" s="205"/>
      <c r="G94" s="206">
        <f t="shared" si="2"/>
        <v>0</v>
      </c>
      <c r="H94" s="41" t="s">
        <v>64</v>
      </c>
      <c r="I94" s="217">
        <f t="shared" si="6"/>
        <v>0</v>
      </c>
      <c r="J94" s="217"/>
    </row>
    <row r="95" spans="1:10" outlineLevel="1">
      <c r="A95" s="36">
        <v>82</v>
      </c>
      <c r="B95" s="53" t="s">
        <v>179</v>
      </c>
      <c r="C95" s="44" t="s">
        <v>121</v>
      </c>
      <c r="D95" s="54" t="s">
        <v>71</v>
      </c>
      <c r="E95" s="40">
        <v>1</v>
      </c>
      <c r="F95" s="205"/>
      <c r="G95" s="206">
        <f t="shared" si="2"/>
        <v>0</v>
      </c>
      <c r="H95" s="41" t="s">
        <v>64</v>
      </c>
      <c r="I95" s="217">
        <f t="shared" si="6"/>
        <v>0</v>
      </c>
      <c r="J95" s="217"/>
    </row>
    <row r="96" spans="1:10" outlineLevel="1">
      <c r="A96" s="36">
        <v>83</v>
      </c>
      <c r="B96" s="53" t="s">
        <v>180</v>
      </c>
      <c r="C96" s="36" t="s">
        <v>122</v>
      </c>
      <c r="D96" s="54" t="s">
        <v>71</v>
      </c>
      <c r="E96" s="40">
        <v>2</v>
      </c>
      <c r="F96" s="205"/>
      <c r="G96" s="206">
        <f t="shared" si="2"/>
        <v>0</v>
      </c>
      <c r="H96" s="41" t="s">
        <v>64</v>
      </c>
      <c r="I96" s="217">
        <f t="shared" si="6"/>
        <v>0</v>
      </c>
      <c r="J96" s="217"/>
    </row>
    <row r="97" spans="1:10" outlineLevel="1">
      <c r="A97" s="36">
        <v>84</v>
      </c>
      <c r="B97" s="53" t="s">
        <v>181</v>
      </c>
      <c r="C97" s="36" t="s">
        <v>123</v>
      </c>
      <c r="D97" s="54" t="s">
        <v>71</v>
      </c>
      <c r="E97" s="40">
        <v>2</v>
      </c>
      <c r="F97" s="205"/>
      <c r="G97" s="206">
        <f t="shared" si="2"/>
        <v>0</v>
      </c>
      <c r="H97" s="41" t="s">
        <v>64</v>
      </c>
      <c r="I97" s="217">
        <f t="shared" si="6"/>
        <v>0</v>
      </c>
      <c r="J97" s="217"/>
    </row>
    <row r="98" spans="1:10" outlineLevel="1">
      <c r="A98" s="36">
        <v>85</v>
      </c>
      <c r="B98" s="53" t="s">
        <v>182</v>
      </c>
      <c r="C98" s="36" t="s">
        <v>183</v>
      </c>
      <c r="D98" s="54" t="s">
        <v>71</v>
      </c>
      <c r="E98" s="40">
        <v>1</v>
      </c>
      <c r="F98" s="205"/>
      <c r="G98" s="206">
        <f t="shared" si="2"/>
        <v>0</v>
      </c>
      <c r="H98" s="41" t="s">
        <v>64</v>
      </c>
      <c r="I98" s="217">
        <f t="shared" si="6"/>
        <v>0</v>
      </c>
      <c r="J98" s="217"/>
    </row>
    <row r="99" spans="1:10" outlineLevel="1">
      <c r="A99" s="36">
        <v>86</v>
      </c>
      <c r="B99" s="53" t="s">
        <v>184</v>
      </c>
      <c r="C99" s="44" t="s">
        <v>125</v>
      </c>
      <c r="D99" s="54" t="s">
        <v>71</v>
      </c>
      <c r="E99" s="40">
        <v>2</v>
      </c>
      <c r="F99" s="205"/>
      <c r="G99" s="206">
        <f t="shared" si="2"/>
        <v>0</v>
      </c>
      <c r="H99" s="41" t="s">
        <v>64</v>
      </c>
      <c r="I99" s="217">
        <f t="shared" si="6"/>
        <v>0</v>
      </c>
      <c r="J99" s="217"/>
    </row>
    <row r="100" spans="1:10" outlineLevel="1">
      <c r="A100" s="36">
        <v>87</v>
      </c>
      <c r="B100" s="53" t="s">
        <v>185</v>
      </c>
      <c r="C100" s="44" t="s">
        <v>126</v>
      </c>
      <c r="D100" s="54" t="s">
        <v>71</v>
      </c>
      <c r="E100" s="40">
        <v>3</v>
      </c>
      <c r="F100" s="205"/>
      <c r="G100" s="206">
        <f t="shared" si="2"/>
        <v>0</v>
      </c>
      <c r="H100" s="41" t="s">
        <v>64</v>
      </c>
      <c r="I100" s="217">
        <f t="shared" si="6"/>
        <v>0</v>
      </c>
      <c r="J100" s="217"/>
    </row>
    <row r="101" spans="1:10" outlineLevel="1">
      <c r="A101" s="36">
        <v>88</v>
      </c>
      <c r="B101" s="53" t="s">
        <v>186</v>
      </c>
      <c r="C101" s="44" t="s">
        <v>128</v>
      </c>
      <c r="D101" s="54" t="s">
        <v>71</v>
      </c>
      <c r="E101" s="40">
        <v>5</v>
      </c>
      <c r="F101" s="205"/>
      <c r="G101" s="206">
        <f t="shared" si="2"/>
        <v>0</v>
      </c>
      <c r="H101" s="41" t="s">
        <v>64</v>
      </c>
      <c r="I101" s="217">
        <f t="shared" si="6"/>
        <v>0</v>
      </c>
      <c r="J101" s="217"/>
    </row>
    <row r="102" spans="1:10" outlineLevel="1">
      <c r="A102" s="36">
        <v>89</v>
      </c>
      <c r="B102" s="53" t="s">
        <v>187</v>
      </c>
      <c r="C102" s="44" t="s">
        <v>129</v>
      </c>
      <c r="D102" s="54" t="s">
        <v>71</v>
      </c>
      <c r="E102" s="40">
        <v>2</v>
      </c>
      <c r="F102" s="205"/>
      <c r="G102" s="206">
        <f t="shared" si="2"/>
        <v>0</v>
      </c>
      <c r="H102" s="41" t="s">
        <v>64</v>
      </c>
      <c r="I102" s="217">
        <f t="shared" si="6"/>
        <v>0</v>
      </c>
      <c r="J102" s="217"/>
    </row>
    <row r="103" spans="1:10" outlineLevel="1">
      <c r="A103" s="36">
        <v>90</v>
      </c>
      <c r="B103" s="53" t="s">
        <v>188</v>
      </c>
      <c r="C103" s="44" t="s">
        <v>130</v>
      </c>
      <c r="D103" s="54" t="s">
        <v>71</v>
      </c>
      <c r="E103" s="40">
        <v>4</v>
      </c>
      <c r="F103" s="205"/>
      <c r="G103" s="206">
        <f t="shared" si="2"/>
        <v>0</v>
      </c>
      <c r="H103" s="41" t="s">
        <v>64</v>
      </c>
      <c r="I103" s="217">
        <f t="shared" si="6"/>
        <v>0</v>
      </c>
      <c r="J103" s="217"/>
    </row>
    <row r="104" spans="1:10" outlineLevel="1">
      <c r="A104" s="36">
        <v>91</v>
      </c>
      <c r="B104" s="53" t="s">
        <v>189</v>
      </c>
      <c r="C104" s="44" t="s">
        <v>131</v>
      </c>
      <c r="D104" s="54" t="s">
        <v>71</v>
      </c>
      <c r="E104" s="40">
        <v>5</v>
      </c>
      <c r="F104" s="205"/>
      <c r="G104" s="206">
        <f t="shared" si="2"/>
        <v>0</v>
      </c>
      <c r="H104" s="41" t="s">
        <v>64</v>
      </c>
      <c r="I104" s="217">
        <f t="shared" si="6"/>
        <v>0</v>
      </c>
      <c r="J104" s="217"/>
    </row>
    <row r="105" spans="1:10" outlineLevel="1">
      <c r="A105" s="36">
        <v>92</v>
      </c>
      <c r="B105" s="53" t="s">
        <v>190</v>
      </c>
      <c r="C105" s="44" t="s">
        <v>166</v>
      </c>
      <c r="D105" s="54" t="s">
        <v>71</v>
      </c>
      <c r="E105" s="40">
        <v>1</v>
      </c>
      <c r="F105" s="205"/>
      <c r="G105" s="206">
        <f t="shared" si="2"/>
        <v>0</v>
      </c>
      <c r="H105" s="41" t="s">
        <v>64</v>
      </c>
      <c r="I105" s="217">
        <f t="shared" si="6"/>
        <v>0</v>
      </c>
      <c r="J105" s="217"/>
    </row>
    <row r="106" spans="1:10" outlineLevel="1">
      <c r="A106" s="36">
        <v>93</v>
      </c>
      <c r="B106" s="53" t="s">
        <v>191</v>
      </c>
      <c r="C106" s="44" t="s">
        <v>132</v>
      </c>
      <c r="D106" s="54" t="s">
        <v>71</v>
      </c>
      <c r="E106" s="40">
        <v>1</v>
      </c>
      <c r="F106" s="205"/>
      <c r="G106" s="206">
        <f t="shared" si="2"/>
        <v>0</v>
      </c>
      <c r="H106" s="41" t="s">
        <v>64</v>
      </c>
      <c r="I106" s="217">
        <f t="shared" si="6"/>
        <v>0</v>
      </c>
      <c r="J106" s="217"/>
    </row>
    <row r="107" spans="1:10" outlineLevel="1">
      <c r="A107" s="36">
        <v>94</v>
      </c>
      <c r="B107" s="53" t="s">
        <v>192</v>
      </c>
      <c r="C107" s="44" t="s">
        <v>168</v>
      </c>
      <c r="D107" s="54" t="s">
        <v>71</v>
      </c>
      <c r="E107" s="40">
        <v>1</v>
      </c>
      <c r="F107" s="205"/>
      <c r="G107" s="206">
        <f t="shared" si="2"/>
        <v>0</v>
      </c>
      <c r="H107" s="41" t="s">
        <v>64</v>
      </c>
      <c r="I107" s="217">
        <f t="shared" si="6"/>
        <v>0</v>
      </c>
      <c r="J107" s="217"/>
    </row>
    <row r="108" spans="1:10" outlineLevel="1">
      <c r="A108" s="36">
        <v>95</v>
      </c>
      <c r="B108" s="53" t="s">
        <v>193</v>
      </c>
      <c r="C108" s="44" t="s">
        <v>133</v>
      </c>
      <c r="D108" s="54" t="s">
        <v>71</v>
      </c>
      <c r="E108" s="40">
        <v>1</v>
      </c>
      <c r="F108" s="205"/>
      <c r="G108" s="206">
        <f t="shared" si="2"/>
        <v>0</v>
      </c>
      <c r="H108" s="41" t="s">
        <v>64</v>
      </c>
      <c r="I108" s="217">
        <f t="shared" si="6"/>
        <v>0</v>
      </c>
      <c r="J108" s="217"/>
    </row>
    <row r="109" spans="1:10" outlineLevel="1">
      <c r="A109" s="36">
        <v>96</v>
      </c>
      <c r="B109" s="53" t="s">
        <v>194</v>
      </c>
      <c r="C109" s="44" t="s">
        <v>134</v>
      </c>
      <c r="D109" s="54" t="s">
        <v>71</v>
      </c>
      <c r="E109" s="40">
        <v>1</v>
      </c>
      <c r="F109" s="205"/>
      <c r="G109" s="206">
        <f t="shared" si="2"/>
        <v>0</v>
      </c>
      <c r="H109" s="41" t="s">
        <v>64</v>
      </c>
      <c r="I109" s="217">
        <f t="shared" si="6"/>
        <v>0</v>
      </c>
      <c r="J109" s="217"/>
    </row>
    <row r="110" spans="1:10" outlineLevel="1">
      <c r="A110" s="36">
        <v>97</v>
      </c>
      <c r="B110" s="53" t="s">
        <v>195</v>
      </c>
      <c r="C110" s="44" t="s">
        <v>135</v>
      </c>
      <c r="D110" s="54" t="s">
        <v>71</v>
      </c>
      <c r="E110" s="40">
        <v>1</v>
      </c>
      <c r="F110" s="205"/>
      <c r="G110" s="206">
        <f t="shared" si="2"/>
        <v>0</v>
      </c>
      <c r="H110" s="41" t="s">
        <v>64</v>
      </c>
      <c r="I110" s="217">
        <f t="shared" si="6"/>
        <v>0</v>
      </c>
      <c r="J110" s="217"/>
    </row>
    <row r="111" spans="1:10" outlineLevel="1">
      <c r="A111" s="36">
        <v>98</v>
      </c>
      <c r="B111" s="53" t="s">
        <v>196</v>
      </c>
      <c r="C111" s="36" t="s">
        <v>136</v>
      </c>
      <c r="D111" s="54" t="s">
        <v>138</v>
      </c>
      <c r="E111" s="40">
        <v>34</v>
      </c>
      <c r="F111" s="205"/>
      <c r="G111" s="206">
        <f t="shared" si="2"/>
        <v>0</v>
      </c>
      <c r="H111" s="41" t="s">
        <v>64</v>
      </c>
      <c r="I111" s="217">
        <f t="shared" si="6"/>
        <v>0</v>
      </c>
      <c r="J111" s="217"/>
    </row>
    <row r="112" spans="1:10" outlineLevel="1">
      <c r="A112" s="36">
        <v>99</v>
      </c>
      <c r="B112" s="55" t="s">
        <v>197</v>
      </c>
      <c r="C112" s="46" t="s">
        <v>137</v>
      </c>
      <c r="D112" s="56" t="s">
        <v>138</v>
      </c>
      <c r="E112" s="40">
        <v>34</v>
      </c>
      <c r="F112" s="208"/>
      <c r="G112" s="209">
        <f t="shared" si="2"/>
        <v>0</v>
      </c>
      <c r="H112" s="51" t="s">
        <v>64</v>
      </c>
      <c r="I112" s="220">
        <f t="shared" si="6"/>
        <v>0</v>
      </c>
      <c r="J112" s="220"/>
    </row>
    <row r="113" spans="1:10" outlineLevel="1">
      <c r="A113" s="25"/>
      <c r="B113" s="26">
        <v>3</v>
      </c>
      <c r="C113" s="27" t="s">
        <v>198</v>
      </c>
      <c r="D113" s="28"/>
      <c r="E113" s="29"/>
      <c r="F113" s="210"/>
      <c r="G113" s="210">
        <f>SUM(G114:G136)</f>
        <v>0</v>
      </c>
      <c r="H113" s="29"/>
      <c r="I113" s="221"/>
      <c r="J113" s="221"/>
    </row>
    <row r="114" spans="1:10" ht="48" outlineLevel="1">
      <c r="A114" s="30">
        <v>100</v>
      </c>
      <c r="B114" s="31" t="s">
        <v>174</v>
      </c>
      <c r="C114" s="52" t="s">
        <v>116</v>
      </c>
      <c r="D114" s="33" t="s">
        <v>71</v>
      </c>
      <c r="E114" s="40">
        <v>1</v>
      </c>
      <c r="F114" s="203"/>
      <c r="G114" s="204">
        <f t="shared" si="2"/>
        <v>0</v>
      </c>
      <c r="H114" s="35" t="s">
        <v>64</v>
      </c>
      <c r="I114" s="215">
        <f>G114</f>
        <v>0</v>
      </c>
      <c r="J114" s="215"/>
    </row>
    <row r="115" spans="1:10" outlineLevel="1">
      <c r="A115" s="36">
        <v>101</v>
      </c>
      <c r="B115" s="53" t="s">
        <v>175</v>
      </c>
      <c r="C115" s="36" t="s">
        <v>117</v>
      </c>
      <c r="D115" s="54" t="s">
        <v>71</v>
      </c>
      <c r="E115" s="40">
        <v>1</v>
      </c>
      <c r="F115" s="205"/>
      <c r="G115" s="206">
        <f t="shared" si="2"/>
        <v>0</v>
      </c>
      <c r="H115" s="41" t="s">
        <v>64</v>
      </c>
      <c r="I115" s="217">
        <f t="shared" ref="I115:I136" si="7">G115</f>
        <v>0</v>
      </c>
      <c r="J115" s="217"/>
    </row>
    <row r="116" spans="1:10" outlineLevel="1">
      <c r="A116" s="36">
        <v>102</v>
      </c>
      <c r="B116" s="53" t="s">
        <v>176</v>
      </c>
      <c r="C116" s="36" t="s">
        <v>118</v>
      </c>
      <c r="D116" s="54" t="s">
        <v>71</v>
      </c>
      <c r="E116" s="40">
        <v>1</v>
      </c>
      <c r="F116" s="205"/>
      <c r="G116" s="206">
        <f t="shared" si="2"/>
        <v>0</v>
      </c>
      <c r="H116" s="41" t="s">
        <v>64</v>
      </c>
      <c r="I116" s="217">
        <f t="shared" si="7"/>
        <v>0</v>
      </c>
      <c r="J116" s="217"/>
    </row>
    <row r="117" spans="1:10" outlineLevel="1">
      <c r="A117" s="36">
        <v>103</v>
      </c>
      <c r="B117" s="53" t="s">
        <v>177</v>
      </c>
      <c r="C117" s="36" t="s">
        <v>119</v>
      </c>
      <c r="D117" s="54" t="s">
        <v>71</v>
      </c>
      <c r="E117" s="40">
        <v>1</v>
      </c>
      <c r="F117" s="205"/>
      <c r="G117" s="206">
        <f t="shared" si="2"/>
        <v>0</v>
      </c>
      <c r="H117" s="41" t="s">
        <v>64</v>
      </c>
      <c r="I117" s="217">
        <f t="shared" si="7"/>
        <v>0</v>
      </c>
      <c r="J117" s="217"/>
    </row>
    <row r="118" spans="1:10" outlineLevel="1">
      <c r="A118" s="36">
        <v>104</v>
      </c>
      <c r="B118" s="53" t="s">
        <v>178</v>
      </c>
      <c r="C118" s="44" t="s">
        <v>120</v>
      </c>
      <c r="D118" s="54" t="s">
        <v>71</v>
      </c>
      <c r="E118" s="40">
        <v>5</v>
      </c>
      <c r="F118" s="205"/>
      <c r="G118" s="206">
        <f t="shared" si="2"/>
        <v>0</v>
      </c>
      <c r="H118" s="41" t="s">
        <v>64</v>
      </c>
      <c r="I118" s="217">
        <f t="shared" si="7"/>
        <v>0</v>
      </c>
      <c r="J118" s="217"/>
    </row>
    <row r="119" spans="1:10" outlineLevel="1">
      <c r="A119" s="36">
        <v>105</v>
      </c>
      <c r="B119" s="53" t="s">
        <v>179</v>
      </c>
      <c r="C119" s="44" t="s">
        <v>121</v>
      </c>
      <c r="D119" s="54" t="s">
        <v>71</v>
      </c>
      <c r="E119" s="40">
        <v>1</v>
      </c>
      <c r="F119" s="205"/>
      <c r="G119" s="206">
        <f t="shared" si="2"/>
        <v>0</v>
      </c>
      <c r="H119" s="41" t="s">
        <v>64</v>
      </c>
      <c r="I119" s="217">
        <f t="shared" si="7"/>
        <v>0</v>
      </c>
      <c r="J119" s="217"/>
    </row>
    <row r="120" spans="1:10" outlineLevel="1">
      <c r="A120" s="36">
        <v>106</v>
      </c>
      <c r="B120" s="53" t="s">
        <v>180</v>
      </c>
      <c r="C120" s="36" t="s">
        <v>122</v>
      </c>
      <c r="D120" s="54" t="s">
        <v>71</v>
      </c>
      <c r="E120" s="40">
        <v>2</v>
      </c>
      <c r="F120" s="205"/>
      <c r="G120" s="206">
        <f t="shared" si="2"/>
        <v>0</v>
      </c>
      <c r="H120" s="41" t="s">
        <v>64</v>
      </c>
      <c r="I120" s="217">
        <f t="shared" si="7"/>
        <v>0</v>
      </c>
      <c r="J120" s="217"/>
    </row>
    <row r="121" spans="1:10" outlineLevel="1">
      <c r="A121" s="36">
        <v>107</v>
      </c>
      <c r="B121" s="53" t="s">
        <v>181</v>
      </c>
      <c r="C121" s="36" t="s">
        <v>123</v>
      </c>
      <c r="D121" s="54" t="s">
        <v>71</v>
      </c>
      <c r="E121" s="40">
        <v>2</v>
      </c>
      <c r="F121" s="205"/>
      <c r="G121" s="206">
        <f t="shared" si="2"/>
        <v>0</v>
      </c>
      <c r="H121" s="41" t="s">
        <v>64</v>
      </c>
      <c r="I121" s="217">
        <f t="shared" si="7"/>
        <v>0</v>
      </c>
      <c r="J121" s="217"/>
    </row>
    <row r="122" spans="1:10" outlineLevel="1">
      <c r="A122" s="36">
        <v>108</v>
      </c>
      <c r="B122" s="53" t="s">
        <v>182</v>
      </c>
      <c r="C122" s="36" t="s">
        <v>183</v>
      </c>
      <c r="D122" s="54" t="s">
        <v>71</v>
      </c>
      <c r="E122" s="40">
        <v>1</v>
      </c>
      <c r="F122" s="205"/>
      <c r="G122" s="206">
        <f t="shared" si="2"/>
        <v>0</v>
      </c>
      <c r="H122" s="41" t="s">
        <v>64</v>
      </c>
      <c r="I122" s="217">
        <f t="shared" si="7"/>
        <v>0</v>
      </c>
      <c r="J122" s="217"/>
    </row>
    <row r="123" spans="1:10" outlineLevel="1">
      <c r="A123" s="36">
        <v>109</v>
      </c>
      <c r="B123" s="53" t="s">
        <v>184</v>
      </c>
      <c r="C123" s="44" t="s">
        <v>125</v>
      </c>
      <c r="D123" s="54" t="s">
        <v>71</v>
      </c>
      <c r="E123" s="40">
        <v>2</v>
      </c>
      <c r="F123" s="205"/>
      <c r="G123" s="206">
        <f t="shared" si="2"/>
        <v>0</v>
      </c>
      <c r="H123" s="41" t="s">
        <v>64</v>
      </c>
      <c r="I123" s="217">
        <f t="shared" si="7"/>
        <v>0</v>
      </c>
      <c r="J123" s="217"/>
    </row>
    <row r="124" spans="1:10" outlineLevel="1">
      <c r="A124" s="36">
        <v>110</v>
      </c>
      <c r="B124" s="53" t="s">
        <v>185</v>
      </c>
      <c r="C124" s="44" t="s">
        <v>126</v>
      </c>
      <c r="D124" s="54" t="s">
        <v>71</v>
      </c>
      <c r="E124" s="40">
        <v>3</v>
      </c>
      <c r="F124" s="205"/>
      <c r="G124" s="206">
        <f t="shared" si="2"/>
        <v>0</v>
      </c>
      <c r="H124" s="41" t="s">
        <v>64</v>
      </c>
      <c r="I124" s="217">
        <f t="shared" si="7"/>
        <v>0</v>
      </c>
      <c r="J124" s="217"/>
    </row>
    <row r="125" spans="1:10" outlineLevel="1">
      <c r="A125" s="36">
        <v>111</v>
      </c>
      <c r="B125" s="53" t="s">
        <v>186</v>
      </c>
      <c r="C125" s="44" t="s">
        <v>128</v>
      </c>
      <c r="D125" s="54" t="s">
        <v>71</v>
      </c>
      <c r="E125" s="40">
        <v>5</v>
      </c>
      <c r="F125" s="205"/>
      <c r="G125" s="206">
        <f t="shared" si="2"/>
        <v>0</v>
      </c>
      <c r="H125" s="41" t="s">
        <v>64</v>
      </c>
      <c r="I125" s="217">
        <f t="shared" si="7"/>
        <v>0</v>
      </c>
      <c r="J125" s="217"/>
    </row>
    <row r="126" spans="1:10" outlineLevel="1">
      <c r="A126" s="36">
        <v>112</v>
      </c>
      <c r="B126" s="53" t="s">
        <v>187</v>
      </c>
      <c r="C126" s="44" t="s">
        <v>129</v>
      </c>
      <c r="D126" s="54" t="s">
        <v>71</v>
      </c>
      <c r="E126" s="40">
        <v>2</v>
      </c>
      <c r="F126" s="205"/>
      <c r="G126" s="206">
        <f t="shared" si="2"/>
        <v>0</v>
      </c>
      <c r="H126" s="41" t="s">
        <v>64</v>
      </c>
      <c r="I126" s="217">
        <f t="shared" si="7"/>
        <v>0</v>
      </c>
      <c r="J126" s="217"/>
    </row>
    <row r="127" spans="1:10" outlineLevel="1">
      <c r="A127" s="36">
        <v>113</v>
      </c>
      <c r="B127" s="53" t="s">
        <v>188</v>
      </c>
      <c r="C127" s="44" t="s">
        <v>130</v>
      </c>
      <c r="D127" s="54" t="s">
        <v>71</v>
      </c>
      <c r="E127" s="40">
        <v>4</v>
      </c>
      <c r="F127" s="205"/>
      <c r="G127" s="206">
        <f t="shared" si="2"/>
        <v>0</v>
      </c>
      <c r="H127" s="41" t="s">
        <v>64</v>
      </c>
      <c r="I127" s="217">
        <f t="shared" si="7"/>
        <v>0</v>
      </c>
      <c r="J127" s="217"/>
    </row>
    <row r="128" spans="1:10" outlineLevel="1">
      <c r="A128" s="36">
        <v>114</v>
      </c>
      <c r="B128" s="53" t="s">
        <v>189</v>
      </c>
      <c r="C128" s="44" t="s">
        <v>131</v>
      </c>
      <c r="D128" s="54" t="s">
        <v>71</v>
      </c>
      <c r="E128" s="40">
        <v>5</v>
      </c>
      <c r="F128" s="205"/>
      <c r="G128" s="206">
        <f t="shared" si="2"/>
        <v>0</v>
      </c>
      <c r="H128" s="41" t="s">
        <v>64</v>
      </c>
      <c r="I128" s="217">
        <f t="shared" si="7"/>
        <v>0</v>
      </c>
      <c r="J128" s="217"/>
    </row>
    <row r="129" spans="1:10" outlineLevel="1">
      <c r="A129" s="36">
        <v>115</v>
      </c>
      <c r="B129" s="53" t="s">
        <v>190</v>
      </c>
      <c r="C129" s="44" t="s">
        <v>166</v>
      </c>
      <c r="D129" s="54" t="s">
        <v>71</v>
      </c>
      <c r="E129" s="40">
        <v>1</v>
      </c>
      <c r="F129" s="205"/>
      <c r="G129" s="206">
        <f t="shared" si="2"/>
        <v>0</v>
      </c>
      <c r="H129" s="41" t="s">
        <v>64</v>
      </c>
      <c r="I129" s="217">
        <f t="shared" si="7"/>
        <v>0</v>
      </c>
      <c r="J129" s="217"/>
    </row>
    <row r="130" spans="1:10" outlineLevel="1">
      <c r="A130" s="36">
        <v>116</v>
      </c>
      <c r="B130" s="53" t="s">
        <v>191</v>
      </c>
      <c r="C130" s="44" t="s">
        <v>132</v>
      </c>
      <c r="D130" s="54" t="s">
        <v>71</v>
      </c>
      <c r="E130" s="40">
        <v>1</v>
      </c>
      <c r="F130" s="205"/>
      <c r="G130" s="206">
        <f t="shared" si="2"/>
        <v>0</v>
      </c>
      <c r="H130" s="41" t="s">
        <v>64</v>
      </c>
      <c r="I130" s="217">
        <f t="shared" si="7"/>
        <v>0</v>
      </c>
      <c r="J130" s="217"/>
    </row>
    <row r="131" spans="1:10" outlineLevel="1">
      <c r="A131" s="36">
        <v>117</v>
      </c>
      <c r="B131" s="53" t="s">
        <v>192</v>
      </c>
      <c r="C131" s="44" t="s">
        <v>168</v>
      </c>
      <c r="D131" s="54" t="s">
        <v>71</v>
      </c>
      <c r="E131" s="40">
        <v>1</v>
      </c>
      <c r="F131" s="205"/>
      <c r="G131" s="206">
        <f t="shared" si="2"/>
        <v>0</v>
      </c>
      <c r="H131" s="41" t="s">
        <v>64</v>
      </c>
      <c r="I131" s="217">
        <f t="shared" si="7"/>
        <v>0</v>
      </c>
      <c r="J131" s="217"/>
    </row>
    <row r="132" spans="1:10" outlineLevel="1">
      <c r="A132" s="36">
        <v>118</v>
      </c>
      <c r="B132" s="53" t="s">
        <v>193</v>
      </c>
      <c r="C132" s="44" t="s">
        <v>133</v>
      </c>
      <c r="D132" s="54" t="s">
        <v>71</v>
      </c>
      <c r="E132" s="40">
        <v>1</v>
      </c>
      <c r="F132" s="205"/>
      <c r="G132" s="206">
        <f t="shared" si="2"/>
        <v>0</v>
      </c>
      <c r="H132" s="41" t="s">
        <v>64</v>
      </c>
      <c r="I132" s="217">
        <f t="shared" si="7"/>
        <v>0</v>
      </c>
      <c r="J132" s="217"/>
    </row>
    <row r="133" spans="1:10" outlineLevel="1">
      <c r="A133" s="36">
        <v>119</v>
      </c>
      <c r="B133" s="53" t="s">
        <v>194</v>
      </c>
      <c r="C133" s="44" t="s">
        <v>134</v>
      </c>
      <c r="D133" s="54" t="s">
        <v>71</v>
      </c>
      <c r="E133" s="40">
        <v>1</v>
      </c>
      <c r="F133" s="205"/>
      <c r="G133" s="206">
        <f t="shared" si="2"/>
        <v>0</v>
      </c>
      <c r="H133" s="41" t="s">
        <v>64</v>
      </c>
      <c r="I133" s="217">
        <f t="shared" si="7"/>
        <v>0</v>
      </c>
      <c r="J133" s="217"/>
    </row>
    <row r="134" spans="1:10" outlineLevel="1">
      <c r="A134" s="36">
        <v>120</v>
      </c>
      <c r="B134" s="53" t="s">
        <v>195</v>
      </c>
      <c r="C134" s="44" t="s">
        <v>135</v>
      </c>
      <c r="D134" s="54" t="s">
        <v>71</v>
      </c>
      <c r="E134" s="40">
        <v>1</v>
      </c>
      <c r="F134" s="205"/>
      <c r="G134" s="206">
        <f t="shared" si="2"/>
        <v>0</v>
      </c>
      <c r="H134" s="41" t="s">
        <v>64</v>
      </c>
      <c r="I134" s="217">
        <f t="shared" si="7"/>
        <v>0</v>
      </c>
      <c r="J134" s="217"/>
    </row>
    <row r="135" spans="1:10" outlineLevel="1">
      <c r="A135" s="36">
        <v>121</v>
      </c>
      <c r="B135" s="53" t="s">
        <v>196</v>
      </c>
      <c r="C135" s="36" t="s">
        <v>136</v>
      </c>
      <c r="D135" s="54" t="s">
        <v>138</v>
      </c>
      <c r="E135" s="40">
        <v>34</v>
      </c>
      <c r="F135" s="205"/>
      <c r="G135" s="206">
        <f t="shared" si="2"/>
        <v>0</v>
      </c>
      <c r="H135" s="41" t="s">
        <v>64</v>
      </c>
      <c r="I135" s="217">
        <f t="shared" si="7"/>
        <v>0</v>
      </c>
      <c r="J135" s="217"/>
    </row>
    <row r="136" spans="1:10" outlineLevel="1">
      <c r="A136" s="46">
        <v>122</v>
      </c>
      <c r="B136" s="55" t="s">
        <v>197</v>
      </c>
      <c r="C136" s="46" t="s">
        <v>137</v>
      </c>
      <c r="D136" s="56" t="s">
        <v>138</v>
      </c>
      <c r="E136" s="40">
        <v>34</v>
      </c>
      <c r="F136" s="208"/>
      <c r="G136" s="209">
        <f t="shared" si="2"/>
        <v>0</v>
      </c>
      <c r="H136" s="51" t="s">
        <v>64</v>
      </c>
      <c r="I136" s="220">
        <f t="shared" si="7"/>
        <v>0</v>
      </c>
      <c r="J136" s="220"/>
    </row>
    <row r="137" spans="1:10" outlineLevel="1">
      <c r="A137" s="25"/>
      <c r="B137" s="26">
        <v>4</v>
      </c>
      <c r="C137" s="57" t="s">
        <v>199</v>
      </c>
      <c r="D137" s="25"/>
      <c r="E137" s="25"/>
      <c r="F137" s="211"/>
      <c r="G137" s="211">
        <f>SUM(G138:G156)</f>
        <v>0</v>
      </c>
      <c r="H137" s="25"/>
      <c r="I137" s="221"/>
      <c r="J137" s="221"/>
    </row>
    <row r="138" spans="1:10" ht="48" outlineLevel="1">
      <c r="A138" s="30">
        <v>123</v>
      </c>
      <c r="B138" s="31" t="s">
        <v>88</v>
      </c>
      <c r="C138" s="31" t="s">
        <v>116</v>
      </c>
      <c r="D138" s="33" t="s">
        <v>71</v>
      </c>
      <c r="E138" s="34">
        <v>1</v>
      </c>
      <c r="F138" s="203"/>
      <c r="G138" s="204">
        <f t="shared" si="2"/>
        <v>0</v>
      </c>
      <c r="H138" s="35" t="s">
        <v>64</v>
      </c>
      <c r="I138" s="215"/>
      <c r="J138" s="215">
        <f>G138</f>
        <v>0</v>
      </c>
    </row>
    <row r="139" spans="1:10" outlineLevel="1">
      <c r="A139" s="36">
        <v>124</v>
      </c>
      <c r="B139" s="53" t="s">
        <v>200</v>
      </c>
      <c r="C139" s="36" t="s">
        <v>118</v>
      </c>
      <c r="D139" s="54" t="s">
        <v>71</v>
      </c>
      <c r="E139" s="40">
        <v>1</v>
      </c>
      <c r="F139" s="205"/>
      <c r="G139" s="206">
        <f t="shared" si="2"/>
        <v>0</v>
      </c>
      <c r="H139" s="41" t="s">
        <v>64</v>
      </c>
      <c r="I139" s="217"/>
      <c r="J139" s="217">
        <f t="shared" ref="J139:J156" si="8">G139</f>
        <v>0</v>
      </c>
    </row>
    <row r="140" spans="1:10" outlineLevel="1">
      <c r="A140" s="36">
        <v>125</v>
      </c>
      <c r="B140" s="53" t="s">
        <v>201</v>
      </c>
      <c r="C140" s="36" t="s">
        <v>119</v>
      </c>
      <c r="D140" s="54" t="s">
        <v>71</v>
      </c>
      <c r="E140" s="40">
        <v>1</v>
      </c>
      <c r="F140" s="205"/>
      <c r="G140" s="206">
        <f t="shared" si="2"/>
        <v>0</v>
      </c>
      <c r="H140" s="41" t="s">
        <v>64</v>
      </c>
      <c r="I140" s="217"/>
      <c r="J140" s="217">
        <f t="shared" si="8"/>
        <v>0</v>
      </c>
    </row>
    <row r="141" spans="1:10" outlineLevel="1">
      <c r="A141" s="36">
        <v>126</v>
      </c>
      <c r="B141" s="53" t="s">
        <v>89</v>
      </c>
      <c r="C141" s="44" t="s">
        <v>120</v>
      </c>
      <c r="D141" s="54" t="s">
        <v>71</v>
      </c>
      <c r="E141" s="40">
        <v>5</v>
      </c>
      <c r="F141" s="205"/>
      <c r="G141" s="206">
        <f t="shared" si="2"/>
        <v>0</v>
      </c>
      <c r="H141" s="41" t="s">
        <v>64</v>
      </c>
      <c r="I141" s="217"/>
      <c r="J141" s="217">
        <f t="shared" si="8"/>
        <v>0</v>
      </c>
    </row>
    <row r="142" spans="1:10" outlineLevel="1">
      <c r="A142" s="36">
        <v>127</v>
      </c>
      <c r="B142" s="53" t="s">
        <v>202</v>
      </c>
      <c r="C142" s="36" t="s">
        <v>122</v>
      </c>
      <c r="D142" s="54" t="s">
        <v>71</v>
      </c>
      <c r="E142" s="40">
        <v>2</v>
      </c>
      <c r="F142" s="205"/>
      <c r="G142" s="206">
        <f t="shared" si="2"/>
        <v>0</v>
      </c>
      <c r="H142" s="41" t="s">
        <v>64</v>
      </c>
      <c r="I142" s="217"/>
      <c r="J142" s="217">
        <f t="shared" si="8"/>
        <v>0</v>
      </c>
    </row>
    <row r="143" spans="1:10" outlineLevel="1">
      <c r="A143" s="36">
        <v>128</v>
      </c>
      <c r="B143" s="53" t="s">
        <v>203</v>
      </c>
      <c r="C143" s="36" t="s">
        <v>204</v>
      </c>
      <c r="D143" s="54" t="s">
        <v>71</v>
      </c>
      <c r="E143" s="40">
        <v>1</v>
      </c>
      <c r="F143" s="205"/>
      <c r="G143" s="206">
        <f t="shared" si="2"/>
        <v>0</v>
      </c>
      <c r="H143" s="41" t="s">
        <v>64</v>
      </c>
      <c r="I143" s="217"/>
      <c r="J143" s="217">
        <f t="shared" si="8"/>
        <v>0</v>
      </c>
    </row>
    <row r="144" spans="1:10" outlineLevel="1">
      <c r="A144" s="36">
        <v>129</v>
      </c>
      <c r="B144" s="53" t="s">
        <v>205</v>
      </c>
      <c r="C144" s="36" t="s">
        <v>206</v>
      </c>
      <c r="D144" s="54" t="s">
        <v>71</v>
      </c>
      <c r="E144" s="40">
        <v>1</v>
      </c>
      <c r="F144" s="205"/>
      <c r="G144" s="206">
        <f t="shared" si="2"/>
        <v>0</v>
      </c>
      <c r="H144" s="41" t="s">
        <v>64</v>
      </c>
      <c r="I144" s="217"/>
      <c r="J144" s="217">
        <f t="shared" si="8"/>
        <v>0</v>
      </c>
    </row>
    <row r="145" spans="1:10" outlineLevel="1">
      <c r="A145" s="36">
        <v>130</v>
      </c>
      <c r="B145" s="53" t="s">
        <v>207</v>
      </c>
      <c r="C145" s="44" t="s">
        <v>125</v>
      </c>
      <c r="D145" s="54" t="s">
        <v>71</v>
      </c>
      <c r="E145" s="40">
        <v>1</v>
      </c>
      <c r="F145" s="205"/>
      <c r="G145" s="206">
        <f t="shared" si="2"/>
        <v>0</v>
      </c>
      <c r="H145" s="41" t="s">
        <v>64</v>
      </c>
      <c r="I145" s="217"/>
      <c r="J145" s="217">
        <f t="shared" si="8"/>
        <v>0</v>
      </c>
    </row>
    <row r="146" spans="1:10" outlineLevel="1">
      <c r="A146" s="36">
        <v>131</v>
      </c>
      <c r="B146" s="53" t="s">
        <v>208</v>
      </c>
      <c r="C146" s="44" t="s">
        <v>126</v>
      </c>
      <c r="D146" s="54" t="s">
        <v>71</v>
      </c>
      <c r="E146" s="40">
        <v>4</v>
      </c>
      <c r="F146" s="205"/>
      <c r="G146" s="206">
        <f t="shared" si="2"/>
        <v>0</v>
      </c>
      <c r="H146" s="41" t="s">
        <v>64</v>
      </c>
      <c r="I146" s="217"/>
      <c r="J146" s="217">
        <f t="shared" si="8"/>
        <v>0</v>
      </c>
    </row>
    <row r="147" spans="1:10" outlineLevel="1">
      <c r="A147" s="36">
        <v>132</v>
      </c>
      <c r="B147" s="53" t="s">
        <v>209</v>
      </c>
      <c r="C147" s="44" t="s">
        <v>128</v>
      </c>
      <c r="D147" s="54" t="s">
        <v>71</v>
      </c>
      <c r="E147" s="40">
        <v>5</v>
      </c>
      <c r="F147" s="205"/>
      <c r="G147" s="206">
        <f t="shared" si="2"/>
        <v>0</v>
      </c>
      <c r="H147" s="41" t="s">
        <v>64</v>
      </c>
      <c r="I147" s="217"/>
      <c r="J147" s="217">
        <f t="shared" si="8"/>
        <v>0</v>
      </c>
    </row>
    <row r="148" spans="1:10" outlineLevel="1">
      <c r="A148" s="36">
        <v>133</v>
      </c>
      <c r="B148" s="53" t="s">
        <v>210</v>
      </c>
      <c r="C148" s="44" t="s">
        <v>129</v>
      </c>
      <c r="D148" s="54" t="s">
        <v>71</v>
      </c>
      <c r="E148" s="40">
        <v>2</v>
      </c>
      <c r="F148" s="205"/>
      <c r="G148" s="206">
        <f t="shared" si="2"/>
        <v>0</v>
      </c>
      <c r="H148" s="41" t="s">
        <v>64</v>
      </c>
      <c r="I148" s="217"/>
      <c r="J148" s="217">
        <f t="shared" si="8"/>
        <v>0</v>
      </c>
    </row>
    <row r="149" spans="1:10" outlineLevel="1">
      <c r="A149" s="36">
        <v>134</v>
      </c>
      <c r="B149" s="53" t="s">
        <v>211</v>
      </c>
      <c r="C149" s="44" t="s">
        <v>130</v>
      </c>
      <c r="D149" s="54" t="s">
        <v>71</v>
      </c>
      <c r="E149" s="40">
        <v>4</v>
      </c>
      <c r="F149" s="205"/>
      <c r="G149" s="206">
        <f t="shared" si="2"/>
        <v>0</v>
      </c>
      <c r="H149" s="41" t="s">
        <v>64</v>
      </c>
      <c r="I149" s="217"/>
      <c r="J149" s="217">
        <f t="shared" si="8"/>
        <v>0</v>
      </c>
    </row>
    <row r="150" spans="1:10" outlineLevel="1">
      <c r="A150" s="36">
        <v>135</v>
      </c>
      <c r="B150" s="53" t="s">
        <v>212</v>
      </c>
      <c r="C150" s="44" t="s">
        <v>131</v>
      </c>
      <c r="D150" s="54" t="s">
        <v>71</v>
      </c>
      <c r="E150" s="40">
        <v>4</v>
      </c>
      <c r="F150" s="205"/>
      <c r="G150" s="206">
        <f t="shared" si="2"/>
        <v>0</v>
      </c>
      <c r="H150" s="41" t="s">
        <v>64</v>
      </c>
      <c r="I150" s="217"/>
      <c r="J150" s="217">
        <f t="shared" si="8"/>
        <v>0</v>
      </c>
    </row>
    <row r="151" spans="1:10" outlineLevel="1">
      <c r="A151" s="36">
        <v>136</v>
      </c>
      <c r="B151" s="53" t="s">
        <v>213</v>
      </c>
      <c r="C151" s="44" t="s">
        <v>214</v>
      </c>
      <c r="D151" s="54" t="s">
        <v>71</v>
      </c>
      <c r="E151" s="40">
        <v>1</v>
      </c>
      <c r="F151" s="205"/>
      <c r="G151" s="206">
        <f t="shared" si="2"/>
        <v>0</v>
      </c>
      <c r="H151" s="41" t="s">
        <v>64</v>
      </c>
      <c r="I151" s="217"/>
      <c r="J151" s="217">
        <f t="shared" si="8"/>
        <v>0</v>
      </c>
    </row>
    <row r="152" spans="1:10" outlineLevel="1">
      <c r="A152" s="36">
        <v>137</v>
      </c>
      <c r="B152" s="53" t="s">
        <v>215</v>
      </c>
      <c r="C152" s="44" t="s">
        <v>133</v>
      </c>
      <c r="D152" s="54" t="s">
        <v>71</v>
      </c>
      <c r="E152" s="40">
        <v>1</v>
      </c>
      <c r="F152" s="205"/>
      <c r="G152" s="206">
        <f t="shared" si="2"/>
        <v>0</v>
      </c>
      <c r="H152" s="41" t="s">
        <v>64</v>
      </c>
      <c r="I152" s="217"/>
      <c r="J152" s="217">
        <f t="shared" si="8"/>
        <v>0</v>
      </c>
    </row>
    <row r="153" spans="1:10" outlineLevel="1">
      <c r="A153" s="36">
        <v>138</v>
      </c>
      <c r="B153" s="53" t="s">
        <v>216</v>
      </c>
      <c r="C153" s="44" t="s">
        <v>134</v>
      </c>
      <c r="D153" s="54" t="s">
        <v>71</v>
      </c>
      <c r="E153" s="40">
        <v>1</v>
      </c>
      <c r="F153" s="205"/>
      <c r="G153" s="206">
        <f t="shared" si="2"/>
        <v>0</v>
      </c>
      <c r="H153" s="41" t="s">
        <v>64</v>
      </c>
      <c r="I153" s="217"/>
      <c r="J153" s="217">
        <f t="shared" si="8"/>
        <v>0</v>
      </c>
    </row>
    <row r="154" spans="1:10" outlineLevel="1">
      <c r="A154" s="36">
        <v>139</v>
      </c>
      <c r="B154" s="53" t="s">
        <v>217</v>
      </c>
      <c r="C154" s="44" t="s">
        <v>135</v>
      </c>
      <c r="D154" s="54" t="s">
        <v>71</v>
      </c>
      <c r="E154" s="40">
        <v>1</v>
      </c>
      <c r="F154" s="205"/>
      <c r="G154" s="206">
        <f t="shared" si="2"/>
        <v>0</v>
      </c>
      <c r="H154" s="41" t="s">
        <v>64</v>
      </c>
      <c r="I154" s="217"/>
      <c r="J154" s="217">
        <f t="shared" si="8"/>
        <v>0</v>
      </c>
    </row>
    <row r="155" spans="1:10" outlineLevel="1">
      <c r="A155" s="36">
        <v>140</v>
      </c>
      <c r="B155" s="53" t="s">
        <v>218</v>
      </c>
      <c r="C155" s="36" t="s">
        <v>136</v>
      </c>
      <c r="D155" s="54" t="s">
        <v>138</v>
      </c>
      <c r="E155" s="40">
        <v>26</v>
      </c>
      <c r="F155" s="205"/>
      <c r="G155" s="206">
        <f t="shared" si="2"/>
        <v>0</v>
      </c>
      <c r="H155" s="41" t="s">
        <v>64</v>
      </c>
      <c r="I155" s="217"/>
      <c r="J155" s="217">
        <f t="shared" si="8"/>
        <v>0</v>
      </c>
    </row>
    <row r="156" spans="1:10" outlineLevel="1">
      <c r="A156" s="46">
        <v>141</v>
      </c>
      <c r="B156" s="55" t="s">
        <v>219</v>
      </c>
      <c r="C156" s="46" t="s">
        <v>137</v>
      </c>
      <c r="D156" s="56" t="s">
        <v>138</v>
      </c>
      <c r="E156" s="50">
        <v>36</v>
      </c>
      <c r="F156" s="208"/>
      <c r="G156" s="209">
        <f t="shared" si="2"/>
        <v>0</v>
      </c>
      <c r="H156" s="51" t="s">
        <v>64</v>
      </c>
      <c r="I156" s="220"/>
      <c r="J156" s="220">
        <f t="shared" si="8"/>
        <v>0</v>
      </c>
    </row>
    <row r="157" spans="1:10" outlineLevel="1">
      <c r="A157" s="25"/>
      <c r="B157" s="26">
        <v>4</v>
      </c>
      <c r="C157" s="57" t="s">
        <v>220</v>
      </c>
      <c r="D157" s="25"/>
      <c r="E157" s="25"/>
      <c r="F157" s="211"/>
      <c r="G157" s="211">
        <f>SUM(G158:G176)</f>
        <v>0</v>
      </c>
      <c r="H157" s="25"/>
      <c r="I157" s="221"/>
      <c r="J157" s="221"/>
    </row>
    <row r="158" spans="1:10" ht="48" outlineLevel="1">
      <c r="A158" s="30">
        <v>142</v>
      </c>
      <c r="B158" s="31" t="s">
        <v>88</v>
      </c>
      <c r="C158" s="31" t="s">
        <v>116</v>
      </c>
      <c r="D158" s="33" t="s">
        <v>71</v>
      </c>
      <c r="E158" s="34">
        <v>1</v>
      </c>
      <c r="F158" s="205"/>
      <c r="G158" s="204">
        <f t="shared" si="2"/>
        <v>0</v>
      </c>
      <c r="H158" s="35" t="s">
        <v>64</v>
      </c>
      <c r="I158" s="215"/>
      <c r="J158" s="215">
        <f>G158</f>
        <v>0</v>
      </c>
    </row>
    <row r="159" spans="1:10" outlineLevel="1">
      <c r="A159" s="36">
        <v>143</v>
      </c>
      <c r="B159" s="53" t="s">
        <v>200</v>
      </c>
      <c r="C159" s="36" t="s">
        <v>118</v>
      </c>
      <c r="D159" s="54" t="s">
        <v>71</v>
      </c>
      <c r="E159" s="40">
        <v>1</v>
      </c>
      <c r="F159" s="205"/>
      <c r="G159" s="206">
        <f t="shared" si="2"/>
        <v>0</v>
      </c>
      <c r="H159" s="41" t="s">
        <v>64</v>
      </c>
      <c r="I159" s="217"/>
      <c r="J159" s="217">
        <f t="shared" ref="J159:J176" si="9">G159</f>
        <v>0</v>
      </c>
    </row>
    <row r="160" spans="1:10" outlineLevel="1">
      <c r="A160" s="36">
        <v>144</v>
      </c>
      <c r="B160" s="53" t="s">
        <v>201</v>
      </c>
      <c r="C160" s="36" t="s">
        <v>119</v>
      </c>
      <c r="D160" s="54" t="s">
        <v>71</v>
      </c>
      <c r="E160" s="40">
        <v>1</v>
      </c>
      <c r="F160" s="205"/>
      <c r="G160" s="206">
        <f t="shared" si="2"/>
        <v>0</v>
      </c>
      <c r="H160" s="41" t="s">
        <v>64</v>
      </c>
      <c r="I160" s="217"/>
      <c r="J160" s="217">
        <f t="shared" si="9"/>
        <v>0</v>
      </c>
    </row>
    <row r="161" spans="1:10" outlineLevel="1">
      <c r="A161" s="36">
        <v>145</v>
      </c>
      <c r="B161" s="53" t="s">
        <v>89</v>
      </c>
      <c r="C161" s="44" t="s">
        <v>120</v>
      </c>
      <c r="D161" s="54" t="s">
        <v>71</v>
      </c>
      <c r="E161" s="40">
        <v>5</v>
      </c>
      <c r="F161" s="205"/>
      <c r="G161" s="206">
        <f t="shared" si="2"/>
        <v>0</v>
      </c>
      <c r="H161" s="41" t="s">
        <v>64</v>
      </c>
      <c r="I161" s="217"/>
      <c r="J161" s="217">
        <f t="shared" si="9"/>
        <v>0</v>
      </c>
    </row>
    <row r="162" spans="1:10" outlineLevel="1">
      <c r="A162" s="36">
        <v>146</v>
      </c>
      <c r="B162" s="53" t="s">
        <v>202</v>
      </c>
      <c r="C162" s="36" t="s">
        <v>122</v>
      </c>
      <c r="D162" s="54" t="s">
        <v>71</v>
      </c>
      <c r="E162" s="40">
        <v>2</v>
      </c>
      <c r="F162" s="205"/>
      <c r="G162" s="206">
        <f t="shared" si="2"/>
        <v>0</v>
      </c>
      <c r="H162" s="41" t="s">
        <v>64</v>
      </c>
      <c r="I162" s="217"/>
      <c r="J162" s="217">
        <f t="shared" si="9"/>
        <v>0</v>
      </c>
    </row>
    <row r="163" spans="1:10" outlineLevel="1">
      <c r="A163" s="36">
        <v>147</v>
      </c>
      <c r="B163" s="53" t="s">
        <v>203</v>
      </c>
      <c r="C163" s="36" t="s">
        <v>204</v>
      </c>
      <c r="D163" s="54" t="s">
        <v>71</v>
      </c>
      <c r="E163" s="40">
        <v>1</v>
      </c>
      <c r="F163" s="205"/>
      <c r="G163" s="206">
        <f t="shared" si="2"/>
        <v>0</v>
      </c>
      <c r="H163" s="41" t="s">
        <v>64</v>
      </c>
      <c r="I163" s="217"/>
      <c r="J163" s="217">
        <f t="shared" si="9"/>
        <v>0</v>
      </c>
    </row>
    <row r="164" spans="1:10" outlineLevel="1">
      <c r="A164" s="36">
        <v>148</v>
      </c>
      <c r="B164" s="53" t="s">
        <v>205</v>
      </c>
      <c r="C164" s="36" t="s">
        <v>206</v>
      </c>
      <c r="D164" s="54" t="s">
        <v>71</v>
      </c>
      <c r="E164" s="40">
        <v>1</v>
      </c>
      <c r="F164" s="205"/>
      <c r="G164" s="206">
        <f t="shared" si="2"/>
        <v>0</v>
      </c>
      <c r="H164" s="41" t="s">
        <v>64</v>
      </c>
      <c r="I164" s="217"/>
      <c r="J164" s="217">
        <f t="shared" si="9"/>
        <v>0</v>
      </c>
    </row>
    <row r="165" spans="1:10" outlineLevel="1">
      <c r="A165" s="36">
        <v>149</v>
      </c>
      <c r="B165" s="53" t="s">
        <v>207</v>
      </c>
      <c r="C165" s="44" t="s">
        <v>125</v>
      </c>
      <c r="D165" s="54" t="s">
        <v>71</v>
      </c>
      <c r="E165" s="40">
        <v>1</v>
      </c>
      <c r="F165" s="205"/>
      <c r="G165" s="206">
        <f t="shared" si="2"/>
        <v>0</v>
      </c>
      <c r="H165" s="41" t="s">
        <v>64</v>
      </c>
      <c r="I165" s="217"/>
      <c r="J165" s="217">
        <f t="shared" si="9"/>
        <v>0</v>
      </c>
    </row>
    <row r="166" spans="1:10" outlineLevel="1">
      <c r="A166" s="36">
        <v>150</v>
      </c>
      <c r="B166" s="53" t="s">
        <v>208</v>
      </c>
      <c r="C166" s="44" t="s">
        <v>126</v>
      </c>
      <c r="D166" s="54" t="s">
        <v>71</v>
      </c>
      <c r="E166" s="40">
        <v>4</v>
      </c>
      <c r="F166" s="205"/>
      <c r="G166" s="206">
        <f t="shared" si="2"/>
        <v>0</v>
      </c>
      <c r="H166" s="41" t="s">
        <v>64</v>
      </c>
      <c r="I166" s="217"/>
      <c r="J166" s="217">
        <f t="shared" si="9"/>
        <v>0</v>
      </c>
    </row>
    <row r="167" spans="1:10" outlineLevel="1">
      <c r="A167" s="36">
        <v>151</v>
      </c>
      <c r="B167" s="53" t="s">
        <v>209</v>
      </c>
      <c r="C167" s="44" t="s">
        <v>128</v>
      </c>
      <c r="D167" s="54" t="s">
        <v>71</v>
      </c>
      <c r="E167" s="40">
        <v>5</v>
      </c>
      <c r="F167" s="205"/>
      <c r="G167" s="206">
        <f t="shared" si="2"/>
        <v>0</v>
      </c>
      <c r="H167" s="41" t="s">
        <v>64</v>
      </c>
      <c r="I167" s="217"/>
      <c r="J167" s="217">
        <f t="shared" si="9"/>
        <v>0</v>
      </c>
    </row>
    <row r="168" spans="1:10" outlineLevel="1">
      <c r="A168" s="36">
        <v>152</v>
      </c>
      <c r="B168" s="53" t="s">
        <v>210</v>
      </c>
      <c r="C168" s="44" t="s">
        <v>129</v>
      </c>
      <c r="D168" s="54" t="s">
        <v>71</v>
      </c>
      <c r="E168" s="40">
        <v>2</v>
      </c>
      <c r="F168" s="205"/>
      <c r="G168" s="206">
        <f t="shared" si="2"/>
        <v>0</v>
      </c>
      <c r="H168" s="41" t="s">
        <v>64</v>
      </c>
      <c r="I168" s="217"/>
      <c r="J168" s="217">
        <f t="shared" si="9"/>
        <v>0</v>
      </c>
    </row>
    <row r="169" spans="1:10" outlineLevel="1">
      <c r="A169" s="36">
        <v>153</v>
      </c>
      <c r="B169" s="53" t="s">
        <v>211</v>
      </c>
      <c r="C169" s="44" t="s">
        <v>130</v>
      </c>
      <c r="D169" s="54" t="s">
        <v>71</v>
      </c>
      <c r="E169" s="40">
        <v>4</v>
      </c>
      <c r="F169" s="205"/>
      <c r="G169" s="206">
        <f t="shared" si="2"/>
        <v>0</v>
      </c>
      <c r="H169" s="41" t="s">
        <v>64</v>
      </c>
      <c r="I169" s="217"/>
      <c r="J169" s="217">
        <f t="shared" si="9"/>
        <v>0</v>
      </c>
    </row>
    <row r="170" spans="1:10" outlineLevel="1">
      <c r="A170" s="36">
        <v>154</v>
      </c>
      <c r="B170" s="53" t="s">
        <v>212</v>
      </c>
      <c r="C170" s="44" t="s">
        <v>131</v>
      </c>
      <c r="D170" s="54" t="s">
        <v>71</v>
      </c>
      <c r="E170" s="40">
        <v>4</v>
      </c>
      <c r="F170" s="205"/>
      <c r="G170" s="206">
        <f t="shared" si="2"/>
        <v>0</v>
      </c>
      <c r="H170" s="41" t="s">
        <v>64</v>
      </c>
      <c r="I170" s="217"/>
      <c r="J170" s="217">
        <f t="shared" si="9"/>
        <v>0</v>
      </c>
    </row>
    <row r="171" spans="1:10" outlineLevel="1">
      <c r="A171" s="36">
        <v>155</v>
      </c>
      <c r="B171" s="53" t="s">
        <v>213</v>
      </c>
      <c r="C171" s="44" t="s">
        <v>214</v>
      </c>
      <c r="D171" s="54" t="s">
        <v>71</v>
      </c>
      <c r="E171" s="40">
        <v>1</v>
      </c>
      <c r="F171" s="205"/>
      <c r="G171" s="206">
        <f t="shared" si="2"/>
        <v>0</v>
      </c>
      <c r="H171" s="41" t="s">
        <v>64</v>
      </c>
      <c r="I171" s="217"/>
      <c r="J171" s="217">
        <f t="shared" si="9"/>
        <v>0</v>
      </c>
    </row>
    <row r="172" spans="1:10" outlineLevel="1">
      <c r="A172" s="36">
        <v>156</v>
      </c>
      <c r="B172" s="53" t="s">
        <v>215</v>
      </c>
      <c r="C172" s="44" t="s">
        <v>133</v>
      </c>
      <c r="D172" s="54" t="s">
        <v>71</v>
      </c>
      <c r="E172" s="40">
        <v>1</v>
      </c>
      <c r="F172" s="205"/>
      <c r="G172" s="206">
        <f t="shared" si="2"/>
        <v>0</v>
      </c>
      <c r="H172" s="41" t="s">
        <v>64</v>
      </c>
      <c r="I172" s="217"/>
      <c r="J172" s="217">
        <f t="shared" si="9"/>
        <v>0</v>
      </c>
    </row>
    <row r="173" spans="1:10" outlineLevel="1">
      <c r="A173" s="36">
        <v>157</v>
      </c>
      <c r="B173" s="53" t="s">
        <v>216</v>
      </c>
      <c r="C173" s="44" t="s">
        <v>134</v>
      </c>
      <c r="D173" s="54" t="s">
        <v>71</v>
      </c>
      <c r="E173" s="40">
        <v>1</v>
      </c>
      <c r="F173" s="205"/>
      <c r="G173" s="206">
        <f t="shared" si="2"/>
        <v>0</v>
      </c>
      <c r="H173" s="41" t="s">
        <v>64</v>
      </c>
      <c r="I173" s="217"/>
      <c r="J173" s="217">
        <f t="shared" si="9"/>
        <v>0</v>
      </c>
    </row>
    <row r="174" spans="1:10" outlineLevel="1">
      <c r="A174" s="36">
        <v>158</v>
      </c>
      <c r="B174" s="53" t="s">
        <v>217</v>
      </c>
      <c r="C174" s="44" t="s">
        <v>135</v>
      </c>
      <c r="D174" s="54" t="s">
        <v>71</v>
      </c>
      <c r="E174" s="40">
        <v>1</v>
      </c>
      <c r="F174" s="205"/>
      <c r="G174" s="206">
        <f t="shared" si="2"/>
        <v>0</v>
      </c>
      <c r="H174" s="41" t="s">
        <v>64</v>
      </c>
      <c r="I174" s="217"/>
      <c r="J174" s="217">
        <f t="shared" si="9"/>
        <v>0</v>
      </c>
    </row>
    <row r="175" spans="1:10" outlineLevel="1">
      <c r="A175" s="36">
        <v>159</v>
      </c>
      <c r="B175" s="53" t="s">
        <v>218</v>
      </c>
      <c r="C175" s="36" t="s">
        <v>136</v>
      </c>
      <c r="D175" s="54" t="s">
        <v>138</v>
      </c>
      <c r="E175" s="40">
        <v>26</v>
      </c>
      <c r="F175" s="205"/>
      <c r="G175" s="206">
        <f t="shared" si="2"/>
        <v>0</v>
      </c>
      <c r="H175" s="41" t="s">
        <v>64</v>
      </c>
      <c r="I175" s="217"/>
      <c r="J175" s="217">
        <f t="shared" si="9"/>
        <v>0</v>
      </c>
    </row>
    <row r="176" spans="1:10" outlineLevel="1">
      <c r="A176" s="46">
        <v>160</v>
      </c>
      <c r="B176" s="55" t="s">
        <v>219</v>
      </c>
      <c r="C176" s="46" t="s">
        <v>137</v>
      </c>
      <c r="D176" s="56" t="s">
        <v>138</v>
      </c>
      <c r="E176" s="50">
        <v>36</v>
      </c>
      <c r="F176" s="205"/>
      <c r="G176" s="209">
        <f t="shared" si="2"/>
        <v>0</v>
      </c>
      <c r="H176" s="51" t="s">
        <v>64</v>
      </c>
      <c r="I176" s="220"/>
      <c r="J176" s="220">
        <f t="shared" si="9"/>
        <v>0</v>
      </c>
    </row>
    <row r="177" spans="1:10" outlineLevel="1">
      <c r="A177" s="25"/>
      <c r="B177" s="26">
        <v>5</v>
      </c>
      <c r="C177" s="57" t="s">
        <v>221</v>
      </c>
      <c r="D177" s="25"/>
      <c r="E177" s="25"/>
      <c r="F177" s="211"/>
      <c r="G177" s="211">
        <f>SUM(G178:G192)</f>
        <v>0</v>
      </c>
      <c r="H177" s="25"/>
      <c r="I177" s="221"/>
      <c r="J177" s="221"/>
    </row>
    <row r="178" spans="1:10" ht="53.25" customHeight="1" outlineLevel="1">
      <c r="A178" s="30">
        <v>161</v>
      </c>
      <c r="B178" s="58" t="s">
        <v>73</v>
      </c>
      <c r="C178" s="31" t="s">
        <v>143</v>
      </c>
      <c r="D178" s="33" t="s">
        <v>71</v>
      </c>
      <c r="E178" s="40">
        <v>1</v>
      </c>
      <c r="F178" s="203"/>
      <c r="G178" s="204">
        <f t="shared" si="2"/>
        <v>0</v>
      </c>
      <c r="H178" s="35" t="s">
        <v>64</v>
      </c>
      <c r="I178" s="215"/>
      <c r="J178" s="215">
        <f>G178</f>
        <v>0</v>
      </c>
    </row>
    <row r="179" spans="1:10" outlineLevel="1">
      <c r="A179" s="36">
        <v>162</v>
      </c>
      <c r="B179" s="37" t="s">
        <v>222</v>
      </c>
      <c r="C179" s="38" t="s">
        <v>119</v>
      </c>
      <c r="D179" s="38" t="s">
        <v>71</v>
      </c>
      <c r="E179" s="40">
        <v>1</v>
      </c>
      <c r="F179" s="205"/>
      <c r="G179" s="206">
        <f t="shared" si="2"/>
        <v>0</v>
      </c>
      <c r="H179" s="41" t="s">
        <v>64</v>
      </c>
      <c r="I179" s="217"/>
      <c r="J179" s="217">
        <f t="shared" ref="J179:J192" si="10">G179</f>
        <v>0</v>
      </c>
    </row>
    <row r="180" spans="1:10" outlineLevel="1">
      <c r="A180" s="36">
        <v>163</v>
      </c>
      <c r="B180" s="37" t="s">
        <v>223</v>
      </c>
      <c r="C180" s="42" t="s">
        <v>148</v>
      </c>
      <c r="D180" s="38" t="s">
        <v>71</v>
      </c>
      <c r="E180" s="40">
        <v>4</v>
      </c>
      <c r="F180" s="205"/>
      <c r="G180" s="206">
        <f t="shared" si="2"/>
        <v>0</v>
      </c>
      <c r="H180" s="41" t="s">
        <v>64</v>
      </c>
      <c r="I180" s="217"/>
      <c r="J180" s="217">
        <f t="shared" si="10"/>
        <v>0</v>
      </c>
    </row>
    <row r="181" spans="1:10" outlineLevel="1">
      <c r="A181" s="36">
        <v>164</v>
      </c>
      <c r="B181" s="37" t="s">
        <v>74</v>
      </c>
      <c r="C181" s="38" t="s">
        <v>150</v>
      </c>
      <c r="D181" s="38" t="s">
        <v>71</v>
      </c>
      <c r="E181" s="40">
        <v>2</v>
      </c>
      <c r="F181" s="205"/>
      <c r="G181" s="206">
        <f t="shared" si="2"/>
        <v>0</v>
      </c>
      <c r="H181" s="41" t="s">
        <v>64</v>
      </c>
      <c r="I181" s="217"/>
      <c r="J181" s="217">
        <f t="shared" si="10"/>
        <v>0</v>
      </c>
    </row>
    <row r="182" spans="1:10" outlineLevel="1">
      <c r="A182" s="36">
        <v>165</v>
      </c>
      <c r="B182" s="37" t="s">
        <v>75</v>
      </c>
      <c r="C182" s="38" t="s">
        <v>224</v>
      </c>
      <c r="D182" s="38" t="s">
        <v>71</v>
      </c>
      <c r="E182" s="40">
        <v>1</v>
      </c>
      <c r="F182" s="205"/>
      <c r="G182" s="206">
        <f t="shared" si="2"/>
        <v>0</v>
      </c>
      <c r="H182" s="41" t="s">
        <v>64</v>
      </c>
      <c r="I182" s="217"/>
      <c r="J182" s="217">
        <f t="shared" si="10"/>
        <v>0</v>
      </c>
    </row>
    <row r="183" spans="1:10" outlineLevel="1">
      <c r="A183" s="36">
        <v>166</v>
      </c>
      <c r="B183" s="37" t="s">
        <v>76</v>
      </c>
      <c r="C183" s="38" t="s">
        <v>225</v>
      </c>
      <c r="D183" s="38" t="s">
        <v>71</v>
      </c>
      <c r="E183" s="40">
        <v>1</v>
      </c>
      <c r="F183" s="205"/>
      <c r="G183" s="206">
        <f t="shared" si="2"/>
        <v>0</v>
      </c>
      <c r="H183" s="41" t="s">
        <v>64</v>
      </c>
      <c r="I183" s="217"/>
      <c r="J183" s="217">
        <f t="shared" si="10"/>
        <v>0</v>
      </c>
    </row>
    <row r="184" spans="1:10" outlineLevel="1">
      <c r="A184" s="36">
        <v>167</v>
      </c>
      <c r="B184" s="37" t="s">
        <v>77</v>
      </c>
      <c r="C184" s="43" t="s">
        <v>156</v>
      </c>
      <c r="D184" s="38" t="s">
        <v>71</v>
      </c>
      <c r="E184" s="40">
        <v>1</v>
      </c>
      <c r="F184" s="205"/>
      <c r="G184" s="206">
        <f t="shared" si="2"/>
        <v>0</v>
      </c>
      <c r="H184" s="41" t="s">
        <v>64</v>
      </c>
      <c r="I184" s="217"/>
      <c r="J184" s="217">
        <f t="shared" si="10"/>
        <v>0</v>
      </c>
    </row>
    <row r="185" spans="1:10" outlineLevel="1">
      <c r="A185" s="36">
        <v>168</v>
      </c>
      <c r="B185" s="37" t="s">
        <v>226</v>
      </c>
      <c r="C185" s="43" t="s">
        <v>158</v>
      </c>
      <c r="D185" s="38" t="s">
        <v>71</v>
      </c>
      <c r="E185" s="40">
        <v>1</v>
      </c>
      <c r="F185" s="205"/>
      <c r="G185" s="206">
        <f t="shared" si="2"/>
        <v>0</v>
      </c>
      <c r="H185" s="41" t="s">
        <v>64</v>
      </c>
      <c r="I185" s="217"/>
      <c r="J185" s="217">
        <f t="shared" si="10"/>
        <v>0</v>
      </c>
    </row>
    <row r="186" spans="1:10" outlineLevel="1">
      <c r="A186" s="36">
        <v>169</v>
      </c>
      <c r="B186" s="37" t="s">
        <v>78</v>
      </c>
      <c r="C186" s="43" t="s">
        <v>160</v>
      </c>
      <c r="D186" s="38" t="s">
        <v>71</v>
      </c>
      <c r="E186" s="40">
        <v>2</v>
      </c>
      <c r="F186" s="205"/>
      <c r="G186" s="206">
        <f t="shared" si="2"/>
        <v>0</v>
      </c>
      <c r="H186" s="41" t="s">
        <v>64</v>
      </c>
      <c r="I186" s="217"/>
      <c r="J186" s="217">
        <f t="shared" si="10"/>
        <v>0</v>
      </c>
    </row>
    <row r="187" spans="1:10" outlineLevel="1">
      <c r="A187" s="36">
        <v>170</v>
      </c>
      <c r="B187" s="37" t="s">
        <v>79</v>
      </c>
      <c r="C187" s="38" t="s">
        <v>162</v>
      </c>
      <c r="D187" s="38" t="s">
        <v>71</v>
      </c>
      <c r="E187" s="40">
        <v>1</v>
      </c>
      <c r="F187" s="205"/>
      <c r="G187" s="206">
        <f t="shared" si="2"/>
        <v>0</v>
      </c>
      <c r="H187" s="41" t="s">
        <v>64</v>
      </c>
      <c r="I187" s="217"/>
      <c r="J187" s="217">
        <f t="shared" si="10"/>
        <v>0</v>
      </c>
    </row>
    <row r="188" spans="1:10" outlineLevel="1">
      <c r="A188" s="36">
        <v>171</v>
      </c>
      <c r="B188" s="37" t="s">
        <v>80</v>
      </c>
      <c r="C188" s="43" t="s">
        <v>127</v>
      </c>
      <c r="D188" s="38" t="s">
        <v>71</v>
      </c>
      <c r="E188" s="40">
        <v>1</v>
      </c>
      <c r="F188" s="205"/>
      <c r="G188" s="206">
        <f t="shared" si="2"/>
        <v>0</v>
      </c>
      <c r="H188" s="41" t="s">
        <v>64</v>
      </c>
      <c r="I188" s="217"/>
      <c r="J188" s="217">
        <f t="shared" si="10"/>
        <v>0</v>
      </c>
    </row>
    <row r="189" spans="1:10" outlineLevel="1">
      <c r="A189" s="36">
        <v>172</v>
      </c>
      <c r="B189" s="37" t="s">
        <v>81</v>
      </c>
      <c r="C189" s="43" t="s">
        <v>131</v>
      </c>
      <c r="D189" s="38" t="s">
        <v>71</v>
      </c>
      <c r="E189" s="40">
        <v>1</v>
      </c>
      <c r="F189" s="205"/>
      <c r="G189" s="206">
        <f t="shared" si="2"/>
        <v>0</v>
      </c>
      <c r="H189" s="41" t="s">
        <v>64</v>
      </c>
      <c r="I189" s="217"/>
      <c r="J189" s="217">
        <f t="shared" si="10"/>
        <v>0</v>
      </c>
    </row>
    <row r="190" spans="1:10" outlineLevel="1">
      <c r="A190" s="36">
        <v>173</v>
      </c>
      <c r="B190" s="37" t="s">
        <v>82</v>
      </c>
      <c r="C190" s="43" t="s">
        <v>133</v>
      </c>
      <c r="D190" s="38" t="s">
        <v>71</v>
      </c>
      <c r="E190" s="40">
        <v>1</v>
      </c>
      <c r="F190" s="205"/>
      <c r="G190" s="206">
        <f t="shared" si="2"/>
        <v>0</v>
      </c>
      <c r="H190" s="41" t="s">
        <v>64</v>
      </c>
      <c r="I190" s="217"/>
      <c r="J190" s="217">
        <f t="shared" si="10"/>
        <v>0</v>
      </c>
    </row>
    <row r="191" spans="1:10" outlineLevel="1">
      <c r="A191" s="36">
        <v>174</v>
      </c>
      <c r="B191" s="37" t="s">
        <v>83</v>
      </c>
      <c r="C191" s="43" t="s">
        <v>135</v>
      </c>
      <c r="D191" s="38" t="s">
        <v>71</v>
      </c>
      <c r="E191" s="40">
        <v>1</v>
      </c>
      <c r="F191" s="205"/>
      <c r="G191" s="206">
        <f t="shared" si="2"/>
        <v>0</v>
      </c>
      <c r="H191" s="41" t="s">
        <v>64</v>
      </c>
      <c r="I191" s="217"/>
      <c r="J191" s="217">
        <f t="shared" si="10"/>
        <v>0</v>
      </c>
    </row>
    <row r="192" spans="1:10" outlineLevel="1">
      <c r="A192" s="46">
        <v>175</v>
      </c>
      <c r="B192" s="47" t="s">
        <v>227</v>
      </c>
      <c r="C192" s="48" t="s">
        <v>171</v>
      </c>
      <c r="D192" s="48" t="s">
        <v>138</v>
      </c>
      <c r="E192" s="40">
        <v>27</v>
      </c>
      <c r="F192" s="208"/>
      <c r="G192" s="209">
        <f t="shared" si="2"/>
        <v>0</v>
      </c>
      <c r="H192" s="51" t="s">
        <v>64</v>
      </c>
      <c r="I192" s="220"/>
      <c r="J192" s="220">
        <f t="shared" si="10"/>
        <v>0</v>
      </c>
    </row>
    <row r="193" spans="1:10" outlineLevel="1">
      <c r="A193" s="25"/>
      <c r="B193" s="26">
        <v>5</v>
      </c>
      <c r="C193" s="57" t="s">
        <v>228</v>
      </c>
      <c r="D193" s="25"/>
      <c r="E193" s="25"/>
      <c r="F193" s="211"/>
      <c r="G193" s="211">
        <f>SUM(G194:G208)</f>
        <v>0</v>
      </c>
      <c r="H193" s="25"/>
      <c r="I193" s="221"/>
      <c r="J193" s="221"/>
    </row>
    <row r="194" spans="1:10" ht="54" customHeight="1" outlineLevel="1">
      <c r="A194" s="30">
        <v>176</v>
      </c>
      <c r="B194" s="58" t="s">
        <v>73</v>
      </c>
      <c r="C194" s="31" t="s">
        <v>143</v>
      </c>
      <c r="D194" s="33" t="s">
        <v>71</v>
      </c>
      <c r="E194" s="40">
        <v>1</v>
      </c>
      <c r="F194" s="205"/>
      <c r="G194" s="204">
        <f t="shared" si="2"/>
        <v>0</v>
      </c>
      <c r="H194" s="35" t="s">
        <v>64</v>
      </c>
      <c r="I194" s="215"/>
      <c r="J194" s="215">
        <f>G194</f>
        <v>0</v>
      </c>
    </row>
    <row r="195" spans="1:10" outlineLevel="1">
      <c r="A195" s="36">
        <v>177</v>
      </c>
      <c r="B195" s="37" t="s">
        <v>222</v>
      </c>
      <c r="C195" s="38" t="s">
        <v>119</v>
      </c>
      <c r="D195" s="38" t="s">
        <v>71</v>
      </c>
      <c r="E195" s="40">
        <v>1</v>
      </c>
      <c r="F195" s="205"/>
      <c r="G195" s="206">
        <f t="shared" si="2"/>
        <v>0</v>
      </c>
      <c r="H195" s="41" t="s">
        <v>64</v>
      </c>
      <c r="I195" s="217"/>
      <c r="J195" s="217">
        <f t="shared" ref="J195:J208" si="11">G195</f>
        <v>0</v>
      </c>
    </row>
    <row r="196" spans="1:10" outlineLevel="1">
      <c r="A196" s="36">
        <v>178</v>
      </c>
      <c r="B196" s="37" t="s">
        <v>223</v>
      </c>
      <c r="C196" s="42" t="s">
        <v>148</v>
      </c>
      <c r="D196" s="38" t="s">
        <v>71</v>
      </c>
      <c r="E196" s="40">
        <v>4</v>
      </c>
      <c r="F196" s="205"/>
      <c r="G196" s="206">
        <f t="shared" si="2"/>
        <v>0</v>
      </c>
      <c r="H196" s="41" t="s">
        <v>64</v>
      </c>
      <c r="I196" s="217"/>
      <c r="J196" s="217">
        <f t="shared" si="11"/>
        <v>0</v>
      </c>
    </row>
    <row r="197" spans="1:10" outlineLevel="1">
      <c r="A197" s="36">
        <v>179</v>
      </c>
      <c r="B197" s="37" t="s">
        <v>74</v>
      </c>
      <c r="C197" s="38" t="s">
        <v>150</v>
      </c>
      <c r="D197" s="38" t="s">
        <v>71</v>
      </c>
      <c r="E197" s="40">
        <v>2</v>
      </c>
      <c r="F197" s="205"/>
      <c r="G197" s="206">
        <f t="shared" si="2"/>
        <v>0</v>
      </c>
      <c r="H197" s="41" t="s">
        <v>64</v>
      </c>
      <c r="I197" s="217"/>
      <c r="J197" s="217">
        <f t="shared" si="11"/>
        <v>0</v>
      </c>
    </row>
    <row r="198" spans="1:10" outlineLevel="1">
      <c r="A198" s="36">
        <v>180</v>
      </c>
      <c r="B198" s="37" t="s">
        <v>75</v>
      </c>
      <c r="C198" s="38" t="s">
        <v>224</v>
      </c>
      <c r="D198" s="38" t="s">
        <v>71</v>
      </c>
      <c r="E198" s="40">
        <v>1</v>
      </c>
      <c r="F198" s="205"/>
      <c r="G198" s="206">
        <f t="shared" si="2"/>
        <v>0</v>
      </c>
      <c r="H198" s="41" t="s">
        <v>64</v>
      </c>
      <c r="I198" s="217"/>
      <c r="J198" s="217">
        <f t="shared" si="11"/>
        <v>0</v>
      </c>
    </row>
    <row r="199" spans="1:10" outlineLevel="1">
      <c r="A199" s="36">
        <v>181</v>
      </c>
      <c r="B199" s="37" t="s">
        <v>76</v>
      </c>
      <c r="C199" s="38" t="s">
        <v>225</v>
      </c>
      <c r="D199" s="38" t="s">
        <v>71</v>
      </c>
      <c r="E199" s="40">
        <v>1</v>
      </c>
      <c r="F199" s="205"/>
      <c r="G199" s="206">
        <f t="shared" si="2"/>
        <v>0</v>
      </c>
      <c r="H199" s="41" t="s">
        <v>64</v>
      </c>
      <c r="I199" s="217"/>
      <c r="J199" s="217">
        <f t="shared" si="11"/>
        <v>0</v>
      </c>
    </row>
    <row r="200" spans="1:10" outlineLevel="1">
      <c r="A200" s="36">
        <v>182</v>
      </c>
      <c r="B200" s="37" t="s">
        <v>77</v>
      </c>
      <c r="C200" s="43" t="s">
        <v>156</v>
      </c>
      <c r="D200" s="38" t="s">
        <v>71</v>
      </c>
      <c r="E200" s="40">
        <v>1</v>
      </c>
      <c r="F200" s="205"/>
      <c r="G200" s="206">
        <f t="shared" si="2"/>
        <v>0</v>
      </c>
      <c r="H200" s="41" t="s">
        <v>64</v>
      </c>
      <c r="I200" s="217"/>
      <c r="J200" s="217">
        <f t="shared" si="11"/>
        <v>0</v>
      </c>
    </row>
    <row r="201" spans="1:10" outlineLevel="1">
      <c r="A201" s="36">
        <v>183</v>
      </c>
      <c r="B201" s="37" t="s">
        <v>226</v>
      </c>
      <c r="C201" s="43" t="s">
        <v>158</v>
      </c>
      <c r="D201" s="38" t="s">
        <v>71</v>
      </c>
      <c r="E201" s="40">
        <v>1</v>
      </c>
      <c r="F201" s="205"/>
      <c r="G201" s="206">
        <f t="shared" si="2"/>
        <v>0</v>
      </c>
      <c r="H201" s="41" t="s">
        <v>64</v>
      </c>
      <c r="I201" s="217"/>
      <c r="J201" s="217">
        <f t="shared" si="11"/>
        <v>0</v>
      </c>
    </row>
    <row r="202" spans="1:10" outlineLevel="1">
      <c r="A202" s="36">
        <v>184</v>
      </c>
      <c r="B202" s="37" t="s">
        <v>78</v>
      </c>
      <c r="C202" s="43" t="s">
        <v>160</v>
      </c>
      <c r="D202" s="38" t="s">
        <v>71</v>
      </c>
      <c r="E202" s="40">
        <v>2</v>
      </c>
      <c r="F202" s="205"/>
      <c r="G202" s="206">
        <f t="shared" si="2"/>
        <v>0</v>
      </c>
      <c r="H202" s="41" t="s">
        <v>64</v>
      </c>
      <c r="I202" s="217"/>
      <c r="J202" s="217">
        <f t="shared" si="11"/>
        <v>0</v>
      </c>
    </row>
    <row r="203" spans="1:10" outlineLevel="1">
      <c r="A203" s="36">
        <v>185</v>
      </c>
      <c r="B203" s="37" t="s">
        <v>79</v>
      </c>
      <c r="C203" s="38" t="s">
        <v>162</v>
      </c>
      <c r="D203" s="38" t="s">
        <v>71</v>
      </c>
      <c r="E203" s="40">
        <v>1</v>
      </c>
      <c r="F203" s="205"/>
      <c r="G203" s="206">
        <f t="shared" si="2"/>
        <v>0</v>
      </c>
      <c r="H203" s="41" t="s">
        <v>64</v>
      </c>
      <c r="I203" s="217"/>
      <c r="J203" s="217">
        <f t="shared" si="11"/>
        <v>0</v>
      </c>
    </row>
    <row r="204" spans="1:10" outlineLevel="1">
      <c r="A204" s="36">
        <v>186</v>
      </c>
      <c r="B204" s="37" t="s">
        <v>80</v>
      </c>
      <c r="C204" s="43" t="s">
        <v>127</v>
      </c>
      <c r="D204" s="38" t="s">
        <v>71</v>
      </c>
      <c r="E204" s="40">
        <v>1</v>
      </c>
      <c r="F204" s="205"/>
      <c r="G204" s="206">
        <f t="shared" si="2"/>
        <v>0</v>
      </c>
      <c r="H204" s="41" t="s">
        <v>64</v>
      </c>
      <c r="I204" s="217"/>
      <c r="J204" s="217">
        <f t="shared" si="11"/>
        <v>0</v>
      </c>
    </row>
    <row r="205" spans="1:10" outlineLevel="1">
      <c r="A205" s="36">
        <v>187</v>
      </c>
      <c r="B205" s="37" t="s">
        <v>81</v>
      </c>
      <c r="C205" s="43" t="s">
        <v>131</v>
      </c>
      <c r="D205" s="38" t="s">
        <v>71</v>
      </c>
      <c r="E205" s="40">
        <v>1</v>
      </c>
      <c r="F205" s="205"/>
      <c r="G205" s="206">
        <f t="shared" si="2"/>
        <v>0</v>
      </c>
      <c r="H205" s="41" t="s">
        <v>64</v>
      </c>
      <c r="I205" s="217"/>
      <c r="J205" s="217">
        <f t="shared" si="11"/>
        <v>0</v>
      </c>
    </row>
    <row r="206" spans="1:10" outlineLevel="1">
      <c r="A206" s="36">
        <v>188</v>
      </c>
      <c r="B206" s="37" t="s">
        <v>82</v>
      </c>
      <c r="C206" s="43" t="s">
        <v>133</v>
      </c>
      <c r="D206" s="38" t="s">
        <v>71</v>
      </c>
      <c r="E206" s="40">
        <v>1</v>
      </c>
      <c r="F206" s="205"/>
      <c r="G206" s="206">
        <f t="shared" si="2"/>
        <v>0</v>
      </c>
      <c r="H206" s="41" t="s">
        <v>64</v>
      </c>
      <c r="I206" s="217"/>
      <c r="J206" s="217">
        <f t="shared" si="11"/>
        <v>0</v>
      </c>
    </row>
    <row r="207" spans="1:10" outlineLevel="1">
      <c r="A207" s="36">
        <v>189</v>
      </c>
      <c r="B207" s="37" t="s">
        <v>83</v>
      </c>
      <c r="C207" s="43" t="s">
        <v>135</v>
      </c>
      <c r="D207" s="38" t="s">
        <v>71</v>
      </c>
      <c r="E207" s="40">
        <v>1</v>
      </c>
      <c r="F207" s="205"/>
      <c r="G207" s="206">
        <f t="shared" si="2"/>
        <v>0</v>
      </c>
      <c r="H207" s="41" t="s">
        <v>64</v>
      </c>
      <c r="I207" s="217"/>
      <c r="J207" s="217">
        <f t="shared" si="11"/>
        <v>0</v>
      </c>
    </row>
    <row r="208" spans="1:10" outlineLevel="1">
      <c r="A208" s="46">
        <v>190</v>
      </c>
      <c r="B208" s="47" t="s">
        <v>227</v>
      </c>
      <c r="C208" s="48" t="s">
        <v>171</v>
      </c>
      <c r="D208" s="48" t="s">
        <v>138</v>
      </c>
      <c r="E208" s="40">
        <v>27</v>
      </c>
      <c r="F208" s="205"/>
      <c r="G208" s="209">
        <f t="shared" si="2"/>
        <v>0</v>
      </c>
      <c r="H208" s="51" t="s">
        <v>64</v>
      </c>
      <c r="I208" s="220"/>
      <c r="J208" s="220">
        <f t="shared" si="11"/>
        <v>0</v>
      </c>
    </row>
    <row r="209" spans="1:10" outlineLevel="1">
      <c r="A209" s="25"/>
      <c r="B209" s="26">
        <v>6</v>
      </c>
      <c r="C209" s="57" t="s">
        <v>229</v>
      </c>
      <c r="D209" s="25"/>
      <c r="E209" s="25"/>
      <c r="F209" s="211"/>
      <c r="G209" s="211">
        <f>SUM(G210:G232)</f>
        <v>0</v>
      </c>
      <c r="H209" s="25"/>
      <c r="I209" s="221"/>
      <c r="J209" s="221"/>
    </row>
    <row r="210" spans="1:10" ht="48" outlineLevel="1">
      <c r="A210" s="30">
        <v>191</v>
      </c>
      <c r="B210" s="31" t="s">
        <v>86</v>
      </c>
      <c r="C210" s="32" t="s">
        <v>116</v>
      </c>
      <c r="D210" s="33" t="s">
        <v>71</v>
      </c>
      <c r="E210" s="40">
        <v>1</v>
      </c>
      <c r="F210" s="205"/>
      <c r="G210" s="204">
        <f t="shared" si="2"/>
        <v>0</v>
      </c>
      <c r="H210" s="35" t="s">
        <v>64</v>
      </c>
      <c r="I210" s="215"/>
      <c r="J210" s="215">
        <f>G210</f>
        <v>0</v>
      </c>
    </row>
    <row r="211" spans="1:10" outlineLevel="1">
      <c r="A211" s="36">
        <v>192</v>
      </c>
      <c r="B211" s="37" t="s">
        <v>230</v>
      </c>
      <c r="C211" s="38" t="s">
        <v>118</v>
      </c>
      <c r="D211" s="38" t="s">
        <v>71</v>
      </c>
      <c r="E211" s="40">
        <v>1</v>
      </c>
      <c r="F211" s="205"/>
      <c r="G211" s="206">
        <f t="shared" si="2"/>
        <v>0</v>
      </c>
      <c r="H211" s="41" t="s">
        <v>64</v>
      </c>
      <c r="I211" s="217"/>
      <c r="J211" s="217">
        <f t="shared" ref="J211:J232" si="12">G211</f>
        <v>0</v>
      </c>
    </row>
    <row r="212" spans="1:10" outlineLevel="1">
      <c r="A212" s="36">
        <v>193</v>
      </c>
      <c r="B212" s="37" t="s">
        <v>231</v>
      </c>
      <c r="C212" s="38" t="s">
        <v>119</v>
      </c>
      <c r="D212" s="38" t="s">
        <v>71</v>
      </c>
      <c r="E212" s="40">
        <v>1</v>
      </c>
      <c r="F212" s="205"/>
      <c r="G212" s="206">
        <f t="shared" si="2"/>
        <v>0</v>
      </c>
      <c r="H212" s="41" t="s">
        <v>64</v>
      </c>
      <c r="I212" s="217"/>
      <c r="J212" s="217">
        <f t="shared" si="12"/>
        <v>0</v>
      </c>
    </row>
    <row r="213" spans="1:10" outlineLevel="1">
      <c r="A213" s="36">
        <v>194</v>
      </c>
      <c r="B213" s="37" t="s">
        <v>87</v>
      </c>
      <c r="C213" s="42" t="s">
        <v>120</v>
      </c>
      <c r="D213" s="38" t="s">
        <v>71</v>
      </c>
      <c r="E213" s="40">
        <v>5</v>
      </c>
      <c r="F213" s="205"/>
      <c r="G213" s="206">
        <f t="shared" si="2"/>
        <v>0</v>
      </c>
      <c r="H213" s="41" t="s">
        <v>64</v>
      </c>
      <c r="I213" s="217"/>
      <c r="J213" s="217">
        <f t="shared" si="12"/>
        <v>0</v>
      </c>
    </row>
    <row r="214" spans="1:10" outlineLevel="1">
      <c r="A214" s="36">
        <v>195</v>
      </c>
      <c r="B214" s="37" t="s">
        <v>232</v>
      </c>
      <c r="C214" s="38" t="s">
        <v>233</v>
      </c>
      <c r="D214" s="38" t="s">
        <v>71</v>
      </c>
      <c r="E214" s="40">
        <v>1</v>
      </c>
      <c r="F214" s="205"/>
      <c r="G214" s="206">
        <f t="shared" si="2"/>
        <v>0</v>
      </c>
      <c r="H214" s="41" t="s">
        <v>64</v>
      </c>
      <c r="I214" s="217"/>
      <c r="J214" s="217">
        <f t="shared" si="12"/>
        <v>0</v>
      </c>
    </row>
    <row r="215" spans="1:10" outlineLevel="1">
      <c r="A215" s="36">
        <v>196</v>
      </c>
      <c r="B215" s="37" t="s">
        <v>234</v>
      </c>
      <c r="C215" s="38" t="s">
        <v>122</v>
      </c>
      <c r="D215" s="38" t="s">
        <v>71</v>
      </c>
      <c r="E215" s="40">
        <v>2</v>
      </c>
      <c r="F215" s="205"/>
      <c r="G215" s="206">
        <f t="shared" si="2"/>
        <v>0</v>
      </c>
      <c r="H215" s="41" t="s">
        <v>64</v>
      </c>
      <c r="I215" s="217"/>
      <c r="J215" s="217">
        <f t="shared" si="12"/>
        <v>0</v>
      </c>
    </row>
    <row r="216" spans="1:10" outlineLevel="1">
      <c r="A216" s="36">
        <v>197</v>
      </c>
      <c r="B216" s="37" t="s">
        <v>235</v>
      </c>
      <c r="C216" s="38" t="s">
        <v>204</v>
      </c>
      <c r="D216" s="38" t="s">
        <v>71</v>
      </c>
      <c r="E216" s="40">
        <v>1</v>
      </c>
      <c r="F216" s="205"/>
      <c r="G216" s="206">
        <f t="shared" si="2"/>
        <v>0</v>
      </c>
      <c r="H216" s="41" t="s">
        <v>64</v>
      </c>
      <c r="I216" s="217"/>
      <c r="J216" s="217">
        <f t="shared" si="12"/>
        <v>0</v>
      </c>
    </row>
    <row r="217" spans="1:10" outlineLevel="1">
      <c r="A217" s="36">
        <v>198</v>
      </c>
      <c r="B217" s="37" t="s">
        <v>236</v>
      </c>
      <c r="C217" s="38" t="s">
        <v>206</v>
      </c>
      <c r="D217" s="38" t="s">
        <v>71</v>
      </c>
      <c r="E217" s="40">
        <v>1</v>
      </c>
      <c r="F217" s="205"/>
      <c r="G217" s="206">
        <f t="shared" si="2"/>
        <v>0</v>
      </c>
      <c r="H217" s="41" t="s">
        <v>64</v>
      </c>
      <c r="I217" s="217"/>
      <c r="J217" s="217">
        <f t="shared" si="12"/>
        <v>0</v>
      </c>
    </row>
    <row r="218" spans="1:10" outlineLevel="1">
      <c r="A218" s="36">
        <v>199</v>
      </c>
      <c r="B218" s="37" t="s">
        <v>237</v>
      </c>
      <c r="C218" s="43" t="s">
        <v>125</v>
      </c>
      <c r="D218" s="38" t="s">
        <v>71</v>
      </c>
      <c r="E218" s="40">
        <v>2</v>
      </c>
      <c r="F218" s="205"/>
      <c r="G218" s="206">
        <f t="shared" si="2"/>
        <v>0</v>
      </c>
      <c r="H218" s="41" t="s">
        <v>64</v>
      </c>
      <c r="I218" s="217"/>
      <c r="J218" s="217">
        <f t="shared" si="12"/>
        <v>0</v>
      </c>
    </row>
    <row r="219" spans="1:10" outlineLevel="1">
      <c r="A219" s="36">
        <v>200</v>
      </c>
      <c r="B219" s="37" t="s">
        <v>238</v>
      </c>
      <c r="C219" s="43" t="s">
        <v>126</v>
      </c>
      <c r="D219" s="38" t="s">
        <v>71</v>
      </c>
      <c r="E219" s="40">
        <v>3</v>
      </c>
      <c r="F219" s="205"/>
      <c r="G219" s="206">
        <f t="shared" si="2"/>
        <v>0</v>
      </c>
      <c r="H219" s="41" t="s">
        <v>64</v>
      </c>
      <c r="I219" s="217"/>
      <c r="J219" s="217">
        <f t="shared" si="12"/>
        <v>0</v>
      </c>
    </row>
    <row r="220" spans="1:10" outlineLevel="1">
      <c r="A220" s="36">
        <v>201</v>
      </c>
      <c r="B220" s="37" t="s">
        <v>239</v>
      </c>
      <c r="C220" s="43" t="s">
        <v>127</v>
      </c>
      <c r="D220" s="38" t="s">
        <v>71</v>
      </c>
      <c r="E220" s="40">
        <v>1</v>
      </c>
      <c r="F220" s="205"/>
      <c r="G220" s="206">
        <f t="shared" si="2"/>
        <v>0</v>
      </c>
      <c r="H220" s="41" t="s">
        <v>64</v>
      </c>
      <c r="I220" s="217"/>
      <c r="J220" s="217">
        <f t="shared" si="12"/>
        <v>0</v>
      </c>
    </row>
    <row r="221" spans="1:10" outlineLevel="1">
      <c r="A221" s="36">
        <v>202</v>
      </c>
      <c r="B221" s="37" t="s">
        <v>240</v>
      </c>
      <c r="C221" s="43" t="s">
        <v>128</v>
      </c>
      <c r="D221" s="38" t="s">
        <v>71</v>
      </c>
      <c r="E221" s="40">
        <v>5</v>
      </c>
      <c r="F221" s="205"/>
      <c r="G221" s="206">
        <f t="shared" si="2"/>
        <v>0</v>
      </c>
      <c r="H221" s="41" t="s">
        <v>64</v>
      </c>
      <c r="I221" s="217"/>
      <c r="J221" s="217">
        <f t="shared" si="12"/>
        <v>0</v>
      </c>
    </row>
    <row r="222" spans="1:10" outlineLevel="1">
      <c r="A222" s="36">
        <v>203</v>
      </c>
      <c r="B222" s="37" t="s">
        <v>241</v>
      </c>
      <c r="C222" s="43" t="s">
        <v>129</v>
      </c>
      <c r="D222" s="38" t="s">
        <v>71</v>
      </c>
      <c r="E222" s="40">
        <v>2</v>
      </c>
      <c r="F222" s="205"/>
      <c r="G222" s="206">
        <f t="shared" si="2"/>
        <v>0</v>
      </c>
      <c r="H222" s="41" t="s">
        <v>64</v>
      </c>
      <c r="I222" s="217"/>
      <c r="J222" s="217">
        <f t="shared" si="12"/>
        <v>0</v>
      </c>
    </row>
    <row r="223" spans="1:10" outlineLevel="1">
      <c r="A223" s="36">
        <v>204</v>
      </c>
      <c r="B223" s="37" t="s">
        <v>242</v>
      </c>
      <c r="C223" s="43" t="s">
        <v>130</v>
      </c>
      <c r="D223" s="38" t="s">
        <v>71</v>
      </c>
      <c r="E223" s="40">
        <v>4</v>
      </c>
      <c r="F223" s="205"/>
      <c r="G223" s="206">
        <f t="shared" si="2"/>
        <v>0</v>
      </c>
      <c r="H223" s="41" t="s">
        <v>64</v>
      </c>
      <c r="I223" s="217"/>
      <c r="J223" s="217">
        <f t="shared" si="12"/>
        <v>0</v>
      </c>
    </row>
    <row r="224" spans="1:10" outlineLevel="1">
      <c r="A224" s="36">
        <v>205</v>
      </c>
      <c r="B224" s="37" t="s">
        <v>243</v>
      </c>
      <c r="C224" s="43" t="s">
        <v>131</v>
      </c>
      <c r="D224" s="38" t="s">
        <v>71</v>
      </c>
      <c r="E224" s="40">
        <v>5</v>
      </c>
      <c r="F224" s="205"/>
      <c r="G224" s="206">
        <f t="shared" si="2"/>
        <v>0</v>
      </c>
      <c r="H224" s="41" t="s">
        <v>64</v>
      </c>
      <c r="I224" s="217"/>
      <c r="J224" s="217">
        <f t="shared" si="12"/>
        <v>0</v>
      </c>
    </row>
    <row r="225" spans="1:18" outlineLevel="1">
      <c r="A225" s="36">
        <v>206</v>
      </c>
      <c r="B225" s="37" t="s">
        <v>244</v>
      </c>
      <c r="C225" s="43" t="s">
        <v>214</v>
      </c>
      <c r="D225" s="38" t="s">
        <v>71</v>
      </c>
      <c r="E225" s="40">
        <v>3</v>
      </c>
      <c r="F225" s="205"/>
      <c r="G225" s="206">
        <f t="shared" si="2"/>
        <v>0</v>
      </c>
      <c r="H225" s="41" t="s">
        <v>64</v>
      </c>
      <c r="I225" s="217"/>
      <c r="J225" s="217">
        <f t="shared" si="12"/>
        <v>0</v>
      </c>
    </row>
    <row r="226" spans="1:18" outlineLevel="1">
      <c r="A226" s="36">
        <v>207</v>
      </c>
      <c r="B226" s="37" t="s">
        <v>245</v>
      </c>
      <c r="C226" s="43" t="s">
        <v>246</v>
      </c>
      <c r="D226" s="38" t="s">
        <v>71</v>
      </c>
      <c r="E226" s="40">
        <v>1</v>
      </c>
      <c r="F226" s="205"/>
      <c r="G226" s="206">
        <f t="shared" si="2"/>
        <v>0</v>
      </c>
      <c r="H226" s="41" t="s">
        <v>64</v>
      </c>
      <c r="I226" s="217"/>
      <c r="J226" s="217">
        <f t="shared" si="12"/>
        <v>0</v>
      </c>
    </row>
    <row r="227" spans="1:18" outlineLevel="1">
      <c r="A227" s="36">
        <v>208</v>
      </c>
      <c r="B227" s="37" t="s">
        <v>247</v>
      </c>
      <c r="C227" s="42" t="s">
        <v>121</v>
      </c>
      <c r="D227" s="38" t="s">
        <v>71</v>
      </c>
      <c r="E227" s="40">
        <v>1</v>
      </c>
      <c r="F227" s="205"/>
      <c r="G227" s="206">
        <f t="shared" si="2"/>
        <v>0</v>
      </c>
      <c r="H227" s="41" t="s">
        <v>64</v>
      </c>
      <c r="I227" s="217"/>
      <c r="J227" s="217">
        <f t="shared" si="12"/>
        <v>0</v>
      </c>
    </row>
    <row r="228" spans="1:18" outlineLevel="1">
      <c r="A228" s="36">
        <v>209</v>
      </c>
      <c r="B228" s="37" t="s">
        <v>248</v>
      </c>
      <c r="C228" s="43" t="s">
        <v>133</v>
      </c>
      <c r="D228" s="38" t="s">
        <v>71</v>
      </c>
      <c r="E228" s="40">
        <v>1</v>
      </c>
      <c r="F228" s="205"/>
      <c r="G228" s="206">
        <f t="shared" si="2"/>
        <v>0</v>
      </c>
      <c r="H228" s="41" t="s">
        <v>64</v>
      </c>
      <c r="I228" s="217"/>
      <c r="J228" s="217">
        <f t="shared" si="12"/>
        <v>0</v>
      </c>
    </row>
    <row r="229" spans="1:18" ht="12" customHeight="1" outlineLevel="1">
      <c r="A229" s="36">
        <v>210</v>
      </c>
      <c r="B229" s="37" t="s">
        <v>249</v>
      </c>
      <c r="C229" s="43" t="s">
        <v>134</v>
      </c>
      <c r="D229" s="38" t="s">
        <v>71</v>
      </c>
      <c r="E229" s="40">
        <v>2</v>
      </c>
      <c r="F229" s="205"/>
      <c r="G229" s="206">
        <f t="shared" si="2"/>
        <v>0</v>
      </c>
      <c r="H229" s="41" t="s">
        <v>64</v>
      </c>
      <c r="I229" s="217"/>
      <c r="J229" s="217">
        <f t="shared" si="12"/>
        <v>0</v>
      </c>
      <c r="Q229" s="4" t="s">
        <v>65</v>
      </c>
      <c r="R229" s="4">
        <v>0</v>
      </c>
    </row>
    <row r="230" spans="1:18" ht="12" customHeight="1" outlineLevel="1">
      <c r="A230" s="36">
        <v>211</v>
      </c>
      <c r="B230" s="37" t="s">
        <v>250</v>
      </c>
      <c r="C230" s="43" t="s">
        <v>135</v>
      </c>
      <c r="D230" s="38" t="s">
        <v>71</v>
      </c>
      <c r="E230" s="40">
        <v>1</v>
      </c>
      <c r="F230" s="205"/>
      <c r="G230" s="206">
        <f t="shared" si="2"/>
        <v>0</v>
      </c>
      <c r="H230" s="41" t="s">
        <v>64</v>
      </c>
      <c r="I230" s="217"/>
      <c r="J230" s="217">
        <f t="shared" si="12"/>
        <v>0</v>
      </c>
    </row>
    <row r="231" spans="1:18" outlineLevel="1">
      <c r="A231" s="36">
        <v>212</v>
      </c>
      <c r="B231" s="37" t="s">
        <v>251</v>
      </c>
      <c r="C231" s="38" t="s">
        <v>136</v>
      </c>
      <c r="D231" s="38" t="s">
        <v>138</v>
      </c>
      <c r="E231" s="40">
        <v>45</v>
      </c>
      <c r="F231" s="205"/>
      <c r="G231" s="206">
        <f t="shared" si="2"/>
        <v>0</v>
      </c>
      <c r="H231" s="41" t="s">
        <v>64</v>
      </c>
      <c r="I231" s="217"/>
      <c r="J231" s="217">
        <f t="shared" si="12"/>
        <v>0</v>
      </c>
      <c r="Q231" s="4" t="s">
        <v>63</v>
      </c>
    </row>
    <row r="232" spans="1:18" outlineLevel="1">
      <c r="A232" s="46">
        <v>213</v>
      </c>
      <c r="B232" s="47" t="s">
        <v>252</v>
      </c>
      <c r="C232" s="48" t="s">
        <v>137</v>
      </c>
      <c r="D232" s="48" t="s">
        <v>138</v>
      </c>
      <c r="E232" s="40">
        <v>28</v>
      </c>
      <c r="F232" s="205"/>
      <c r="G232" s="209">
        <f t="shared" si="2"/>
        <v>0</v>
      </c>
      <c r="H232" s="51" t="s">
        <v>64</v>
      </c>
      <c r="I232" s="220"/>
      <c r="J232" s="220">
        <f t="shared" si="12"/>
        <v>0</v>
      </c>
    </row>
    <row r="233" spans="1:18" outlineLevel="1">
      <c r="A233" s="25"/>
      <c r="B233" s="26">
        <v>6</v>
      </c>
      <c r="C233" s="57" t="s">
        <v>253</v>
      </c>
      <c r="D233" s="25"/>
      <c r="E233" s="25"/>
      <c r="F233" s="211"/>
      <c r="G233" s="211">
        <f>SUM(G234:G256)</f>
        <v>0</v>
      </c>
      <c r="H233" s="25"/>
      <c r="I233" s="221"/>
      <c r="J233" s="221"/>
    </row>
    <row r="234" spans="1:18" ht="48" outlineLevel="1">
      <c r="A234" s="30">
        <v>214</v>
      </c>
      <c r="B234" s="31" t="s">
        <v>86</v>
      </c>
      <c r="C234" s="52" t="s">
        <v>116</v>
      </c>
      <c r="D234" s="33" t="s">
        <v>71</v>
      </c>
      <c r="E234" s="40">
        <v>1</v>
      </c>
      <c r="F234" s="205"/>
      <c r="G234" s="204">
        <f t="shared" ref="G234:G296" si="13">E234*F234</f>
        <v>0</v>
      </c>
      <c r="H234" s="35" t="s">
        <v>64</v>
      </c>
      <c r="I234" s="215"/>
      <c r="J234" s="215">
        <f>G234</f>
        <v>0</v>
      </c>
    </row>
    <row r="235" spans="1:18" outlineLevel="1">
      <c r="A235" s="36">
        <v>215</v>
      </c>
      <c r="B235" s="53" t="s">
        <v>230</v>
      </c>
      <c r="C235" s="36" t="s">
        <v>118</v>
      </c>
      <c r="D235" s="36" t="s">
        <v>71</v>
      </c>
      <c r="E235" s="40">
        <v>1</v>
      </c>
      <c r="F235" s="205"/>
      <c r="G235" s="206">
        <f t="shared" si="13"/>
        <v>0</v>
      </c>
      <c r="H235" s="41" t="s">
        <v>64</v>
      </c>
      <c r="I235" s="217"/>
      <c r="J235" s="217">
        <f t="shared" ref="J235:J256" si="14">G235</f>
        <v>0</v>
      </c>
    </row>
    <row r="236" spans="1:18" outlineLevel="1">
      <c r="A236" s="36">
        <v>216</v>
      </c>
      <c r="B236" s="53" t="s">
        <v>231</v>
      </c>
      <c r="C236" s="36" t="s">
        <v>119</v>
      </c>
      <c r="D236" s="36" t="s">
        <v>71</v>
      </c>
      <c r="E236" s="40">
        <v>1</v>
      </c>
      <c r="F236" s="205"/>
      <c r="G236" s="206">
        <f t="shared" si="13"/>
        <v>0</v>
      </c>
      <c r="H236" s="41" t="s">
        <v>64</v>
      </c>
      <c r="I236" s="217"/>
      <c r="J236" s="217">
        <f t="shared" si="14"/>
        <v>0</v>
      </c>
    </row>
    <row r="237" spans="1:18" outlineLevel="1">
      <c r="A237" s="36">
        <v>217</v>
      </c>
      <c r="B237" s="53" t="s">
        <v>87</v>
      </c>
      <c r="C237" s="44" t="s">
        <v>120</v>
      </c>
      <c r="D237" s="36" t="s">
        <v>71</v>
      </c>
      <c r="E237" s="40">
        <v>5</v>
      </c>
      <c r="F237" s="205"/>
      <c r="G237" s="206">
        <f t="shared" si="13"/>
        <v>0</v>
      </c>
      <c r="H237" s="41" t="s">
        <v>64</v>
      </c>
      <c r="I237" s="217"/>
      <c r="J237" s="217">
        <f t="shared" si="14"/>
        <v>0</v>
      </c>
    </row>
    <row r="238" spans="1:18" outlineLevel="1">
      <c r="A238" s="36">
        <v>218</v>
      </c>
      <c r="B238" s="53" t="s">
        <v>232</v>
      </c>
      <c r="C238" s="36" t="s">
        <v>233</v>
      </c>
      <c r="D238" s="36" t="s">
        <v>71</v>
      </c>
      <c r="E238" s="40">
        <v>1</v>
      </c>
      <c r="F238" s="205"/>
      <c r="G238" s="206">
        <f t="shared" si="13"/>
        <v>0</v>
      </c>
      <c r="H238" s="41" t="s">
        <v>64</v>
      </c>
      <c r="I238" s="217"/>
      <c r="J238" s="217">
        <f t="shared" si="14"/>
        <v>0</v>
      </c>
    </row>
    <row r="239" spans="1:18" outlineLevel="1">
      <c r="A239" s="36">
        <v>219</v>
      </c>
      <c r="B239" s="53" t="s">
        <v>234</v>
      </c>
      <c r="C239" s="36" t="s">
        <v>122</v>
      </c>
      <c r="D239" s="36" t="s">
        <v>71</v>
      </c>
      <c r="E239" s="40">
        <v>2</v>
      </c>
      <c r="F239" s="205"/>
      <c r="G239" s="206">
        <f t="shared" si="13"/>
        <v>0</v>
      </c>
      <c r="H239" s="41" t="s">
        <v>64</v>
      </c>
      <c r="I239" s="217"/>
      <c r="J239" s="217">
        <f t="shared" si="14"/>
        <v>0</v>
      </c>
    </row>
    <row r="240" spans="1:18" outlineLevel="1">
      <c r="A240" s="36">
        <v>220</v>
      </c>
      <c r="B240" s="53" t="s">
        <v>235</v>
      </c>
      <c r="C240" s="36" t="s">
        <v>204</v>
      </c>
      <c r="D240" s="36" t="s">
        <v>71</v>
      </c>
      <c r="E240" s="40">
        <v>1</v>
      </c>
      <c r="F240" s="205"/>
      <c r="G240" s="206">
        <f t="shared" si="13"/>
        <v>0</v>
      </c>
      <c r="H240" s="41" t="s">
        <v>64</v>
      </c>
      <c r="I240" s="217"/>
      <c r="J240" s="217">
        <f t="shared" si="14"/>
        <v>0</v>
      </c>
    </row>
    <row r="241" spans="1:10" outlineLevel="1">
      <c r="A241" s="36">
        <v>221</v>
      </c>
      <c r="B241" s="53" t="s">
        <v>236</v>
      </c>
      <c r="C241" s="36" t="s">
        <v>206</v>
      </c>
      <c r="D241" s="36" t="s">
        <v>71</v>
      </c>
      <c r="E241" s="40">
        <v>1</v>
      </c>
      <c r="F241" s="205"/>
      <c r="G241" s="206">
        <f t="shared" si="13"/>
        <v>0</v>
      </c>
      <c r="H241" s="41" t="s">
        <v>64</v>
      </c>
      <c r="I241" s="217"/>
      <c r="J241" s="217">
        <f t="shared" si="14"/>
        <v>0</v>
      </c>
    </row>
    <row r="242" spans="1:10" outlineLevel="1">
      <c r="A242" s="36">
        <v>222</v>
      </c>
      <c r="B242" s="53" t="s">
        <v>237</v>
      </c>
      <c r="C242" s="44" t="s">
        <v>125</v>
      </c>
      <c r="D242" s="36" t="s">
        <v>71</v>
      </c>
      <c r="E242" s="40">
        <v>2</v>
      </c>
      <c r="F242" s="205"/>
      <c r="G242" s="206">
        <f t="shared" si="13"/>
        <v>0</v>
      </c>
      <c r="H242" s="41" t="s">
        <v>64</v>
      </c>
      <c r="I242" s="217"/>
      <c r="J242" s="217">
        <f t="shared" si="14"/>
        <v>0</v>
      </c>
    </row>
    <row r="243" spans="1:10" outlineLevel="1">
      <c r="A243" s="36">
        <v>223</v>
      </c>
      <c r="B243" s="53" t="s">
        <v>238</v>
      </c>
      <c r="C243" s="44" t="s">
        <v>126</v>
      </c>
      <c r="D243" s="36" t="s">
        <v>71</v>
      </c>
      <c r="E243" s="40">
        <v>3</v>
      </c>
      <c r="F243" s="205"/>
      <c r="G243" s="206">
        <f t="shared" si="13"/>
        <v>0</v>
      </c>
      <c r="H243" s="41" t="s">
        <v>64</v>
      </c>
      <c r="I243" s="217"/>
      <c r="J243" s="217">
        <f t="shared" si="14"/>
        <v>0</v>
      </c>
    </row>
    <row r="244" spans="1:10" outlineLevel="1">
      <c r="A244" s="36">
        <v>224</v>
      </c>
      <c r="B244" s="53" t="s">
        <v>239</v>
      </c>
      <c r="C244" s="44" t="s">
        <v>127</v>
      </c>
      <c r="D244" s="36" t="s">
        <v>71</v>
      </c>
      <c r="E244" s="40">
        <v>1</v>
      </c>
      <c r="F244" s="205"/>
      <c r="G244" s="206">
        <f t="shared" si="13"/>
        <v>0</v>
      </c>
      <c r="H244" s="41" t="s">
        <v>64</v>
      </c>
      <c r="I244" s="217"/>
      <c r="J244" s="217">
        <f t="shared" si="14"/>
        <v>0</v>
      </c>
    </row>
    <row r="245" spans="1:10" outlineLevel="1">
      <c r="A245" s="36">
        <v>225</v>
      </c>
      <c r="B245" s="53" t="s">
        <v>240</v>
      </c>
      <c r="C245" s="44" t="s">
        <v>128</v>
      </c>
      <c r="D245" s="36" t="s">
        <v>71</v>
      </c>
      <c r="E245" s="40">
        <v>5</v>
      </c>
      <c r="F245" s="205"/>
      <c r="G245" s="206">
        <f t="shared" si="13"/>
        <v>0</v>
      </c>
      <c r="H245" s="41" t="s">
        <v>64</v>
      </c>
      <c r="I245" s="217"/>
      <c r="J245" s="217">
        <f t="shared" si="14"/>
        <v>0</v>
      </c>
    </row>
    <row r="246" spans="1:10" outlineLevel="1">
      <c r="A246" s="36">
        <v>226</v>
      </c>
      <c r="B246" s="53" t="s">
        <v>241</v>
      </c>
      <c r="C246" s="44" t="s">
        <v>129</v>
      </c>
      <c r="D246" s="36" t="s">
        <v>71</v>
      </c>
      <c r="E246" s="40">
        <v>2</v>
      </c>
      <c r="F246" s="205"/>
      <c r="G246" s="206">
        <f t="shared" si="13"/>
        <v>0</v>
      </c>
      <c r="H246" s="41" t="s">
        <v>64</v>
      </c>
      <c r="I246" s="217"/>
      <c r="J246" s="217">
        <f t="shared" si="14"/>
        <v>0</v>
      </c>
    </row>
    <row r="247" spans="1:10" outlineLevel="1">
      <c r="A247" s="36">
        <v>227</v>
      </c>
      <c r="B247" s="53" t="s">
        <v>242</v>
      </c>
      <c r="C247" s="44" t="s">
        <v>130</v>
      </c>
      <c r="D247" s="36" t="s">
        <v>71</v>
      </c>
      <c r="E247" s="40">
        <v>4</v>
      </c>
      <c r="F247" s="205"/>
      <c r="G247" s="206">
        <f t="shared" si="13"/>
        <v>0</v>
      </c>
      <c r="H247" s="41" t="s">
        <v>64</v>
      </c>
      <c r="I247" s="217"/>
      <c r="J247" s="217">
        <f t="shared" si="14"/>
        <v>0</v>
      </c>
    </row>
    <row r="248" spans="1:10" outlineLevel="1">
      <c r="A248" s="36">
        <v>228</v>
      </c>
      <c r="B248" s="53" t="s">
        <v>243</v>
      </c>
      <c r="C248" s="44" t="s">
        <v>131</v>
      </c>
      <c r="D248" s="36" t="s">
        <v>71</v>
      </c>
      <c r="E248" s="40">
        <v>5</v>
      </c>
      <c r="F248" s="205"/>
      <c r="G248" s="206">
        <f t="shared" si="13"/>
        <v>0</v>
      </c>
      <c r="H248" s="41" t="s">
        <v>64</v>
      </c>
      <c r="I248" s="217"/>
      <c r="J248" s="217">
        <f t="shared" si="14"/>
        <v>0</v>
      </c>
    </row>
    <row r="249" spans="1:10" outlineLevel="1">
      <c r="A249" s="36">
        <v>229</v>
      </c>
      <c r="B249" s="53" t="s">
        <v>244</v>
      </c>
      <c r="C249" s="44" t="s">
        <v>214</v>
      </c>
      <c r="D249" s="36" t="s">
        <v>71</v>
      </c>
      <c r="E249" s="40">
        <v>3</v>
      </c>
      <c r="F249" s="205"/>
      <c r="G249" s="206">
        <f t="shared" si="13"/>
        <v>0</v>
      </c>
      <c r="H249" s="41" t="s">
        <v>64</v>
      </c>
      <c r="I249" s="217"/>
      <c r="J249" s="217">
        <f t="shared" si="14"/>
        <v>0</v>
      </c>
    </row>
    <row r="250" spans="1:10" outlineLevel="1">
      <c r="A250" s="36">
        <v>230</v>
      </c>
      <c r="B250" s="53" t="s">
        <v>245</v>
      </c>
      <c r="C250" s="44" t="s">
        <v>246</v>
      </c>
      <c r="D250" s="36" t="s">
        <v>71</v>
      </c>
      <c r="E250" s="40">
        <v>1</v>
      </c>
      <c r="F250" s="205"/>
      <c r="G250" s="206">
        <f t="shared" si="13"/>
        <v>0</v>
      </c>
      <c r="H250" s="41" t="s">
        <v>64</v>
      </c>
      <c r="I250" s="217"/>
      <c r="J250" s="217">
        <f t="shared" si="14"/>
        <v>0</v>
      </c>
    </row>
    <row r="251" spans="1:10" outlineLevel="1">
      <c r="A251" s="36">
        <v>231</v>
      </c>
      <c r="B251" s="53" t="s">
        <v>247</v>
      </c>
      <c r="C251" s="44" t="s">
        <v>121</v>
      </c>
      <c r="D251" s="36" t="s">
        <v>71</v>
      </c>
      <c r="E251" s="40">
        <v>1</v>
      </c>
      <c r="F251" s="205"/>
      <c r="G251" s="206">
        <f t="shared" si="13"/>
        <v>0</v>
      </c>
      <c r="H251" s="41" t="s">
        <v>64</v>
      </c>
      <c r="I251" s="217"/>
      <c r="J251" s="217">
        <f t="shared" si="14"/>
        <v>0</v>
      </c>
    </row>
    <row r="252" spans="1:10" outlineLevel="1">
      <c r="A252" s="36">
        <v>232</v>
      </c>
      <c r="B252" s="53" t="s">
        <v>248</v>
      </c>
      <c r="C252" s="44" t="s">
        <v>133</v>
      </c>
      <c r="D252" s="36" t="s">
        <v>71</v>
      </c>
      <c r="E252" s="40">
        <v>1</v>
      </c>
      <c r="F252" s="205"/>
      <c r="G252" s="206">
        <f t="shared" si="13"/>
        <v>0</v>
      </c>
      <c r="H252" s="41" t="s">
        <v>64</v>
      </c>
      <c r="I252" s="217"/>
      <c r="J252" s="217">
        <f t="shared" si="14"/>
        <v>0</v>
      </c>
    </row>
    <row r="253" spans="1:10" outlineLevel="1">
      <c r="A253" s="36">
        <v>233</v>
      </c>
      <c r="B253" s="53" t="s">
        <v>249</v>
      </c>
      <c r="C253" s="44" t="s">
        <v>134</v>
      </c>
      <c r="D253" s="36" t="s">
        <v>71</v>
      </c>
      <c r="E253" s="40">
        <v>2</v>
      </c>
      <c r="F253" s="205"/>
      <c r="G253" s="206">
        <f t="shared" si="13"/>
        <v>0</v>
      </c>
      <c r="H253" s="41" t="s">
        <v>64</v>
      </c>
      <c r="I253" s="217"/>
      <c r="J253" s="217">
        <f t="shared" si="14"/>
        <v>0</v>
      </c>
    </row>
    <row r="254" spans="1:10" outlineLevel="1">
      <c r="A254" s="36">
        <v>234</v>
      </c>
      <c r="B254" s="53" t="s">
        <v>250</v>
      </c>
      <c r="C254" s="44" t="s">
        <v>135</v>
      </c>
      <c r="D254" s="36" t="s">
        <v>71</v>
      </c>
      <c r="E254" s="40">
        <v>1</v>
      </c>
      <c r="F254" s="205"/>
      <c r="G254" s="206">
        <f t="shared" si="13"/>
        <v>0</v>
      </c>
      <c r="H254" s="41" t="s">
        <v>64</v>
      </c>
      <c r="I254" s="217"/>
      <c r="J254" s="217">
        <f t="shared" si="14"/>
        <v>0</v>
      </c>
    </row>
    <row r="255" spans="1:10" outlineLevel="1">
      <c r="A255" s="36">
        <v>235</v>
      </c>
      <c r="B255" s="53" t="s">
        <v>251</v>
      </c>
      <c r="C255" s="36" t="s">
        <v>136</v>
      </c>
      <c r="D255" s="36" t="s">
        <v>138</v>
      </c>
      <c r="E255" s="40">
        <v>45</v>
      </c>
      <c r="F255" s="205"/>
      <c r="G255" s="206">
        <f t="shared" si="13"/>
        <v>0</v>
      </c>
      <c r="H255" s="41" t="s">
        <v>64</v>
      </c>
      <c r="I255" s="217"/>
      <c r="J255" s="217">
        <f t="shared" si="14"/>
        <v>0</v>
      </c>
    </row>
    <row r="256" spans="1:10" outlineLevel="1">
      <c r="A256" s="46">
        <v>236</v>
      </c>
      <c r="B256" s="55" t="s">
        <v>252</v>
      </c>
      <c r="C256" s="46" t="s">
        <v>137</v>
      </c>
      <c r="D256" s="46" t="s">
        <v>138</v>
      </c>
      <c r="E256" s="40">
        <v>28</v>
      </c>
      <c r="F256" s="205"/>
      <c r="G256" s="209">
        <f t="shared" si="13"/>
        <v>0</v>
      </c>
      <c r="H256" s="51" t="s">
        <v>64</v>
      </c>
      <c r="I256" s="220"/>
      <c r="J256" s="220">
        <f t="shared" si="14"/>
        <v>0</v>
      </c>
    </row>
    <row r="257" spans="1:10" outlineLevel="1">
      <c r="A257" s="25"/>
      <c r="B257" s="26">
        <v>7</v>
      </c>
      <c r="C257" s="57" t="s">
        <v>254</v>
      </c>
      <c r="D257" s="25"/>
      <c r="E257" s="25"/>
      <c r="F257" s="211"/>
      <c r="G257" s="211">
        <f>SUM(G258:G260)</f>
        <v>0</v>
      </c>
      <c r="H257" s="25"/>
      <c r="I257" s="221"/>
      <c r="J257" s="221"/>
    </row>
    <row r="258" spans="1:10" ht="24" outlineLevel="1">
      <c r="A258" s="30">
        <v>237</v>
      </c>
      <c r="B258" s="31" t="s">
        <v>84</v>
      </c>
      <c r="C258" s="52" t="s">
        <v>255</v>
      </c>
      <c r="D258" s="30" t="s">
        <v>71</v>
      </c>
      <c r="E258" s="40">
        <v>1</v>
      </c>
      <c r="F258" s="205"/>
      <c r="G258" s="204">
        <f t="shared" si="13"/>
        <v>0</v>
      </c>
      <c r="H258" s="35" t="s">
        <v>64</v>
      </c>
      <c r="I258" s="215"/>
      <c r="J258" s="215">
        <f>G258</f>
        <v>0</v>
      </c>
    </row>
    <row r="259" spans="1:10" outlineLevel="1">
      <c r="A259" s="36">
        <v>238</v>
      </c>
      <c r="B259" s="53" t="s">
        <v>85</v>
      </c>
      <c r="C259" s="36" t="s">
        <v>256</v>
      </c>
      <c r="D259" s="36" t="s">
        <v>71</v>
      </c>
      <c r="E259" s="40">
        <v>1</v>
      </c>
      <c r="F259" s="205"/>
      <c r="G259" s="206">
        <f t="shared" si="13"/>
        <v>0</v>
      </c>
      <c r="H259" s="41" t="s">
        <v>64</v>
      </c>
      <c r="I259" s="217"/>
      <c r="J259" s="217">
        <f t="shared" ref="J259:J260" si="15">G259</f>
        <v>0</v>
      </c>
    </row>
    <row r="260" spans="1:10" outlineLevel="1">
      <c r="A260" s="46">
        <v>239</v>
      </c>
      <c r="B260" s="55" t="s">
        <v>257</v>
      </c>
      <c r="C260" s="46" t="s">
        <v>258</v>
      </c>
      <c r="D260" s="46" t="s">
        <v>138</v>
      </c>
      <c r="E260" s="40">
        <v>3</v>
      </c>
      <c r="F260" s="205"/>
      <c r="G260" s="209">
        <f t="shared" si="13"/>
        <v>0</v>
      </c>
      <c r="H260" s="51" t="s">
        <v>64</v>
      </c>
      <c r="I260" s="220"/>
      <c r="J260" s="220">
        <f t="shared" si="15"/>
        <v>0</v>
      </c>
    </row>
    <row r="261" spans="1:10" outlineLevel="1">
      <c r="A261" s="25"/>
      <c r="B261" s="26">
        <v>7</v>
      </c>
      <c r="C261" s="57" t="s">
        <v>259</v>
      </c>
      <c r="D261" s="25"/>
      <c r="E261" s="25"/>
      <c r="F261" s="211"/>
      <c r="G261" s="211">
        <f>SUM(G262:G264)</f>
        <v>0</v>
      </c>
      <c r="H261" s="25"/>
      <c r="I261" s="221"/>
      <c r="J261" s="221"/>
    </row>
    <row r="262" spans="1:10" ht="24" outlineLevel="1">
      <c r="A262" s="30">
        <v>240</v>
      </c>
      <c r="B262" s="31" t="s">
        <v>84</v>
      </c>
      <c r="C262" s="52" t="s">
        <v>255</v>
      </c>
      <c r="D262" s="30" t="s">
        <v>71</v>
      </c>
      <c r="E262" s="34">
        <v>1</v>
      </c>
      <c r="F262" s="203"/>
      <c r="G262" s="204">
        <f t="shared" si="13"/>
        <v>0</v>
      </c>
      <c r="H262" s="35" t="s">
        <v>64</v>
      </c>
      <c r="I262" s="215"/>
      <c r="J262" s="215">
        <f>G262</f>
        <v>0</v>
      </c>
    </row>
    <row r="263" spans="1:10" outlineLevel="1">
      <c r="A263" s="36">
        <v>241</v>
      </c>
      <c r="B263" s="53" t="s">
        <v>85</v>
      </c>
      <c r="C263" s="36" t="s">
        <v>256</v>
      </c>
      <c r="D263" s="36" t="s">
        <v>71</v>
      </c>
      <c r="E263" s="40">
        <v>1</v>
      </c>
      <c r="F263" s="205"/>
      <c r="G263" s="206">
        <f t="shared" si="13"/>
        <v>0</v>
      </c>
      <c r="H263" s="41" t="s">
        <v>64</v>
      </c>
      <c r="I263" s="217"/>
      <c r="J263" s="217">
        <f t="shared" ref="J263:J264" si="16">G263</f>
        <v>0</v>
      </c>
    </row>
    <row r="264" spans="1:10" outlineLevel="1">
      <c r="A264" s="46">
        <v>242</v>
      </c>
      <c r="B264" s="55" t="s">
        <v>257</v>
      </c>
      <c r="C264" s="46" t="s">
        <v>258</v>
      </c>
      <c r="D264" s="46" t="s">
        <v>138</v>
      </c>
      <c r="E264" s="50">
        <v>3</v>
      </c>
      <c r="F264" s="208"/>
      <c r="G264" s="209">
        <f t="shared" si="13"/>
        <v>0</v>
      </c>
      <c r="H264" s="51" t="s">
        <v>64</v>
      </c>
      <c r="I264" s="220"/>
      <c r="J264" s="220">
        <f t="shared" si="16"/>
        <v>0</v>
      </c>
    </row>
    <row r="265" spans="1:10" outlineLevel="1">
      <c r="A265" s="25"/>
      <c r="B265" s="26">
        <v>8</v>
      </c>
      <c r="C265" s="57" t="s">
        <v>260</v>
      </c>
      <c r="D265" s="25"/>
      <c r="E265" s="25"/>
      <c r="F265" s="211"/>
      <c r="G265" s="211">
        <f>SUM(G266:G269)</f>
        <v>0</v>
      </c>
      <c r="H265" s="25"/>
      <c r="I265" s="221"/>
      <c r="J265" s="221"/>
    </row>
    <row r="266" spans="1:10" outlineLevel="1">
      <c r="A266" s="30">
        <v>243</v>
      </c>
      <c r="B266" s="59" t="s">
        <v>261</v>
      </c>
      <c r="C266" s="32" t="s">
        <v>262</v>
      </c>
      <c r="D266" s="60" t="s">
        <v>71</v>
      </c>
      <c r="E266" s="34">
        <v>1</v>
      </c>
      <c r="F266" s="203"/>
      <c r="G266" s="204">
        <f t="shared" si="13"/>
        <v>0</v>
      </c>
      <c r="H266" s="35" t="s">
        <v>64</v>
      </c>
      <c r="I266" s="215"/>
      <c r="J266" s="215">
        <f>G266</f>
        <v>0</v>
      </c>
    </row>
    <row r="267" spans="1:10" outlineLevel="1">
      <c r="A267" s="36">
        <v>244</v>
      </c>
      <c r="B267" s="37" t="s">
        <v>263</v>
      </c>
      <c r="C267" s="38" t="s">
        <v>264</v>
      </c>
      <c r="D267" s="38" t="s">
        <v>71</v>
      </c>
      <c r="E267" s="40">
        <v>1</v>
      </c>
      <c r="F267" s="205"/>
      <c r="G267" s="206">
        <f t="shared" si="13"/>
        <v>0</v>
      </c>
      <c r="H267" s="41" t="s">
        <v>64</v>
      </c>
      <c r="I267" s="217"/>
      <c r="J267" s="217">
        <f t="shared" ref="J267:J269" si="17">G267</f>
        <v>0</v>
      </c>
    </row>
    <row r="268" spans="1:10" outlineLevel="1">
      <c r="A268" s="36">
        <v>245</v>
      </c>
      <c r="B268" s="37" t="s">
        <v>265</v>
      </c>
      <c r="C268" s="38" t="s">
        <v>266</v>
      </c>
      <c r="D268" s="38" t="s">
        <v>71</v>
      </c>
      <c r="E268" s="40">
        <v>2</v>
      </c>
      <c r="F268" s="205"/>
      <c r="G268" s="206">
        <f t="shared" si="13"/>
        <v>0</v>
      </c>
      <c r="H268" s="41" t="s">
        <v>64</v>
      </c>
      <c r="I268" s="217"/>
      <c r="J268" s="217">
        <f t="shared" si="17"/>
        <v>0</v>
      </c>
    </row>
    <row r="269" spans="1:10" outlineLevel="1">
      <c r="A269" s="46">
        <v>246</v>
      </c>
      <c r="B269" s="47" t="s">
        <v>267</v>
      </c>
      <c r="C269" s="48" t="s">
        <v>268</v>
      </c>
      <c r="D269" s="48" t="s">
        <v>138</v>
      </c>
      <c r="E269" s="50">
        <v>4</v>
      </c>
      <c r="F269" s="208"/>
      <c r="G269" s="209">
        <f t="shared" si="13"/>
        <v>0</v>
      </c>
      <c r="H269" s="51" t="s">
        <v>64</v>
      </c>
      <c r="I269" s="220"/>
      <c r="J269" s="220">
        <f t="shared" si="17"/>
        <v>0</v>
      </c>
    </row>
    <row r="270" spans="1:10" outlineLevel="1">
      <c r="A270" s="25"/>
      <c r="B270" s="26">
        <v>8</v>
      </c>
      <c r="C270" s="57" t="s">
        <v>269</v>
      </c>
      <c r="D270" s="25"/>
      <c r="E270" s="25"/>
      <c r="F270" s="211"/>
      <c r="G270" s="211">
        <f>SUM(G271:G274)</f>
        <v>0</v>
      </c>
      <c r="H270" s="25"/>
      <c r="I270" s="221"/>
      <c r="J270" s="221"/>
    </row>
    <row r="271" spans="1:10" outlineLevel="1">
      <c r="A271" s="30">
        <v>247</v>
      </c>
      <c r="B271" s="59" t="s">
        <v>261</v>
      </c>
      <c r="C271" s="32" t="s">
        <v>262</v>
      </c>
      <c r="D271" s="60" t="s">
        <v>71</v>
      </c>
      <c r="E271" s="34">
        <v>1</v>
      </c>
      <c r="F271" s="203"/>
      <c r="G271" s="204">
        <f t="shared" si="13"/>
        <v>0</v>
      </c>
      <c r="H271" s="35" t="s">
        <v>64</v>
      </c>
      <c r="I271" s="215"/>
      <c r="J271" s="215">
        <f>G271</f>
        <v>0</v>
      </c>
    </row>
    <row r="272" spans="1:10" outlineLevel="1">
      <c r="A272" s="36">
        <v>248</v>
      </c>
      <c r="B272" s="37" t="s">
        <v>263</v>
      </c>
      <c r="C272" s="38" t="s">
        <v>264</v>
      </c>
      <c r="D272" s="38" t="s">
        <v>71</v>
      </c>
      <c r="E272" s="40">
        <v>1</v>
      </c>
      <c r="F272" s="205"/>
      <c r="G272" s="206">
        <f t="shared" si="13"/>
        <v>0</v>
      </c>
      <c r="H272" s="41" t="s">
        <v>64</v>
      </c>
      <c r="I272" s="217"/>
      <c r="J272" s="217">
        <f t="shared" ref="J272:J274" si="18">G272</f>
        <v>0</v>
      </c>
    </row>
    <row r="273" spans="1:10" outlineLevel="1">
      <c r="A273" s="36">
        <v>249</v>
      </c>
      <c r="B273" s="37" t="s">
        <v>265</v>
      </c>
      <c r="C273" s="38" t="s">
        <v>266</v>
      </c>
      <c r="D273" s="38" t="s">
        <v>71</v>
      </c>
      <c r="E273" s="40">
        <v>2</v>
      </c>
      <c r="F273" s="205"/>
      <c r="G273" s="206">
        <f t="shared" si="13"/>
        <v>0</v>
      </c>
      <c r="H273" s="41" t="s">
        <v>64</v>
      </c>
      <c r="I273" s="217"/>
      <c r="J273" s="217">
        <f t="shared" si="18"/>
        <v>0</v>
      </c>
    </row>
    <row r="274" spans="1:10" outlineLevel="1">
      <c r="A274" s="46">
        <v>250</v>
      </c>
      <c r="B274" s="47" t="s">
        <v>267</v>
      </c>
      <c r="C274" s="48" t="s">
        <v>268</v>
      </c>
      <c r="D274" s="48" t="s">
        <v>138</v>
      </c>
      <c r="E274" s="50">
        <v>4</v>
      </c>
      <c r="F274" s="208"/>
      <c r="G274" s="209">
        <f t="shared" si="13"/>
        <v>0</v>
      </c>
      <c r="H274" s="51" t="s">
        <v>64</v>
      </c>
      <c r="I274" s="220"/>
      <c r="J274" s="220">
        <f t="shared" si="18"/>
        <v>0</v>
      </c>
    </row>
    <row r="275" spans="1:10" outlineLevel="1">
      <c r="A275" s="25"/>
      <c r="B275" s="26">
        <v>9</v>
      </c>
      <c r="C275" s="57" t="s">
        <v>284</v>
      </c>
      <c r="D275" s="25"/>
      <c r="E275" s="25"/>
      <c r="F275" s="211"/>
      <c r="G275" s="211">
        <f>SUM(G276:G282)</f>
        <v>0</v>
      </c>
      <c r="H275" s="25"/>
      <c r="I275" s="221"/>
      <c r="J275" s="221"/>
    </row>
    <row r="276" spans="1:10" ht="24" outlineLevel="1">
      <c r="A276" s="30">
        <v>251</v>
      </c>
      <c r="B276" s="31" t="s">
        <v>283</v>
      </c>
      <c r="C276" s="52" t="s">
        <v>270</v>
      </c>
      <c r="D276" s="30" t="s">
        <v>71</v>
      </c>
      <c r="E276" s="40">
        <v>1</v>
      </c>
      <c r="F276" s="203"/>
      <c r="G276" s="204">
        <f t="shared" si="13"/>
        <v>0</v>
      </c>
      <c r="H276" s="35" t="s">
        <v>64</v>
      </c>
      <c r="I276" s="215">
        <f>G276*41.91/100</f>
        <v>0</v>
      </c>
      <c r="J276" s="215">
        <f>G276*58.09/100</f>
        <v>0</v>
      </c>
    </row>
    <row r="277" spans="1:10" outlineLevel="1">
      <c r="A277" s="36">
        <v>252</v>
      </c>
      <c r="B277" s="53" t="s">
        <v>271</v>
      </c>
      <c r="C277" s="36" t="s">
        <v>272</v>
      </c>
      <c r="D277" s="36" t="s">
        <v>71</v>
      </c>
      <c r="E277" s="40">
        <v>1</v>
      </c>
      <c r="F277" s="205"/>
      <c r="G277" s="206">
        <f t="shared" si="13"/>
        <v>0</v>
      </c>
      <c r="H277" s="41" t="s">
        <v>64</v>
      </c>
      <c r="I277" s="217">
        <f t="shared" ref="I277:I319" si="19">G277*41.91/100</f>
        <v>0</v>
      </c>
      <c r="J277" s="217">
        <f t="shared" ref="J277:J319" si="20">G277*58.09/100</f>
        <v>0</v>
      </c>
    </row>
    <row r="278" spans="1:10" outlineLevel="1">
      <c r="A278" s="36">
        <v>253</v>
      </c>
      <c r="B278" s="53" t="s">
        <v>273</v>
      </c>
      <c r="C278" s="36" t="s">
        <v>274</v>
      </c>
      <c r="D278" s="36" t="s">
        <v>71</v>
      </c>
      <c r="E278" s="40">
        <v>2</v>
      </c>
      <c r="F278" s="205"/>
      <c r="G278" s="206">
        <f t="shared" si="13"/>
        <v>0</v>
      </c>
      <c r="H278" s="41" t="s">
        <v>64</v>
      </c>
      <c r="I278" s="217">
        <f t="shared" si="19"/>
        <v>0</v>
      </c>
      <c r="J278" s="217">
        <f t="shared" si="20"/>
        <v>0</v>
      </c>
    </row>
    <row r="279" spans="1:10" outlineLevel="1">
      <c r="A279" s="36">
        <v>254</v>
      </c>
      <c r="B279" s="53" t="s">
        <v>275</v>
      </c>
      <c r="C279" s="36" t="s">
        <v>276</v>
      </c>
      <c r="D279" s="36" t="s">
        <v>71</v>
      </c>
      <c r="E279" s="40">
        <v>1</v>
      </c>
      <c r="F279" s="205"/>
      <c r="G279" s="206">
        <f t="shared" si="13"/>
        <v>0</v>
      </c>
      <c r="H279" s="41" t="s">
        <v>64</v>
      </c>
      <c r="I279" s="217">
        <f t="shared" si="19"/>
        <v>0</v>
      </c>
      <c r="J279" s="217">
        <f t="shared" si="20"/>
        <v>0</v>
      </c>
    </row>
    <row r="280" spans="1:10" outlineLevel="1">
      <c r="A280" s="36">
        <v>255</v>
      </c>
      <c r="B280" s="53" t="s">
        <v>277</v>
      </c>
      <c r="C280" s="36" t="s">
        <v>278</v>
      </c>
      <c r="D280" s="36" t="s">
        <v>71</v>
      </c>
      <c r="E280" s="40">
        <v>1</v>
      </c>
      <c r="F280" s="205"/>
      <c r="G280" s="206">
        <f t="shared" si="13"/>
        <v>0</v>
      </c>
      <c r="H280" s="41" t="s">
        <v>64</v>
      </c>
      <c r="I280" s="217">
        <f t="shared" si="19"/>
        <v>0</v>
      </c>
      <c r="J280" s="217">
        <f t="shared" si="20"/>
        <v>0</v>
      </c>
    </row>
    <row r="281" spans="1:10" outlineLevel="1">
      <c r="A281" s="36">
        <v>256</v>
      </c>
      <c r="B281" s="53" t="s">
        <v>279</v>
      </c>
      <c r="C281" s="36" t="s">
        <v>280</v>
      </c>
      <c r="D281" s="36" t="s">
        <v>71</v>
      </c>
      <c r="E281" s="40">
        <v>1</v>
      </c>
      <c r="F281" s="205"/>
      <c r="G281" s="206">
        <f t="shared" si="13"/>
        <v>0</v>
      </c>
      <c r="H281" s="41" t="s">
        <v>64</v>
      </c>
      <c r="I281" s="217">
        <f t="shared" si="19"/>
        <v>0</v>
      </c>
      <c r="J281" s="217">
        <f t="shared" si="20"/>
        <v>0</v>
      </c>
    </row>
    <row r="282" spans="1:10" outlineLevel="1">
      <c r="A282" s="46">
        <v>257</v>
      </c>
      <c r="B282" s="55" t="s">
        <v>281</v>
      </c>
      <c r="C282" s="46" t="s">
        <v>282</v>
      </c>
      <c r="D282" s="46" t="s">
        <v>138</v>
      </c>
      <c r="E282" s="40">
        <v>5</v>
      </c>
      <c r="F282" s="208"/>
      <c r="G282" s="209">
        <f t="shared" si="13"/>
        <v>0</v>
      </c>
      <c r="H282" s="51" t="s">
        <v>64</v>
      </c>
      <c r="I282" s="220">
        <f t="shared" si="19"/>
        <v>0</v>
      </c>
      <c r="J282" s="220">
        <f t="shared" si="20"/>
        <v>0</v>
      </c>
    </row>
    <row r="283" spans="1:10" outlineLevel="1">
      <c r="A283" s="25"/>
      <c r="B283" s="26">
        <v>9</v>
      </c>
      <c r="C283" s="57" t="s">
        <v>285</v>
      </c>
      <c r="D283" s="25"/>
      <c r="E283" s="25"/>
      <c r="F283" s="211"/>
      <c r="G283" s="211">
        <f>SUM(G284:G290)</f>
        <v>0</v>
      </c>
      <c r="H283" s="25"/>
      <c r="I283" s="222"/>
      <c r="J283" s="222"/>
    </row>
    <row r="284" spans="1:10" ht="24" outlineLevel="1">
      <c r="A284" s="30">
        <v>258</v>
      </c>
      <c r="B284" s="31" t="s">
        <v>283</v>
      </c>
      <c r="C284" s="52" t="s">
        <v>270</v>
      </c>
      <c r="D284" s="30" t="s">
        <v>71</v>
      </c>
      <c r="E284" s="34">
        <v>1</v>
      </c>
      <c r="F284" s="203"/>
      <c r="G284" s="204">
        <f t="shared" si="13"/>
        <v>0</v>
      </c>
      <c r="H284" s="35" t="s">
        <v>64</v>
      </c>
      <c r="I284" s="215">
        <f t="shared" si="19"/>
        <v>0</v>
      </c>
      <c r="J284" s="215">
        <f t="shared" si="20"/>
        <v>0</v>
      </c>
    </row>
    <row r="285" spans="1:10" outlineLevel="1">
      <c r="A285" s="36">
        <v>259</v>
      </c>
      <c r="B285" s="53" t="s">
        <v>271</v>
      </c>
      <c r="C285" s="36" t="s">
        <v>272</v>
      </c>
      <c r="D285" s="36" t="s">
        <v>71</v>
      </c>
      <c r="E285" s="40">
        <v>1</v>
      </c>
      <c r="F285" s="205"/>
      <c r="G285" s="206">
        <f t="shared" si="13"/>
        <v>0</v>
      </c>
      <c r="H285" s="41" t="s">
        <v>64</v>
      </c>
      <c r="I285" s="217">
        <f t="shared" si="19"/>
        <v>0</v>
      </c>
      <c r="J285" s="217">
        <f t="shared" si="20"/>
        <v>0</v>
      </c>
    </row>
    <row r="286" spans="1:10" outlineLevel="1">
      <c r="A286" s="36">
        <v>260</v>
      </c>
      <c r="B286" s="53" t="s">
        <v>273</v>
      </c>
      <c r="C286" s="36" t="s">
        <v>274</v>
      </c>
      <c r="D286" s="36" t="s">
        <v>71</v>
      </c>
      <c r="E286" s="40">
        <v>2</v>
      </c>
      <c r="F286" s="205"/>
      <c r="G286" s="206">
        <f t="shared" si="13"/>
        <v>0</v>
      </c>
      <c r="H286" s="41" t="s">
        <v>64</v>
      </c>
      <c r="I286" s="217">
        <f t="shared" si="19"/>
        <v>0</v>
      </c>
      <c r="J286" s="217">
        <f t="shared" si="20"/>
        <v>0</v>
      </c>
    </row>
    <row r="287" spans="1:10" outlineLevel="1">
      <c r="A287" s="36">
        <v>261</v>
      </c>
      <c r="B287" s="53" t="s">
        <v>275</v>
      </c>
      <c r="C287" s="36" t="s">
        <v>276</v>
      </c>
      <c r="D287" s="36" t="s">
        <v>71</v>
      </c>
      <c r="E287" s="40">
        <v>1</v>
      </c>
      <c r="F287" s="205"/>
      <c r="G287" s="206">
        <f t="shared" si="13"/>
        <v>0</v>
      </c>
      <c r="H287" s="41" t="s">
        <v>64</v>
      </c>
      <c r="I287" s="217">
        <f t="shared" si="19"/>
        <v>0</v>
      </c>
      <c r="J287" s="217">
        <f t="shared" si="20"/>
        <v>0</v>
      </c>
    </row>
    <row r="288" spans="1:10" outlineLevel="1">
      <c r="A288" s="36">
        <v>262</v>
      </c>
      <c r="B288" s="53" t="s">
        <v>277</v>
      </c>
      <c r="C288" s="36" t="s">
        <v>278</v>
      </c>
      <c r="D288" s="36" t="s">
        <v>71</v>
      </c>
      <c r="E288" s="40">
        <v>1</v>
      </c>
      <c r="F288" s="205"/>
      <c r="G288" s="206">
        <f t="shared" si="13"/>
        <v>0</v>
      </c>
      <c r="H288" s="41" t="s">
        <v>64</v>
      </c>
      <c r="I288" s="217">
        <f t="shared" si="19"/>
        <v>0</v>
      </c>
      <c r="J288" s="217">
        <f t="shared" si="20"/>
        <v>0</v>
      </c>
    </row>
    <row r="289" spans="1:10" outlineLevel="1">
      <c r="A289" s="36">
        <v>263</v>
      </c>
      <c r="B289" s="53" t="s">
        <v>279</v>
      </c>
      <c r="C289" s="36" t="s">
        <v>280</v>
      </c>
      <c r="D289" s="36" t="s">
        <v>71</v>
      </c>
      <c r="E289" s="40">
        <v>1</v>
      </c>
      <c r="F289" s="205"/>
      <c r="G289" s="206">
        <f t="shared" si="13"/>
        <v>0</v>
      </c>
      <c r="H289" s="41" t="s">
        <v>64</v>
      </c>
      <c r="I289" s="217">
        <f t="shared" si="19"/>
        <v>0</v>
      </c>
      <c r="J289" s="217">
        <f t="shared" si="20"/>
        <v>0</v>
      </c>
    </row>
    <row r="290" spans="1:10" outlineLevel="1">
      <c r="A290" s="46">
        <v>264</v>
      </c>
      <c r="B290" s="55" t="s">
        <v>281</v>
      </c>
      <c r="C290" s="46" t="s">
        <v>282</v>
      </c>
      <c r="D290" s="46" t="s">
        <v>138</v>
      </c>
      <c r="E290" s="50">
        <v>5</v>
      </c>
      <c r="F290" s="208"/>
      <c r="G290" s="209">
        <f t="shared" si="13"/>
        <v>0</v>
      </c>
      <c r="H290" s="51" t="s">
        <v>64</v>
      </c>
      <c r="I290" s="220">
        <f t="shared" si="19"/>
        <v>0</v>
      </c>
      <c r="J290" s="220">
        <f t="shared" si="20"/>
        <v>0</v>
      </c>
    </row>
    <row r="291" spans="1:10" outlineLevel="1">
      <c r="A291" s="25"/>
      <c r="B291" s="26">
        <v>10</v>
      </c>
      <c r="C291" s="57" t="s">
        <v>296</v>
      </c>
      <c r="D291" s="25"/>
      <c r="E291" s="25"/>
      <c r="F291" s="211"/>
      <c r="G291" s="211">
        <f>SUM(G292:G296)</f>
        <v>0</v>
      </c>
      <c r="H291" s="25"/>
      <c r="I291" s="222"/>
      <c r="J291" s="222"/>
    </row>
    <row r="292" spans="1:10" ht="24" outlineLevel="1">
      <c r="A292" s="30">
        <v>265</v>
      </c>
      <c r="B292" s="31" t="s">
        <v>287</v>
      </c>
      <c r="C292" s="52" t="s">
        <v>286</v>
      </c>
      <c r="D292" s="30" t="s">
        <v>71</v>
      </c>
      <c r="E292" s="34">
        <v>1</v>
      </c>
      <c r="F292" s="203"/>
      <c r="G292" s="204">
        <f t="shared" si="13"/>
        <v>0</v>
      </c>
      <c r="H292" s="35" t="s">
        <v>64</v>
      </c>
      <c r="I292" s="215">
        <f t="shared" si="19"/>
        <v>0</v>
      </c>
      <c r="J292" s="215">
        <f t="shared" si="20"/>
        <v>0</v>
      </c>
    </row>
    <row r="293" spans="1:10" outlineLevel="1">
      <c r="A293" s="36">
        <v>266</v>
      </c>
      <c r="B293" s="53" t="s">
        <v>288</v>
      </c>
      <c r="C293" s="36" t="s">
        <v>289</v>
      </c>
      <c r="D293" s="36" t="s">
        <v>71</v>
      </c>
      <c r="E293" s="40">
        <v>1</v>
      </c>
      <c r="F293" s="205"/>
      <c r="G293" s="206">
        <f t="shared" si="13"/>
        <v>0</v>
      </c>
      <c r="H293" s="41" t="s">
        <v>64</v>
      </c>
      <c r="I293" s="217">
        <f t="shared" si="19"/>
        <v>0</v>
      </c>
      <c r="J293" s="217">
        <f t="shared" si="20"/>
        <v>0</v>
      </c>
    </row>
    <row r="294" spans="1:10" outlineLevel="1">
      <c r="A294" s="36">
        <v>267</v>
      </c>
      <c r="B294" s="53" t="s">
        <v>290</v>
      </c>
      <c r="C294" s="44" t="s">
        <v>291</v>
      </c>
      <c r="D294" s="36" t="s">
        <v>71</v>
      </c>
      <c r="E294" s="40">
        <v>1</v>
      </c>
      <c r="F294" s="205"/>
      <c r="G294" s="206">
        <f t="shared" si="13"/>
        <v>0</v>
      </c>
      <c r="H294" s="41" t="s">
        <v>64</v>
      </c>
      <c r="I294" s="217">
        <f t="shared" si="19"/>
        <v>0</v>
      </c>
      <c r="J294" s="217">
        <f t="shared" si="20"/>
        <v>0</v>
      </c>
    </row>
    <row r="295" spans="1:10" outlineLevel="1">
      <c r="A295" s="36">
        <v>268</v>
      </c>
      <c r="B295" s="53" t="s">
        <v>292</v>
      </c>
      <c r="C295" s="44" t="s">
        <v>293</v>
      </c>
      <c r="D295" s="36" t="s">
        <v>71</v>
      </c>
      <c r="E295" s="40">
        <v>1</v>
      </c>
      <c r="F295" s="205"/>
      <c r="G295" s="206">
        <f t="shared" si="13"/>
        <v>0</v>
      </c>
      <c r="H295" s="41" t="s">
        <v>64</v>
      </c>
      <c r="I295" s="217">
        <f t="shared" si="19"/>
        <v>0</v>
      </c>
      <c r="J295" s="217">
        <f t="shared" si="20"/>
        <v>0</v>
      </c>
    </row>
    <row r="296" spans="1:10" outlineLevel="1">
      <c r="A296" s="46">
        <v>269</v>
      </c>
      <c r="B296" s="55" t="s">
        <v>294</v>
      </c>
      <c r="C296" s="61" t="s">
        <v>295</v>
      </c>
      <c r="D296" s="46" t="s">
        <v>138</v>
      </c>
      <c r="E296" s="50">
        <v>14</v>
      </c>
      <c r="F296" s="208"/>
      <c r="G296" s="209">
        <f t="shared" si="13"/>
        <v>0</v>
      </c>
      <c r="H296" s="51" t="s">
        <v>64</v>
      </c>
      <c r="I296" s="220">
        <f t="shared" si="19"/>
        <v>0</v>
      </c>
      <c r="J296" s="220">
        <f t="shared" si="20"/>
        <v>0</v>
      </c>
    </row>
    <row r="297" spans="1:10" outlineLevel="1">
      <c r="A297" s="25"/>
      <c r="B297" s="26">
        <v>10</v>
      </c>
      <c r="C297" s="57" t="s">
        <v>297</v>
      </c>
      <c r="D297" s="25"/>
      <c r="E297" s="25"/>
      <c r="F297" s="211"/>
      <c r="G297" s="211">
        <f>SUM(G298:G302)</f>
        <v>0</v>
      </c>
      <c r="H297" s="25"/>
      <c r="I297" s="222"/>
      <c r="J297" s="222"/>
    </row>
    <row r="298" spans="1:10" ht="24" outlineLevel="1">
      <c r="A298" s="30">
        <v>270</v>
      </c>
      <c r="B298" s="31" t="s">
        <v>287</v>
      </c>
      <c r="C298" s="52" t="s">
        <v>286</v>
      </c>
      <c r="D298" s="30" t="s">
        <v>71</v>
      </c>
      <c r="E298" s="34">
        <v>1</v>
      </c>
      <c r="F298" s="203"/>
      <c r="G298" s="204">
        <f t="shared" ref="G298:G304" si="21">E298*F298</f>
        <v>0</v>
      </c>
      <c r="H298" s="35" t="s">
        <v>64</v>
      </c>
      <c r="I298" s="215">
        <f t="shared" si="19"/>
        <v>0</v>
      </c>
      <c r="J298" s="215">
        <f t="shared" si="20"/>
        <v>0</v>
      </c>
    </row>
    <row r="299" spans="1:10" outlineLevel="1">
      <c r="A299" s="36">
        <v>271</v>
      </c>
      <c r="B299" s="53" t="s">
        <v>288</v>
      </c>
      <c r="C299" s="36" t="s">
        <v>289</v>
      </c>
      <c r="D299" s="36" t="s">
        <v>71</v>
      </c>
      <c r="E299" s="40">
        <v>1</v>
      </c>
      <c r="F299" s="205"/>
      <c r="G299" s="206">
        <f t="shared" si="21"/>
        <v>0</v>
      </c>
      <c r="H299" s="41" t="s">
        <v>64</v>
      </c>
      <c r="I299" s="217">
        <f t="shared" si="19"/>
        <v>0</v>
      </c>
      <c r="J299" s="217">
        <f t="shared" si="20"/>
        <v>0</v>
      </c>
    </row>
    <row r="300" spans="1:10" outlineLevel="1">
      <c r="A300" s="36">
        <v>272</v>
      </c>
      <c r="B300" s="53" t="s">
        <v>290</v>
      </c>
      <c r="C300" s="44" t="s">
        <v>291</v>
      </c>
      <c r="D300" s="36" t="s">
        <v>71</v>
      </c>
      <c r="E300" s="40">
        <v>1</v>
      </c>
      <c r="F300" s="205"/>
      <c r="G300" s="206">
        <f t="shared" si="21"/>
        <v>0</v>
      </c>
      <c r="H300" s="41" t="s">
        <v>64</v>
      </c>
      <c r="I300" s="217">
        <f t="shared" si="19"/>
        <v>0</v>
      </c>
      <c r="J300" s="217">
        <f t="shared" si="20"/>
        <v>0</v>
      </c>
    </row>
    <row r="301" spans="1:10" outlineLevel="1">
      <c r="A301" s="36">
        <v>273</v>
      </c>
      <c r="B301" s="53" t="s">
        <v>292</v>
      </c>
      <c r="C301" s="44" t="s">
        <v>293</v>
      </c>
      <c r="D301" s="36" t="s">
        <v>71</v>
      </c>
      <c r="E301" s="40">
        <v>1</v>
      </c>
      <c r="F301" s="205"/>
      <c r="G301" s="206">
        <f t="shared" si="21"/>
        <v>0</v>
      </c>
      <c r="H301" s="41" t="s">
        <v>64</v>
      </c>
      <c r="I301" s="217">
        <f t="shared" si="19"/>
        <v>0</v>
      </c>
      <c r="J301" s="217">
        <f t="shared" si="20"/>
        <v>0</v>
      </c>
    </row>
    <row r="302" spans="1:10" outlineLevel="1">
      <c r="A302" s="46">
        <v>274</v>
      </c>
      <c r="B302" s="55" t="s">
        <v>294</v>
      </c>
      <c r="C302" s="61" t="s">
        <v>295</v>
      </c>
      <c r="D302" s="46" t="s">
        <v>138</v>
      </c>
      <c r="E302" s="50">
        <v>14</v>
      </c>
      <c r="F302" s="208"/>
      <c r="G302" s="209">
        <f t="shared" si="21"/>
        <v>0</v>
      </c>
      <c r="H302" s="51" t="s">
        <v>64</v>
      </c>
      <c r="I302" s="220">
        <f t="shared" si="19"/>
        <v>0</v>
      </c>
      <c r="J302" s="220">
        <f t="shared" si="20"/>
        <v>0</v>
      </c>
    </row>
    <row r="303" spans="1:10" outlineLevel="1">
      <c r="A303" s="62"/>
      <c r="B303" s="26">
        <v>15</v>
      </c>
      <c r="C303" s="57" t="s">
        <v>298</v>
      </c>
      <c r="D303" s="25"/>
      <c r="E303" s="25"/>
      <c r="F303" s="211"/>
      <c r="G303" s="211">
        <f>SUM(G304)</f>
        <v>0</v>
      </c>
      <c r="H303" s="25"/>
      <c r="I303" s="222"/>
      <c r="J303" s="222"/>
    </row>
    <row r="304" spans="1:10" outlineLevel="1">
      <c r="A304" s="63">
        <v>275</v>
      </c>
      <c r="B304" s="64"/>
      <c r="C304" s="52" t="s">
        <v>299</v>
      </c>
      <c r="D304" s="30" t="s">
        <v>300</v>
      </c>
      <c r="E304" s="50">
        <v>400</v>
      </c>
      <c r="F304" s="208"/>
      <c r="G304" s="209">
        <f t="shared" si="21"/>
        <v>0</v>
      </c>
      <c r="H304" s="51" t="s">
        <v>64</v>
      </c>
      <c r="I304" s="215">
        <f t="shared" si="19"/>
        <v>0</v>
      </c>
      <c r="J304" s="215">
        <f t="shared" si="20"/>
        <v>0</v>
      </c>
    </row>
    <row r="305" spans="1:17" outlineLevel="1">
      <c r="A305" s="62"/>
      <c r="B305" s="26">
        <v>15</v>
      </c>
      <c r="C305" s="57" t="s">
        <v>301</v>
      </c>
      <c r="D305" s="25"/>
      <c r="E305" s="25"/>
      <c r="F305" s="211"/>
      <c r="G305" s="211">
        <f>SUM(G306)</f>
        <v>0</v>
      </c>
      <c r="H305" s="25"/>
      <c r="I305" s="223"/>
      <c r="J305" s="223"/>
    </row>
    <row r="306" spans="1:17" outlineLevel="1">
      <c r="A306" s="65">
        <v>276</v>
      </c>
      <c r="B306" s="66"/>
      <c r="C306" s="67" t="s">
        <v>299</v>
      </c>
      <c r="D306" s="68" t="s">
        <v>300</v>
      </c>
      <c r="E306" s="50">
        <v>400</v>
      </c>
      <c r="F306" s="208"/>
      <c r="G306" s="212">
        <f>E306*F306</f>
        <v>0</v>
      </c>
      <c r="H306" s="69" t="s">
        <v>64</v>
      </c>
      <c r="I306" s="215">
        <f t="shared" si="19"/>
        <v>0</v>
      </c>
      <c r="J306" s="215">
        <f t="shared" si="20"/>
        <v>0</v>
      </c>
    </row>
    <row r="307" spans="1:17" outlineLevel="1">
      <c r="A307" s="62"/>
      <c r="B307" s="26">
        <v>17</v>
      </c>
      <c r="C307" s="57" t="s">
        <v>302</v>
      </c>
      <c r="D307" s="25"/>
      <c r="E307" s="25"/>
      <c r="F307" s="211"/>
      <c r="G307" s="211">
        <f>SUM(G308:G309)</f>
        <v>0</v>
      </c>
      <c r="H307" s="25"/>
      <c r="I307" s="223"/>
      <c r="J307" s="223"/>
    </row>
    <row r="308" spans="1:17" outlineLevel="1">
      <c r="A308" s="30">
        <v>277</v>
      </c>
      <c r="B308" s="59"/>
      <c r="C308" s="60" t="s">
        <v>303</v>
      </c>
      <c r="D308" s="60" t="s">
        <v>305</v>
      </c>
      <c r="E308" s="34">
        <v>4</v>
      </c>
      <c r="F308" s="203"/>
      <c r="G308" s="204">
        <f t="shared" ref="G308:G309" si="22">E308*F308</f>
        <v>0</v>
      </c>
      <c r="H308" s="35" t="s">
        <v>64</v>
      </c>
      <c r="I308" s="215">
        <f t="shared" si="19"/>
        <v>0</v>
      </c>
      <c r="J308" s="215">
        <f t="shared" si="20"/>
        <v>0</v>
      </c>
    </row>
    <row r="309" spans="1:17" outlineLevel="1">
      <c r="A309" s="46">
        <v>278</v>
      </c>
      <c r="B309" s="47"/>
      <c r="C309" s="48" t="s">
        <v>304</v>
      </c>
      <c r="D309" s="48" t="s">
        <v>305</v>
      </c>
      <c r="E309" s="50">
        <v>40</v>
      </c>
      <c r="F309" s="208"/>
      <c r="G309" s="209">
        <f t="shared" si="22"/>
        <v>0</v>
      </c>
      <c r="H309" s="51" t="s">
        <v>64</v>
      </c>
      <c r="I309" s="220">
        <f t="shared" si="19"/>
        <v>0</v>
      </c>
      <c r="J309" s="220">
        <f t="shared" si="20"/>
        <v>0</v>
      </c>
    </row>
    <row r="310" spans="1:17" outlineLevel="1">
      <c r="A310" s="62"/>
      <c r="B310" s="26">
        <v>17</v>
      </c>
      <c r="C310" s="57" t="s">
        <v>306</v>
      </c>
      <c r="D310" s="25"/>
      <c r="E310" s="25"/>
      <c r="F310" s="211"/>
      <c r="G310" s="211">
        <f>SUM(G311:G312)</f>
        <v>0</v>
      </c>
      <c r="H310" s="25"/>
      <c r="I310" s="222"/>
      <c r="J310" s="222"/>
    </row>
    <row r="311" spans="1:17" outlineLevel="1">
      <c r="A311" s="30">
        <v>279</v>
      </c>
      <c r="B311" s="59"/>
      <c r="C311" s="60" t="s">
        <v>303</v>
      </c>
      <c r="D311" s="60" t="s">
        <v>305</v>
      </c>
      <c r="E311" s="34">
        <v>4</v>
      </c>
      <c r="F311" s="203"/>
      <c r="G311" s="204">
        <f t="shared" ref="G311:G319" si="23">E311*F311</f>
        <v>0</v>
      </c>
      <c r="H311" s="35" t="s">
        <v>64</v>
      </c>
      <c r="I311" s="215">
        <f t="shared" si="19"/>
        <v>0</v>
      </c>
      <c r="J311" s="215">
        <f t="shared" si="20"/>
        <v>0</v>
      </c>
    </row>
    <row r="312" spans="1:17" outlineLevel="1">
      <c r="A312" s="46">
        <v>280</v>
      </c>
      <c r="B312" s="47"/>
      <c r="C312" s="48" t="s">
        <v>304</v>
      </c>
      <c r="D312" s="48" t="s">
        <v>305</v>
      </c>
      <c r="E312" s="50">
        <v>40</v>
      </c>
      <c r="F312" s="208"/>
      <c r="G312" s="209">
        <f t="shared" si="23"/>
        <v>0</v>
      </c>
      <c r="H312" s="51" t="s">
        <v>64</v>
      </c>
      <c r="I312" s="220">
        <f t="shared" si="19"/>
        <v>0</v>
      </c>
      <c r="J312" s="220">
        <f t="shared" si="20"/>
        <v>0</v>
      </c>
    </row>
    <row r="313" spans="1:17" outlineLevel="1">
      <c r="A313" s="62"/>
      <c r="B313" s="26">
        <v>18</v>
      </c>
      <c r="C313" s="57" t="s">
        <v>307</v>
      </c>
      <c r="D313" s="25"/>
      <c r="E313" s="25"/>
      <c r="F313" s="211"/>
      <c r="G313" s="211">
        <f>SUM(G314:G315)</f>
        <v>0</v>
      </c>
      <c r="H313" s="25"/>
      <c r="I313" s="222"/>
      <c r="J313" s="222"/>
    </row>
    <row r="314" spans="1:17" outlineLevel="1">
      <c r="A314" s="30">
        <v>281</v>
      </c>
      <c r="B314" s="59"/>
      <c r="C314" s="60" t="s">
        <v>317</v>
      </c>
      <c r="D314" s="60" t="s">
        <v>300</v>
      </c>
      <c r="E314" s="60">
        <v>4163.8</v>
      </c>
      <c r="F314" s="203"/>
      <c r="G314" s="204">
        <f t="shared" si="23"/>
        <v>0</v>
      </c>
      <c r="H314" s="35" t="s">
        <v>64</v>
      </c>
      <c r="I314" s="215">
        <f t="shared" si="19"/>
        <v>0</v>
      </c>
      <c r="J314" s="215">
        <f t="shared" si="20"/>
        <v>0</v>
      </c>
    </row>
    <row r="315" spans="1:17" outlineLevel="1">
      <c r="A315" s="46">
        <v>282</v>
      </c>
      <c r="B315" s="47"/>
      <c r="C315" s="48" t="s">
        <v>309</v>
      </c>
      <c r="D315" s="48" t="s">
        <v>308</v>
      </c>
      <c r="E315" s="48">
        <v>1</v>
      </c>
      <c r="F315" s="208"/>
      <c r="G315" s="209">
        <f t="shared" si="23"/>
        <v>0</v>
      </c>
      <c r="H315" s="51" t="s">
        <v>64</v>
      </c>
      <c r="I315" s="220">
        <f t="shared" si="19"/>
        <v>0</v>
      </c>
      <c r="J315" s="220">
        <f t="shared" si="20"/>
        <v>0</v>
      </c>
    </row>
    <row r="316" spans="1:17" outlineLevel="1">
      <c r="A316" s="70"/>
      <c r="B316" s="71">
        <v>19</v>
      </c>
      <c r="C316" s="72" t="s">
        <v>310</v>
      </c>
      <c r="D316" s="70"/>
      <c r="E316" s="70"/>
      <c r="F316" s="213"/>
      <c r="G316" s="213">
        <f>SUM(G317:G319)</f>
        <v>0</v>
      </c>
      <c r="H316" s="70"/>
      <c r="I316" s="222"/>
      <c r="J316" s="222"/>
    </row>
    <row r="317" spans="1:17" outlineLevel="1">
      <c r="A317" s="30">
        <v>283</v>
      </c>
      <c r="B317" s="59"/>
      <c r="C317" s="73" t="s">
        <v>311</v>
      </c>
      <c r="D317" s="73" t="s">
        <v>312</v>
      </c>
      <c r="E317" s="73">
        <v>150</v>
      </c>
      <c r="F317" s="203"/>
      <c r="G317" s="204">
        <f t="shared" si="23"/>
        <v>0</v>
      </c>
      <c r="H317" s="35" t="s">
        <v>64</v>
      </c>
      <c r="I317" s="215">
        <f t="shared" si="19"/>
        <v>0</v>
      </c>
      <c r="J317" s="215">
        <f t="shared" si="20"/>
        <v>0</v>
      </c>
    </row>
    <row r="318" spans="1:17" outlineLevel="1">
      <c r="A318" s="36">
        <v>284</v>
      </c>
      <c r="B318" s="37"/>
      <c r="C318" s="74" t="s">
        <v>313</v>
      </c>
      <c r="D318" s="74" t="s">
        <v>312</v>
      </c>
      <c r="E318" s="74">
        <v>150</v>
      </c>
      <c r="F318" s="205"/>
      <c r="G318" s="206">
        <f t="shared" si="23"/>
        <v>0</v>
      </c>
      <c r="H318" s="41" t="s">
        <v>64</v>
      </c>
      <c r="I318" s="217">
        <f t="shared" si="19"/>
        <v>0</v>
      </c>
      <c r="J318" s="217">
        <f t="shared" si="20"/>
        <v>0</v>
      </c>
    </row>
    <row r="319" spans="1:17" outlineLevel="1">
      <c r="A319" s="46">
        <v>285</v>
      </c>
      <c r="B319" s="47"/>
      <c r="C319" s="75" t="s">
        <v>314</v>
      </c>
      <c r="D319" s="75" t="s">
        <v>312</v>
      </c>
      <c r="E319" s="75">
        <v>100</v>
      </c>
      <c r="F319" s="208"/>
      <c r="G319" s="209">
        <f t="shared" si="23"/>
        <v>0</v>
      </c>
      <c r="H319" s="51" t="s">
        <v>64</v>
      </c>
      <c r="I319" s="220">
        <f t="shared" si="19"/>
        <v>0</v>
      </c>
      <c r="J319" s="220">
        <f t="shared" si="20"/>
        <v>0</v>
      </c>
    </row>
    <row r="320" spans="1:17">
      <c r="A320" s="76"/>
      <c r="B320" s="77" t="s">
        <v>13</v>
      </c>
      <c r="C320" s="78" t="s">
        <v>66</v>
      </c>
      <c r="D320" s="79"/>
      <c r="E320" s="80"/>
      <c r="F320" s="81"/>
      <c r="G320" s="82">
        <f>G8</f>
        <v>0</v>
      </c>
      <c r="H320" s="83"/>
      <c r="I320" s="224">
        <f>SUM(I10:I319)</f>
        <v>0</v>
      </c>
      <c r="J320" s="224">
        <f>SUM(J10:J319)</f>
        <v>0</v>
      </c>
      <c r="O320" s="4" t="e">
        <f>SUMIF(#REF!,#REF!,G7:G232)</f>
        <v>#REF!</v>
      </c>
      <c r="P320" s="4" t="e">
        <f>SUMIF(#REF!,#REF!,G7:G232)</f>
        <v>#REF!</v>
      </c>
      <c r="Q320" s="4" t="s">
        <v>67</v>
      </c>
    </row>
  </sheetData>
  <sheetProtection algorithmName="SHA-512" hashValue="Y91ZfrbNVhfjYAd/7gH4898b/mjhDJBY7XvuO4rmLG59ENJZcg7Hjl4wmhr68UMfnZD5YLtUr+OKReFzcE6Spw==" saltValue="X1qaMZcZK620P4qw/OAQpw==" spinCount="100000" sheet="1" autoFilter="0"/>
  <autoFilter ref="A7:J320" xr:uid="{00000000-0001-0000-0100-000000000000}"/>
  <mergeCells count="4">
    <mergeCell ref="A1:G1"/>
    <mergeCell ref="C2:G2"/>
    <mergeCell ref="C3:G3"/>
    <mergeCell ref="C4:G4"/>
  </mergeCells>
  <phoneticPr fontId="29" type="noConversion"/>
  <pageMargins left="0.70866141732283472" right="0.70866141732283472" top="0.78740157480314965" bottom="0.78740157480314965" header="0.31496062992125984" footer="0.31496062992125984"/>
  <pageSetup paperSize="9" scale="56" orientation="portrait" r:id="rId1"/>
  <headerFooter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06DFACDBC84724698627CDFA706DBD9" ma:contentTypeVersion="16" ma:contentTypeDescription="Vytvoří nový dokument" ma:contentTypeScope="" ma:versionID="6329f322bcd3e18dfd220a931793aee1">
  <xsd:schema xmlns:xsd="http://www.w3.org/2001/XMLSchema" xmlns:xs="http://www.w3.org/2001/XMLSchema" xmlns:p="http://schemas.microsoft.com/office/2006/metadata/properties" xmlns:ns2="a5e520f6-c3e7-4665-935e-76212ffe1ba7" xmlns:ns3="aeac9df1-26c7-4f1b-a0a3-9bbb305d4e31" targetNamespace="http://schemas.microsoft.com/office/2006/metadata/properties" ma:root="true" ma:fieldsID="fe758adbe71accaaefcbed51cbac65e0" ns2:_="" ns3:_="">
    <xsd:import namespace="a5e520f6-c3e7-4665-935e-76212ffe1ba7"/>
    <xsd:import namespace="aeac9df1-26c7-4f1b-a0a3-9bbb305d4e3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e520f6-c3e7-4665-935e-76212ffe1ba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e6494bd-dd50-4140-b28e-339a97980cf4}" ma:internalName="TaxCatchAll" ma:showField="CatchAllData" ma:web="a5e520f6-c3e7-4665-935e-76212ffe1b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ac9df1-26c7-4f1b-a0a3-9bbb305d4e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1d8fbdd7-d3a3-46dd-892a-ca27a46090d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5e520f6-c3e7-4665-935e-76212ffe1ba7" xsi:nil="true"/>
    <lcf76f155ced4ddcb4097134ff3c332f xmlns="aeac9df1-26c7-4f1b-a0a3-9bbb305d4e3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6298990-FF0C-4950-AD1F-4DE8C4A6BB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e520f6-c3e7-4665-935e-76212ffe1ba7"/>
    <ds:schemaRef ds:uri="aeac9df1-26c7-4f1b-a0a3-9bbb305d4e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E2DF47C-E79C-4DCC-B6AF-D2C29AB81D82}">
  <ds:schemaRefs>
    <ds:schemaRef ds:uri="http://schemas.microsoft.com/office/2006/metadata/properties"/>
    <ds:schemaRef ds:uri="http://schemas.microsoft.com/office/infopath/2007/PartnerControls"/>
    <ds:schemaRef ds:uri="a5e520f6-c3e7-4665-935e-76212ffe1ba7"/>
    <ds:schemaRef ds:uri="aeac9df1-26c7-4f1b-a0a3-9bbb305d4e31"/>
  </ds:schemaRefs>
</ds:datastoreItem>
</file>

<file path=customXml/itemProps3.xml><?xml version="1.0" encoding="utf-8"?>
<ds:datastoreItem xmlns:ds="http://schemas.openxmlformats.org/officeDocument/2006/customXml" ds:itemID="{E30FF8AD-61D7-43CF-ADE6-6DC44D18D32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13</vt:i4>
      </vt:variant>
    </vt:vector>
  </HeadingPairs>
  <TitlesOfParts>
    <vt:vector size="15" baseType="lpstr">
      <vt:lpstr>Stavba</vt:lpstr>
      <vt:lpstr>Pol</vt:lpstr>
      <vt:lpstr>Stavba!CenaCelkemVypocet</vt:lpstr>
      <vt:lpstr>DPHSni</vt:lpstr>
      <vt:lpstr>DPHZakl</vt:lpstr>
      <vt:lpstr>Mena</vt:lpstr>
      <vt:lpstr>Pol!Názvy_tisku</vt:lpstr>
      <vt:lpstr>Pol!Oblast_tisku</vt:lpstr>
      <vt:lpstr>Stavba!SazbaDPH1</vt:lpstr>
      <vt:lpstr>Stavba!SazbaDPH2</vt:lpstr>
      <vt:lpstr>ZakladDPHSni</vt:lpstr>
      <vt:lpstr>Stavba!ZakladDPHSniVypocet</vt:lpstr>
      <vt:lpstr>ZakladDPHZakl</vt:lpstr>
      <vt:lpstr>Stavba!ZakladDPHZaklVypocet</vt:lpstr>
      <vt:lpstr>Zaokrouhleni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Vykydal</dc:creator>
  <cp:lastModifiedBy>h7of2019hb@outlook.cz</cp:lastModifiedBy>
  <cp:lastPrinted>2020-04-21T11:50:51Z</cp:lastPrinted>
  <dcterms:created xsi:type="dcterms:W3CDTF">2001-08-08T06:26:43Z</dcterms:created>
  <dcterms:modified xsi:type="dcterms:W3CDTF">2024-07-23T12:05:00Z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0x010100906DFACDBC84724698627CDFA706DBD9</vt:lpwstr>
  </property>
</Properties>
</file>