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0.1A - Rekonstrukce kom..." sheetId="2" r:id="rId2"/>
    <sheet name="100.1C - Rekonstrukce při..." sheetId="3" r:id="rId3"/>
    <sheet name="400 - Veřejné osvětlení" sheetId="4" r:id="rId4"/>
    <sheet name="500 - Přeložky plynovodu" sheetId="5" r:id="rId5"/>
    <sheet name="100.2A - Rekonstrukce kom..." sheetId="6" r:id="rId6"/>
    <sheet name="100.2C - Rekonstrukce při..." sheetId="7" r:id="rId7"/>
    <sheet name="400 - Veřejné osvětlení_01" sheetId="8" r:id="rId8"/>
  </sheets>
  <definedNames>
    <definedName name="_xlnm.Print_Area" localSheetId="0">'Rekapitulace stavby'!$D$4:$AO$76,'Rekapitulace stavby'!$C$82:$AQ$104</definedName>
    <definedName name="_xlnm._FilterDatabase" localSheetId="1" hidden="1">'100.1A - Rekonstrukce kom...'!$C$127:$K$330</definedName>
    <definedName name="_xlnm.Print_Area" localSheetId="1">'100.1A - Rekonstrukce kom...'!$C$4:$J$76,'100.1A - Rekonstrukce kom...'!$C$82:$J$107,'100.1A - Rekonstrukce kom...'!$C$113:$K$330</definedName>
    <definedName name="_xlnm._FilterDatabase" localSheetId="2" hidden="1">'100.1C - Rekonstrukce při...'!$C$125:$K$386</definedName>
    <definedName name="_xlnm.Print_Area" localSheetId="2">'100.1C - Rekonstrukce při...'!$C$4:$J$76,'100.1C - Rekonstrukce při...'!$C$82:$J$105,'100.1C - Rekonstrukce při...'!$C$111:$K$386</definedName>
    <definedName name="_xlnm._FilterDatabase" localSheetId="3" hidden="1">'400 - Veřejné osvětlení'!$C$121:$K$259</definedName>
    <definedName name="_xlnm.Print_Area" localSheetId="3">'400 - Veřejné osvětlení'!$C$4:$J$76,'400 - Veřejné osvětlení'!$C$82:$J$101,'400 - Veřejné osvětlení'!$C$107:$K$259</definedName>
    <definedName name="_xlnm._FilterDatabase" localSheetId="4" hidden="1">'500 - Přeložky plynovodu'!$C$131:$K$417</definedName>
    <definedName name="_xlnm.Print_Area" localSheetId="4">'500 - Přeložky plynovodu'!$C$4:$J$76,'500 - Přeložky plynovodu'!$C$82:$J$111,'500 - Přeložky plynovodu'!$C$117:$K$417</definedName>
    <definedName name="_xlnm._FilterDatabase" localSheetId="5" hidden="1">'100.2A - Rekonstrukce kom...'!$C$127:$K$359</definedName>
    <definedName name="_xlnm.Print_Area" localSheetId="5">'100.2A - Rekonstrukce kom...'!$C$4:$J$76,'100.2A - Rekonstrukce kom...'!$C$82:$J$107,'100.2A - Rekonstrukce kom...'!$C$113:$K$359</definedName>
    <definedName name="_xlnm._FilterDatabase" localSheetId="6" hidden="1">'100.2C - Rekonstrukce při...'!$C$126:$K$506</definedName>
    <definedName name="_xlnm.Print_Area" localSheetId="6">'100.2C - Rekonstrukce při...'!$C$4:$J$76,'100.2C - Rekonstrukce při...'!$C$82:$J$106,'100.2C - Rekonstrukce při...'!$C$112:$K$506</definedName>
    <definedName name="_xlnm._FilterDatabase" localSheetId="7" hidden="1">'400 - Veřejné osvětlení_01'!$C$121:$K$246</definedName>
    <definedName name="_xlnm.Print_Area" localSheetId="7">'400 - Veřejné osvětlení_01'!$C$4:$J$76,'400 - Veřejné osvětlení_01'!$C$82:$J$101,'400 - Veřejné osvětlení_01'!$C$107:$K$246</definedName>
    <definedName name="_xlnm.Print_Titles" localSheetId="0">'Rekapitulace stavby'!$92:$92</definedName>
    <definedName name="_xlnm.Print_Titles" localSheetId="1">'100.1A - Rekonstrukce kom...'!$127:$127</definedName>
    <definedName name="_xlnm.Print_Titles" localSheetId="2">'100.1C - Rekonstrukce při...'!$125:$125</definedName>
    <definedName name="_xlnm.Print_Titles" localSheetId="3">'400 - Veřejné osvětlení'!$121:$121</definedName>
    <definedName name="_xlnm.Print_Titles" localSheetId="4">'500 - Přeložky plynovodu'!$131:$131</definedName>
    <definedName name="_xlnm.Print_Titles" localSheetId="5">'100.2A - Rekonstrukce kom...'!$127:$127</definedName>
    <definedName name="_xlnm.Print_Titles" localSheetId="6">'100.2C - Rekonstrukce při...'!$126:$126</definedName>
    <definedName name="_xlnm.Print_Titles" localSheetId="7">'400 - Veřejné osvětlení_01'!$121:$121</definedName>
  </definedNames>
  <calcPr fullCalcOnLoad="1"/>
</workbook>
</file>

<file path=xl/sharedStrings.xml><?xml version="1.0" encoding="utf-8"?>
<sst xmlns="http://schemas.openxmlformats.org/spreadsheetml/2006/main" count="14535" uniqueCount="1738">
  <si>
    <t>Export Komplet</t>
  </si>
  <si>
    <t/>
  </si>
  <si>
    <t>2.0</t>
  </si>
  <si>
    <t>ZAMOK</t>
  </si>
  <si>
    <t>False</t>
  </si>
  <si>
    <t>{7d603f20-4011-48c9-8a05-5c2f58244906}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</si>
  <si>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</si>
  <si>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</si>
  <si>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</si>
  <si>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</si>
  <si>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</si>
  <si>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</si>
  <si>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</si>
  <si>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</si>
  <si>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2023-000031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</si>
  <si>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</si>
  <si>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</si>
  <si>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ulice Husova, Náměšť nad Oslavou</t>
  </si>
  <si>
    <t>KSO:</t>
  </si>
  <si>
    <t>CC-CZ:</t>
  </si>
  <si>
    <t>Místo:</t>
  </si>
  <si>
    <t>Náměšť nad Oslavou</t>
  </si>
  <si>
    <t>Datum:</t>
  </si>
  <si>
    <t>18. 10. 2023</t>
  </si>
  <si>
    <t>Zadavatel:</t>
  </si>
  <si>
    <t>IČ:</t>
  </si>
  <si>
    <t>00289965</t>
  </si>
  <si>
    <t>Město Náměšť nad Oslavou</t>
  </si>
  <si>
    <t>DIČ:</t>
  </si>
  <si>
    <t>Uchazeč:</t>
  </si>
  <si>
    <t>Vyplň údaj</t>
  </si>
  <si>
    <t>Projektant:</t>
  </si>
  <si>
    <t>18198228</t>
  </si>
  <si>
    <t>PROfi Jihlava spol. s r.o.</t>
  </si>
  <si>
    <t>CZ18198228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</si>
  <si>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</si>
  <si>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</si>
  <si>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</si>
  <si>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</si>
  <si>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</si>
  <si>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</si>
  <si>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</si>
  <si>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</si>
  <si>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</si>
  <si>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</si>
  <si>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</si>
  <si>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</si>
  <si>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</si>
  <si>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</si>
  <si>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</si>
  <si>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</si>
  <si>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</si>
  <si>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</si>
  <si>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</si>
  <si>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</si>
  <si>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</si>
  <si>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</si>
  <si>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</si>
  <si>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</si>
  <si>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</si>
  <si>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</si>
  <si>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</si>
  <si>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</si>
  <si>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</si>
  <si>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</si>
  <si>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</si>
  <si>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</si>
  <si>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</si>
  <si>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</si>
  <si>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</si>
  <si>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</si>
  <si>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</si>
  <si>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</si>
  <si>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</si>
  <si>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</si>
  <si>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</si>
  <si>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</si>
  <si>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</si>
  <si>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</si>
  <si>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</si>
  <si>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</si>
  <si>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</si>
  <si>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</t>
  </si>
  <si>
    <t>I. ETAPA</t>
  </si>
  <si>
    <t>STA</t>
  </si>
  <si>
    <t>{586a6080-5565-4b45-ac8f-c36c0e6b8374}</t>
  </si>
  <si>
    <t>2</t>
  </si>
  <si>
    <t>/</t>
  </si>
  <si>
    <t>100.1A</t>
  </si>
  <si>
    <t>Rekonstrukce komunikace ul. Husova - I. etapa</t>
  </si>
  <si>
    <t>Soupis</t>
  </si>
  <si>
    <t>{97efe455-118f-47df-a006-2e3852eaaa17}</t>
  </si>
  <si>
    <t>100.1C</t>
  </si>
  <si>
    <t>Rekonstrukce přidružených ploch ul. Husova - I. etapa</t>
  </si>
  <si>
    <t>{819e1950-4331-4e6f-bf2e-028e818dd770}</t>
  </si>
  <si>
    <t>400</t>
  </si>
  <si>
    <t>Veřejné osvětlení</t>
  </si>
  <si>
    <t>{0783db36-f25c-4fbd-a0c3-23f69963b017}</t>
  </si>
  <si>
    <t>500</t>
  </si>
  <si>
    <t>Přeložky plynovodu</t>
  </si>
  <si>
    <t>{94b7b3da-33b6-42d1-bf6a-3c1ab6f25b4b}</t>
  </si>
  <si>
    <t>II. ETAPA</t>
  </si>
  <si>
    <t>{8491f0ef-d670-4944-b61d-8698c94c580a}</t>
  </si>
  <si>
    <t>100.2A</t>
  </si>
  <si>
    <t>Rekonstrukce komunikace ul. Husova - II. etapa</t>
  </si>
  <si>
    <t>{35d49756-4bfa-4cfa-a718-b791b7306c3c}</t>
  </si>
  <si>
    <t>100.2C</t>
  </si>
  <si>
    <t>Rekonstrukce přidružených ploch ul. Husova - II.etapa</t>
  </si>
  <si>
    <t>{05d7017c-d03a-41e9-bfc5-c9a010bef53e}</t>
  </si>
  <si>
    <t>{7126e80f-7bde-4f25-8550-cacca3863f66}</t>
  </si>
  <si>
    <t>KRYCÍ LIST SOUPISU PRACÍ</t>
  </si>
  <si>
    <t>Objekt:</t>
  </si>
  <si>
    <t>1 - I. ETAPA</t>
  </si>
  <si>
    <t>Soupis:</t>
  </si>
  <si>
    <t>100.1A - Rekonstrukce komunikace ul. Husova - I. etapa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</si>
  <si>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</si>
  <si>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</si>
  <si>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</si>
  <si>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</si>
  <si>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</si>
  <si>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</si>
  <si>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</si>
  <si>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</si>
  <si>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</si>
  <si>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</si>
  <si>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</si>
  <si>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</si>
  <si>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</si>
  <si>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</si>
  <si>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</si>
  <si>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</si>
  <si>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</si>
  <si>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</si>
  <si>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</si>
  <si>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</si>
  <si>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</si>
  <si>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</si>
  <si>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</si>
  <si>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</si>
  <si>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</si>
  <si>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</si>
  <si>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</si>
  <si>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</si>
  <si>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</si>
  <si>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</si>
  <si>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</si>
  <si>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113107223</t>
  </si>
  <si>
    <t>Odstranění podkladu z kameniva drceného tl přes 200 do 300 mm strojně pl přes 200 m2</t>
  </si>
  <si>
    <t>m2</t>
  </si>
  <si>
    <t>CS ÚRS 2023 02</t>
  </si>
  <si>
    <t>4</t>
  </si>
  <si>
    <t>-147608815</t>
  </si>
  <si>
    <t>PP</t>
  </si>
  <si>
    <t>Odstranění podkladů nebo krytů strojně plochy jednotlivě přes 200 m2 s přemístěním hmot na skládku na vzdálenost do 20 m nebo s naložením na dopravní prostředek z kameniva hrubého drceného, o tl. vrstvy přes 200 do 300 mm</t>
  </si>
  <si>
    <t>Online PSC</t>
  </si>
  <si>
    <t>https://podminky.urs.cz/item/CS_URS_2023_02/113107223</t>
  </si>
  <si>
    <t>P</t>
  </si>
  <si>
    <t>Poznámka k položce:
odtěžení stávajících hrubozrnných materiálů podkladní vrstvy kamenité až balvanité sypaniny k dalšímu využití pro provedení sanace zeminy AZ případě pro zásypy rýh opravovaných inženýrských sítí (Vhodnost materiálu pro využití
je nezbytné posoudit dle ČSN 73 6133 dle zamýšleného užití</t>
  </si>
  <si>
    <t>VV</t>
  </si>
  <si>
    <t>1754</t>
  </si>
  <si>
    <t>"odečet VAK TR"-1424</t>
  </si>
  <si>
    <t>Součet</t>
  </si>
  <si>
    <t>113154365</t>
  </si>
  <si>
    <t>Frézování živičného krytu tl 200 mm pruh š přes 1 do 2 m pl přes 1000 do 10000 m2 s překážkami v trase</t>
  </si>
  <si>
    <t>1890787280</t>
  </si>
  <si>
    <t>Frézování živičného podkladu nebo krytu s naložením na dopravní prostředek plochy přes 1 000 do 10 000 m2 s překážkami v trase pruhu šířky přes 1 m do 2 m, tloušťky vrstvy 200 mm</t>
  </si>
  <si>
    <t>https://podminky.urs.cz/item/CS_URS_2023_02/113154365</t>
  </si>
  <si>
    <t>Poznámka k položce:
odfrézování materiálu obrusné vrstvy PM+ nátěr spolu s nestmelenou vrstvou ŠD v prům. tl. cca 100 + 90 mm. ((PM + ŠD (G4))</t>
  </si>
  <si>
    <t>3</t>
  </si>
  <si>
    <t>122452205</t>
  </si>
  <si>
    <t>Odkopávky a prokopávky nezapažené pro silnice a dálnice v hornině třídy těžitelnosti II objem do 1000 m3 strojně</t>
  </si>
  <si>
    <t>m3</t>
  </si>
  <si>
    <t>1071617217</t>
  </si>
  <si>
    <t>Odkopávky a prokopávky nezapažené pro silnice a dálnice strojně v hornině třídy těžitelnosti II přes 500 do 1 000 m3</t>
  </si>
  <si>
    <t>https://podminky.urs.cz/item/CS_URS_2023_02/122452205</t>
  </si>
  <si>
    <t>Poznámka k položce:
odkop pro SANACE - provedeno se souhlasem investora</t>
  </si>
  <si>
    <t>1754*0,4</t>
  </si>
  <si>
    <t>"odečet VAK TR"-(1424*0,4)</t>
  </si>
  <si>
    <t>129001101</t>
  </si>
  <si>
    <t>Příplatek za ztížení odkopávky nebo prokopávky v blízkosti inženýrských sítí</t>
  </si>
  <si>
    <t>2107289066</t>
  </si>
  <si>
    <t>Příplatek k cenám vykopávek za ztížení vykopávky v blízkosti podzemního vedení nebo výbušnin v horninách jakékoliv třídy</t>
  </si>
  <si>
    <t>https://podminky.urs.cz/item/CS_URS_2023_02/129001101</t>
  </si>
  <si>
    <t>"20%"  40*0,2</t>
  </si>
  <si>
    <t>5</t>
  </si>
  <si>
    <t>132351104</t>
  </si>
  <si>
    <t>Hloubení rýh nezapažených š do 800 mm v hornině třídy těžitelnosti II skupiny 4 objem přes 100 m3 strojně</t>
  </si>
  <si>
    <t>872352661</t>
  </si>
  <si>
    <t>Hloubení nezapažených rýh šířky do 800 mm strojně s urovnáním dna do předepsaného profilu a spádu v hornině třídy těžitelnosti II skupiny 4 přes 100 m3</t>
  </si>
  <si>
    <t>https://podminky.urs.cz/item/CS_URS_2023_02/132351104</t>
  </si>
  <si>
    <t>"rýha pro drenáž" (192+192+42+42)*0,4*0,4</t>
  </si>
  <si>
    <t>6</t>
  </si>
  <si>
    <t>16265113(R)</t>
  </si>
  <si>
    <t>Vodorovné přemístění výkopku/sypaniny z horniny třídy těžitelnosti II skupiny 4 a 5</t>
  </si>
  <si>
    <t>1822662337</t>
  </si>
  <si>
    <t xml:space="preserve">Vodorovné přemístění výkopku nebo sypaniny po suchu na obvyklém dopravním prostředku, bez naložení výkopku, avšak se složením bez rozhrnutí z horniny třídy těžitelnosti II skupiny 4 a 5 </t>
  </si>
  <si>
    <t>https://podminky.urs.cz/item/CS_URS_2023_02/16265113(R)</t>
  </si>
  <si>
    <t>"rýha pro drenáž, odvoz na skládku dle dispozic zhotovitele" 0,4*0,4*468</t>
  </si>
  <si>
    <t>7</t>
  </si>
  <si>
    <t>162751137</t>
  </si>
  <si>
    <t>Vodorovné přemístění přes 9 000 do 10000 m výkopku/sypaniny z horniny třídy těžitelnosti II skupiny 4 a 5</t>
  </si>
  <si>
    <t>1358526931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</si>
  <si>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</si>
  <si>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https://podminky.urs.cz/item/CS_URS_2023_02/162751137</t>
  </si>
  <si>
    <t>Poznámka k položce:
SANACE nevhodných zemin AZ</t>
  </si>
  <si>
    <t>"na skládku dle dispozic zhotovitele - viz pol. č. 122452205" 132</t>
  </si>
  <si>
    <t>8</t>
  </si>
  <si>
    <t>171152111</t>
  </si>
  <si>
    <t>Uložení sypaniny z hornin nesoudržných a sypkých do násypů zhutněných v aktivní zóně silnic a dálnic</t>
  </si>
  <si>
    <t>-454124009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</si>
  <si>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</si>
  <si>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https://podminky.urs.cz/item/CS_URS_2023_02/171152111</t>
  </si>
  <si>
    <t>Poznámka k položce:
provedení SANACE zeminy z vhodného materiálu dle ČSN 736133 s možností částečného využití stávající vrstev</t>
  </si>
  <si>
    <t>132</t>
  </si>
  <si>
    <t>9</t>
  </si>
  <si>
    <t>M</t>
  </si>
  <si>
    <t>58344229</t>
  </si>
  <si>
    <t>štěrkodrť frakce 0/125</t>
  </si>
  <si>
    <t>t</t>
  </si>
  <si>
    <t>1184211239</t>
  </si>
  <si>
    <t>"provedení SANACE z vhodného materiálu dle ČSN 736133 - doplnění nakupovaným materiálem" (0,3*132)*2,0</t>
  </si>
  <si>
    <t>10</t>
  </si>
  <si>
    <t>171201231</t>
  </si>
  <si>
    <t>Poplatek za uložení zeminy a kamení na recyklační skládce (skládkovné) kód odpadu 17 05 04</t>
  </si>
  <si>
    <t>10498293</t>
  </si>
  <si>
    <t>Poplatek za uložení stavebního odpadu na recyklační skládce (skládkovné) zeminy a kamení zatříděného do Katalogu odpadů pod kódem 17 05 04</t>
  </si>
  <si>
    <t>https://podminky.urs.cz/item/CS_URS_2023_02/171201231</t>
  </si>
  <si>
    <t>"viz pol. č. 122452205" 132*1,8</t>
  </si>
  <si>
    <t>"rýha pro drenáž" 0,4*0,4*468*1,8</t>
  </si>
  <si>
    <t>11</t>
  </si>
  <si>
    <t>171251201</t>
  </si>
  <si>
    <t>Uložení sypaniny na skládky nebo meziskládky</t>
  </si>
  <si>
    <t>269205521</t>
  </si>
  <si>
    <t>Uložení sypaniny na skládky nebo meziskládky bez hutnění s upravením uložené sypaniny do předepsaného tvaru</t>
  </si>
  <si>
    <t>https://podminky.urs.cz/item/CS_URS_2023_02/171251201</t>
  </si>
  <si>
    <t>"viz pol. č. 122452205" 132</t>
  </si>
  <si>
    <t>"rýha pro drenáž" 0,4*0,4*468</t>
  </si>
  <si>
    <t>181252305</t>
  </si>
  <si>
    <t>Úprava pláně pro silnice a dálnice na násypech se zhutněním</t>
  </si>
  <si>
    <t>-900038686</t>
  </si>
  <si>
    <t>Úprava pláně na stavbách silnic a dálnic strojně na násypech se zhutněním</t>
  </si>
  <si>
    <t>https://podminky.urs.cz/item/CS_URS_2023_02/181252305</t>
  </si>
  <si>
    <t>1754+"rozšíření pod obrubou"270*2*0,2</t>
  </si>
  <si>
    <t>Zakládání</t>
  </si>
  <si>
    <t>13</t>
  </si>
  <si>
    <t>211971110</t>
  </si>
  <si>
    <t>Zřízení opláštění žeber nebo trativodů geotextilií v rýze nebo zářezu sklonu do 1:2</t>
  </si>
  <si>
    <t>-1062694527</t>
  </si>
  <si>
    <t>Zřízení opláštění výplně z geotextilie odvodňovacích žeber nebo trativodů v rýze nebo zářezu se stěnami šikmými o sklonu do 1:2</t>
  </si>
  <si>
    <t>https://podminky.urs.cz/item/CS_URS_2023_02/211971110</t>
  </si>
  <si>
    <t>468*1</t>
  </si>
  <si>
    <t>14</t>
  </si>
  <si>
    <t>69311228</t>
  </si>
  <si>
    <t>geotextilie netkaná separační, ochranná, filtrační, drenážní PES 250g/m2</t>
  </si>
  <si>
    <t>123174409</t>
  </si>
  <si>
    <t>468*1,1845 'Přepočtené koeficientem množství</t>
  </si>
  <si>
    <t>15</t>
  </si>
  <si>
    <t>212752402</t>
  </si>
  <si>
    <t>Trativod z drenážních trubek korugovaných PE-HD SN 8 perforace 360° včetně lože otevřený výkop DN 150 pro liniové stavby</t>
  </si>
  <si>
    <t>m</t>
  </si>
  <si>
    <t>1026799694</t>
  </si>
  <si>
    <t>Trativody z drenážních trubek pro liniové stavby a komunikace se zřízením štěrkového lože pod trubky a s jejich obsypem v otevřeném výkopu trubka korugovaná sendvičová PE-HD SN 8 celoperforovaná 360° DN 150</t>
  </si>
  <si>
    <t>https://podminky.urs.cz/item/CS_URS_2023_02/212752402</t>
  </si>
  <si>
    <t>192+192+42+42</t>
  </si>
  <si>
    <t>16</t>
  </si>
  <si>
    <t>213141112</t>
  </si>
  <si>
    <t>Zřízení vrstvy z geotextilie v rovině nebo ve sklonu do 1:5 š přes 3 do 6 m</t>
  </si>
  <si>
    <t>366236445</t>
  </si>
  <si>
    <t>Zřízení vrstvy z geotextilie filtrační, separační, odvodňovací, ochranné, výztužné nebo protierozní v rovině nebo ve sklonu do 1:5, šířky přes 3 do 6 m</t>
  </si>
  <si>
    <t>https://podminky.urs.cz/item/CS_URS_2023_02/213141112</t>
  </si>
  <si>
    <t>17</t>
  </si>
  <si>
    <t>69311080</t>
  </si>
  <si>
    <t>geotextilie netkaná separační, ochranná, filtrační, drenážní PES 200g/m2</t>
  </si>
  <si>
    <t>1990228903</t>
  </si>
  <si>
    <t>438*1,1845 'Přepočtené koeficientem množství</t>
  </si>
  <si>
    <t>Komunikace pozemní</t>
  </si>
  <si>
    <t>18</t>
  </si>
  <si>
    <t>564851111</t>
  </si>
  <si>
    <t>Podklad ze štěrkodrtě ŠD plochy přes 100 m2 tl 150 mm</t>
  </si>
  <si>
    <t>564196700</t>
  </si>
  <si>
    <t>Podklad ze štěrkodrti ŠD s rozprostřením a zhutněním plochy přes 100 m2, po zhutnění tl. 150 mm</t>
  </si>
  <si>
    <t>https://podminky.urs.cz/item/CS_URS_2023_02/564851111</t>
  </si>
  <si>
    <t>19</t>
  </si>
  <si>
    <t>565156121</t>
  </si>
  <si>
    <t>Asfaltový beton vrstva podkladní ACP 22 (obalované kamenivo OKH) tl 70 mm š přes 3 m</t>
  </si>
  <si>
    <t>2034677577</t>
  </si>
  <si>
    <t>Asfaltový beton vrstva podkladní ACP 22 (obalované kamenivo hrubozrnné - OKH) s rozprostřením a zhutněním v pruhu šířky přes 3 m, po zhutnění tl. 70 mm</t>
  </si>
  <si>
    <t>https://podminky.urs.cz/item/CS_URS_2023_02/565156121</t>
  </si>
  <si>
    <t>20</t>
  </si>
  <si>
    <t>567522124</t>
  </si>
  <si>
    <t>Recyklace podkladu za studena na místě - promísení s pojivem, kamenivem tl přes 180 do 200 mm pl přes 1000 do 3000 m2</t>
  </si>
  <si>
    <t>1445301794</t>
  </si>
  <si>
    <t>Recyklace podkladní vrstvy za studena na místě promísení rozpojené směsi s kamenivem a pojivem (materiál ve specifikaci) s rozhrnutím, zhutněním a vlhčením plochy přes 1 000 do 3 000 m2, tloušťky po zhutnění přes 180 do 200 mm</t>
  </si>
  <si>
    <t>https://podminky.urs.cz/item/CS_URS_2023_02/567522124</t>
  </si>
  <si>
    <t>58521130</t>
  </si>
  <si>
    <t>cement portlandský CEM I 42,5MPa</t>
  </si>
  <si>
    <t>-478849969</t>
  </si>
  <si>
    <t>Poznámka k položce:
Pro vrstvu recyklace za studena lze predikovat složení RS CA kvalifikovanýmodhadem. Pro dávkování pojiv musí být dodrženy požadavky ČSN 73 6147
Lze predikovat: min. 4,0 % hydraulického pojiva – cementu</t>
  </si>
  <si>
    <t>330*0,2*116,2"(kg/m3)"/1000</t>
  </si>
  <si>
    <t>22</t>
  </si>
  <si>
    <t>11162540</t>
  </si>
  <si>
    <t>emulze asfaltová obalovací pro použití za studena</t>
  </si>
  <si>
    <t>2105452143</t>
  </si>
  <si>
    <t>Poznámka k položce:
Pro vrstvu recyklace za studena lze predikovat složení RS CA kvalifikovaným
odhadem. Pro dávkování pojiv musí být dodrženy požadavky ČSN 73 6147
Lze predikovat: 2,0 % ve zbytkovém množství
asfaltové emulze</t>
  </si>
  <si>
    <t>330*0,2*46,5"(kg/m3)"/1000</t>
  </si>
  <si>
    <t>23</t>
  </si>
  <si>
    <t>573191111</t>
  </si>
  <si>
    <t>Postřik infiltrační kationaktivní emulzí v množství 1 kg/m2</t>
  </si>
  <si>
    <t>663545974</t>
  </si>
  <si>
    <t>Postřik infiltrační kationaktivní emulzí v množství 1,00 kg/m2</t>
  </si>
  <si>
    <t>https://podminky.urs.cz/item/CS_URS_2023_02/573191111</t>
  </si>
  <si>
    <t>24</t>
  </si>
  <si>
    <t>573231107</t>
  </si>
  <si>
    <t>Postřik živičný spojovací ze silniční emulze v množství 0,40 kg/m2</t>
  </si>
  <si>
    <t>1913733491</t>
  </si>
  <si>
    <t>Postřik spojovací PS bez posypu kamenivem ze silniční emulze, v množství 0,40 kg/m2</t>
  </si>
  <si>
    <t>https://podminky.urs.cz/item/CS_URS_2023_02/573231107</t>
  </si>
  <si>
    <t>25</t>
  </si>
  <si>
    <t>577134121</t>
  </si>
  <si>
    <t>Asfaltový beton vrstva obrusná ACO 11 (ABS) tř. I tl 40 mm š přes 3 m z nemodifikovaného asfaltu</t>
  </si>
  <si>
    <t>1821406185</t>
  </si>
  <si>
    <t>Asfaltový beton vrstva obrusná ACO 11 (ABS) s rozprostřením a se zhutněním z nemodifikovaného asfaltu v pruhu šířky přes 3 m tř. I, po zhutnění tl. 40 mm</t>
  </si>
  <si>
    <t>https://podminky.urs.cz/item/CS_URS_2023_02/577134121</t>
  </si>
  <si>
    <t>Trubní vedení</t>
  </si>
  <si>
    <t>26</t>
  </si>
  <si>
    <t>877355121(R)</t>
  </si>
  <si>
    <t xml:space="preserve">Výřez, zaústění drenáže do UV </t>
  </si>
  <si>
    <t>kpl</t>
  </si>
  <si>
    <t>-882602140</t>
  </si>
  <si>
    <t>https://podminky.urs.cz/item/CS_URS_2023_02/877355121(R)</t>
  </si>
  <si>
    <t>27</t>
  </si>
  <si>
    <t>890411851</t>
  </si>
  <si>
    <t>Bourání šachet z prefabrikovaných skruží strojně obestavěného prostoru do 1,5 m3</t>
  </si>
  <si>
    <t>832900569</t>
  </si>
  <si>
    <t>Bourání šachet a jímek strojně velikosti obestavěného prostoru do 1,5 m3 z prefabrikovaných skruží</t>
  </si>
  <si>
    <t>https://podminky.urs.cz/item/CS_URS_2023_02/890411851</t>
  </si>
  <si>
    <t>Poznámka k položce:
vč. odvozu a uložení na skládku</t>
  </si>
  <si>
    <t>"vybourání stáv. uličních vpustí" 10*0,35</t>
  </si>
  <si>
    <t>28</t>
  </si>
  <si>
    <t>895941302</t>
  </si>
  <si>
    <t>Osazení vpusti uliční DN 450 z betonových dílců dno s kalištěm</t>
  </si>
  <si>
    <t>kus</t>
  </si>
  <si>
    <t>-1225023536</t>
  </si>
  <si>
    <t>Osazení vpusti uliční z betonových dílců DN 450 dno s kalištěm</t>
  </si>
  <si>
    <t>https://podminky.urs.cz/item/CS_URS_2023_02/895941302</t>
  </si>
  <si>
    <t>29</t>
  </si>
  <si>
    <t>59224495</t>
  </si>
  <si>
    <t>vpusť uliční DN 450 kaliště nízké 450/240x50mm</t>
  </si>
  <si>
    <t>1682597248</t>
  </si>
  <si>
    <t>30</t>
  </si>
  <si>
    <t>895941313</t>
  </si>
  <si>
    <t>Osazení vpusti uliční DN 450 z betonových dílců skruž horní 295 mm</t>
  </si>
  <si>
    <t>-914187430</t>
  </si>
  <si>
    <t>Osazení vpusti uliční z betonových dílců DN 450 skruž horní 295 mm</t>
  </si>
  <si>
    <t>https://podminky.urs.cz/item/CS_URS_2023_02/895941313</t>
  </si>
  <si>
    <t>31</t>
  </si>
  <si>
    <t>59223857</t>
  </si>
  <si>
    <t>skruž betonová horní pro uliční vpusť 450x295x50mm</t>
  </si>
  <si>
    <t>1488587327</t>
  </si>
  <si>
    <t>32</t>
  </si>
  <si>
    <t>895941323</t>
  </si>
  <si>
    <t>Osazení vpusti uliční DN 450 z betonových dílců skruž středová 570 mm</t>
  </si>
  <si>
    <t>1086892658</t>
  </si>
  <si>
    <t>Osazení vpusti uliční z betonových dílců DN 450 skruž středová 570 mm</t>
  </si>
  <si>
    <t>https://podminky.urs.cz/item/CS_URS_2023_02/895941323</t>
  </si>
  <si>
    <t>33</t>
  </si>
  <si>
    <t>59224488</t>
  </si>
  <si>
    <t>skruž betonová středová pro uliční vpusť 450x570x50mm</t>
  </si>
  <si>
    <t>-297181556</t>
  </si>
  <si>
    <t>34</t>
  </si>
  <si>
    <t>895941332</t>
  </si>
  <si>
    <t>Osazení vpusti uliční DN 450 z betonových dílců skruž průběžná se zápachovou uzávěrkou</t>
  </si>
  <si>
    <t>-1782902671</t>
  </si>
  <si>
    <t>Osazení vpusti uliční z betonových dílců DN 450 skruž průběžná se zápachovou uzávěrkou</t>
  </si>
  <si>
    <t>https://podminky.urs.cz/item/CS_URS_2023_02/895941332</t>
  </si>
  <si>
    <t>35</t>
  </si>
  <si>
    <t>59224494</t>
  </si>
  <si>
    <t>skruž betonová průběžná se zápachovou uzávěrkou 200mm PVC pro uliční vpusť 450x645x50mm</t>
  </si>
  <si>
    <t>-122827633</t>
  </si>
  <si>
    <t>36</t>
  </si>
  <si>
    <t>895941351</t>
  </si>
  <si>
    <t>Osazení vpusti uliční DN 500 z betonových dílců skruž horní pro čtvercovou vtokovou mříž</t>
  </si>
  <si>
    <t>1995320326</t>
  </si>
  <si>
    <t>Osazení vpusti uliční z betonových dílců DN 500 skruž horní pro čtvercovou vtokovou mříž</t>
  </si>
  <si>
    <t>https://podminky.urs.cz/item/CS_URS_2023_02/895941351</t>
  </si>
  <si>
    <t>37</t>
  </si>
  <si>
    <t>59223864</t>
  </si>
  <si>
    <t>prstenec pro uliční vpusť vyrovnávací betonový 390x60x130mm</t>
  </si>
  <si>
    <t>1511753231</t>
  </si>
  <si>
    <t>38</t>
  </si>
  <si>
    <t>59223875</t>
  </si>
  <si>
    <t>koš nízký pro uliční vpusti žárově Pz plech pro rám 500/500mm</t>
  </si>
  <si>
    <t>-1802010153</t>
  </si>
  <si>
    <t>39</t>
  </si>
  <si>
    <t>899204112</t>
  </si>
  <si>
    <t>Osazení mříží litinových včetně rámů a košů na bahno pro třídu zatížení D400, E600</t>
  </si>
  <si>
    <t>-397327278</t>
  </si>
  <si>
    <t>https://podminky.urs.cz/item/CS_URS_2023_02/899204112</t>
  </si>
  <si>
    <t>40</t>
  </si>
  <si>
    <t>PAM.EDVT50EU</t>
  </si>
  <si>
    <t>mříž čtvercová D 400-VIATOP, plochá 500x500mm</t>
  </si>
  <si>
    <t>-317820729</t>
  </si>
  <si>
    <t>Ostatní konstrukce a práce, bourání</t>
  </si>
  <si>
    <t>41</t>
  </si>
  <si>
    <t>919112223</t>
  </si>
  <si>
    <t>Řezání spár pro vytvoření komůrky š 15 mm hl 30 mm pro těsnící zálivku v živičném krytu</t>
  </si>
  <si>
    <t>-182505218</t>
  </si>
  <si>
    <t>Řezání dilatačních spár v živičném krytu vytvoření komůrky pro těsnící zálivku šířky 15 mm, hloubky 30 mm</t>
  </si>
  <si>
    <t>https://podminky.urs.cz/item/CS_URS_2023_02/919112223</t>
  </si>
  <si>
    <t>(8*6)+9+4</t>
  </si>
  <si>
    <t>42</t>
  </si>
  <si>
    <t>919121223</t>
  </si>
  <si>
    <t>Těsnění spár zálivkou za studena pro komůrky š 15 mm hl 30 mm bez těsnicího profilu</t>
  </si>
  <si>
    <t>520861765</t>
  </si>
  <si>
    <t>Utěsnění dilatačních spár zálivkou za studena v cementobetonovém nebo živičném krytu včetně adhezního nátěru bez těsnicího profilu pod zálivkou, pro komůrky šířky 15 mm, hloubky 30 mm</t>
  </si>
  <si>
    <t>https://podminky.urs.cz/item/CS_URS_2023_02/919121223</t>
  </si>
  <si>
    <t>997</t>
  </si>
  <si>
    <t>Přesun sutě</t>
  </si>
  <si>
    <t>43</t>
  </si>
  <si>
    <t>997013861</t>
  </si>
  <si>
    <t>Poplatek za uložení stavebního odpadu na recyklační skládce (skládkovné) z prostého betonu kód odpadu 17 01 01</t>
  </si>
  <si>
    <t>1221616243</t>
  </si>
  <si>
    <t>Poplatek za uložení stavebního odpadu na recyklační skládce (skládkovné) z prostého betonu zatříděného do Katalogu odpadů pod kódem 17 01 01</t>
  </si>
  <si>
    <t>https://podminky.urs.cz/item/CS_URS_2023_02/997013861</t>
  </si>
  <si>
    <t>"vybourané UV" 6,72</t>
  </si>
  <si>
    <t>44</t>
  </si>
  <si>
    <t>997221551</t>
  </si>
  <si>
    <t>Vodorovná doprava suti ze sypkých materiálů do 1 km</t>
  </si>
  <si>
    <t>-1209706194</t>
  </si>
  <si>
    <t>Vodorovná doprava suti bez naložení, ale se složením a s hrubým urovnáním ze sypkých materiálů, na vzdálenost do 1 km</t>
  </si>
  <si>
    <t>https://podminky.urs.cz/item/CS_URS_2023_02/997221551</t>
  </si>
  <si>
    <t>Poznámka k položce:
na meziskládku a zpět z meziskládky</t>
  </si>
  <si>
    <t>303,72*2 'Přepočtené koeficientem množství</t>
  </si>
  <si>
    <t>45</t>
  </si>
  <si>
    <t>997221611</t>
  </si>
  <si>
    <t>Nakládání suti na dopravní prostředky pro vodorovnou dopravu</t>
  </si>
  <si>
    <t>-726450643</t>
  </si>
  <si>
    <t>Nakládání na dopravní prostředky pro vodorovnou dopravu suti</t>
  </si>
  <si>
    <t>https://podminky.urs.cz/item/CS_URS_2023_02/997221611</t>
  </si>
  <si>
    <t>Poznámka k položce:
zpět z meziskládky</t>
  </si>
  <si>
    <t>998</t>
  </si>
  <si>
    <t>Přesun hmot</t>
  </si>
  <si>
    <t>46</t>
  </si>
  <si>
    <t>998225111</t>
  </si>
  <si>
    <t>Přesun hmot pro pozemní komunikace s krytem z kamene, monolitickým betonovým nebo živičným</t>
  </si>
  <si>
    <t>-1689993231</t>
  </si>
  <si>
    <t>Přesun hmot pro komunikace s krytem z kameniva, monolitickým betonovým nebo živičným dopravní vzdálenost do 200 m jakékoliv délky objektu</t>
  </si>
  <si>
    <t>https://podminky.urs.cz/item/CS_URS_2023_02/998225111</t>
  </si>
  <si>
    <t>100.1C - Rekonstrukce přidružených ploch ul. Husova - I. etapa</t>
  </si>
  <si>
    <t>113106142</t>
  </si>
  <si>
    <t>Rozebrání dlažeb z betonových nebo kamenných dlaždic komunikací pro pěší strojně pl přes 50 m2</t>
  </si>
  <si>
    <t>376256948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</si>
  <si>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</si>
  <si>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https://podminky.urs.cz/item/CS_URS_2023_02/113106142</t>
  </si>
  <si>
    <t>153+207+254+68+186+49+66+34</t>
  </si>
  <si>
    <t>113106185</t>
  </si>
  <si>
    <t>Rozebrání dlažeb vozovek z drobných kostek s ložem z kameniva strojně pl do 50 m2</t>
  </si>
  <si>
    <t>2036553692</t>
  </si>
  <si>
    <t>Rozebrání dlažeb vozovek a ploch s přemístěním hmot na skládku na vzdálenost do 3 m nebo s naložením na dopravní prostředek, s jakoukoliv výplní spár strojně plochy jednotlivě do 50 m2 z drobných kostek nebo odseků s ložem z kameniva</t>
  </si>
  <si>
    <t>https://podminky.urs.cz/item/CS_URS_2023_02/113106185</t>
  </si>
  <si>
    <t>14+20+24+16</t>
  </si>
  <si>
    <t>113107221</t>
  </si>
  <si>
    <t>Odstranění podkladu z kameniva drceného tl do 100 mm strojně pl přes 200 m2</t>
  </si>
  <si>
    <t>1893295832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</si>
  <si>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</si>
  <si>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https://podminky.urs.cz/item/CS_URS_2023_02/113107221</t>
  </si>
  <si>
    <t>"chodník/parkovací stání" 232+256</t>
  </si>
  <si>
    <t>113107242</t>
  </si>
  <si>
    <t>Odstranění podkladu živičného tl přes 50 do 100 mm strojně pl přes 200 m2</t>
  </si>
  <si>
    <t>473070240</t>
  </si>
  <si>
    <t>Odstranění podkladů nebo krytů strojně plochy jednotlivě přes 200 m2 s přemístěním hmot na skládku na vzdálenost do 20 m nebo s naložením na dopravní prostředek živičných, o tl. vrstvy přes 50 do 100 mm</t>
  </si>
  <si>
    <t>https://podminky.urs.cz/item/CS_URS_2023_02/113107242</t>
  </si>
  <si>
    <t>232+256</t>
  </si>
  <si>
    <t>113202111</t>
  </si>
  <si>
    <t>Vytrhání obrub krajníků obrubníků stojatých</t>
  </si>
  <si>
    <t>565407402</t>
  </si>
  <si>
    <t>Vytrhání obrub s vybouráním lože, s přemístěním hmot na skládku na vzdálenost do 3 m nebo s naložením na dopravní prostředek z krajníků nebo obrubníků stojatých</t>
  </si>
  <si>
    <t>https://podminky.urs.cz/item/CS_URS_2023_02/113202111</t>
  </si>
  <si>
    <t>"kamenné obruby š. 150mm" 55+105+114+58+107+53+50+4+4</t>
  </si>
  <si>
    <t>"betonové obruby š. 100mm" 54+132+154+18+25+5+5+19+86+65+5+5+35</t>
  </si>
  <si>
    <t>119001401</t>
  </si>
  <si>
    <t>Dočasné zajištění potrubí ocelového nebo litinového DN do 200 mm</t>
  </si>
  <si>
    <t>-1778824764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</si>
  <si>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ocelového nebo litinového, jmenovité světlosti DN do 200 mm</t>
  </si>
  <si>
    <t>https://podminky.urs.cz/item/CS_URS_2023_02/119001401</t>
  </si>
  <si>
    <t>119001405</t>
  </si>
  <si>
    <t>Dočasné zajištění potrubí z PE DN do 200 mm</t>
  </si>
  <si>
    <t>1402579505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</si>
  <si>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do 200 mm</t>
  </si>
  <si>
    <t>https://podminky.urs.cz/item/CS_URS_2023_02/119001405</t>
  </si>
  <si>
    <t>119001422</t>
  </si>
  <si>
    <t>Dočasné zajištění kabelů a kabelových tratí z 6 volně ložených kabelů</t>
  </si>
  <si>
    <t>-655836069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</si>
  <si>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přes 3 do 6 kabelů</t>
  </si>
  <si>
    <t>https://podminky.urs.cz/item/CS_URS_2023_02/119001422</t>
  </si>
  <si>
    <t>121151123</t>
  </si>
  <si>
    <t>Sejmutí ornice plochy přes 500 m2 tl vrstvy do 200 mm strojně</t>
  </si>
  <si>
    <t>1744656422</t>
  </si>
  <si>
    <t>Sejmutí ornice strojně při souvislé ploše přes 500 m2, tl. vrstvy do 200 mm</t>
  </si>
  <si>
    <t>https://podminky.urs.cz/item/CS_URS_2023_02/121151123</t>
  </si>
  <si>
    <t>"odměřeno v CAD" 805</t>
  </si>
  <si>
    <t>-306216388</t>
  </si>
  <si>
    <t>"chodníky" (775+81)*0,2</t>
  </si>
  <si>
    <t>"parkoviště" 697*0,42</t>
  </si>
  <si>
    <t>"vjezdy" 307*0,32</t>
  </si>
  <si>
    <t>145755648</t>
  </si>
  <si>
    <t>"20%"  562,18*0,2</t>
  </si>
  <si>
    <t>162351124</t>
  </si>
  <si>
    <t>Vodorovné přemístění přes 500 do 1000 m výkopku/sypaniny z hornin třídy těžitelnosti II skupiny 4 a 5</t>
  </si>
  <si>
    <t>-1687355786</t>
  </si>
  <si>
    <t>Vodorovné přemístění výkopku nebo sypaniny po suchu na obvyklém dopravním prostředku, bez naložení výkopku, avšak se složením bez rozhrnutí z horniny třídy těžitelnosti II skupiny 4 a 5 na vzdálenost přes 500 do 1 000 m</t>
  </si>
  <si>
    <t>https://podminky.urs.cz/item/CS_URS_2023_02/162351124</t>
  </si>
  <si>
    <t>"zpět z meziskládky pro zásyp za obrubou" 77,4</t>
  </si>
  <si>
    <t>162451105</t>
  </si>
  <si>
    <t>Vodorovné přemístění přes 1 000 do 1500 m výkopku/sypaniny z horniny třídy těžitelnosti I skupiny 1 až 3</t>
  </si>
  <si>
    <t>-88122498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</si>
  <si>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</si>
  <si>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https://podminky.urs.cz/item/CS_URS_2023_02/162451105</t>
  </si>
  <si>
    <t>"ornice na meziskládku" 80,5+ "zpět z meziskládky" 75,15</t>
  </si>
  <si>
    <t>162651132(R)</t>
  </si>
  <si>
    <t>1941579789</t>
  </si>
  <si>
    <t>"na skládku dle dipozic zhotovitele" 562,18-77,4</t>
  </si>
  <si>
    <t>167151101</t>
  </si>
  <si>
    <t>Nakládání výkopku z hornin třídy těžitelnosti I skupiny 1 až 3 do 100 m3</t>
  </si>
  <si>
    <t>-859675614</t>
  </si>
  <si>
    <t>Nakládání, skládání a překládání neulehlého výkopku nebo sypaniny strojně nakládání, množství do 100 m3, z horniny třídy těžitelnosti I, skupiny 1 až 3</t>
  </si>
  <si>
    <t>https://podminky.urs.cz/item/CS_URS_2023_02/167151101</t>
  </si>
  <si>
    <t>"ornice z meziskládky zpět k ohumusování" 501*0,15</t>
  </si>
  <si>
    <t>167151102</t>
  </si>
  <si>
    <t>Nakládání výkopku z hornin třídy těžitelnosti II skupiny 4 a 5 do 100 m3</t>
  </si>
  <si>
    <t>566692031</t>
  </si>
  <si>
    <t>Nakládání, skládání a překládání neulehlého výkopku nebo sypaniny strojně nakládání, množství do 100 m3, z horniny třídy těžitelnosti II, skupiny 4 a 5</t>
  </si>
  <si>
    <t>https://podminky.urs.cz/item/CS_URS_2023_02/167151102</t>
  </si>
  <si>
    <t>"na meziskládku" 77,4+ "meziskládky zpě pro zásyp za obrubou" 77,4</t>
  </si>
  <si>
    <t>-1598671462</t>
  </si>
  <si>
    <t>484,78*1,8</t>
  </si>
  <si>
    <t>171251101</t>
  </si>
  <si>
    <t>Uložení sypaniny do násypů nezhutněných strojně</t>
  </si>
  <si>
    <t>-72987453</t>
  </si>
  <si>
    <t>Uložení sypanin do násypů strojně s rozprostřením sypaniny ve vrstvách a s hrubým urovnáním nezhutněných jakékoliv třídy těžitelnosti</t>
  </si>
  <si>
    <t>https://podminky.urs.cz/item/CS_URS_2023_02/171251101</t>
  </si>
  <si>
    <t>"dosypávka za obrubou" (30+30+80+36+32+25+35+36+23+36+16+10+8+15+18+5+42+32+7)*0,15</t>
  </si>
  <si>
    <t>-1213438338</t>
  </si>
  <si>
    <t>"ornice na meziskládku" 80,5</t>
  </si>
  <si>
    <t>"zemina na meziskládku" 77,4</t>
  </si>
  <si>
    <t>"zemina na skládku" 484,78</t>
  </si>
  <si>
    <t>-1075438924</t>
  </si>
  <si>
    <t>775+81+307+697</t>
  </si>
  <si>
    <t>181351103</t>
  </si>
  <si>
    <t>Rozprostření ornice tl vrstvy do 200 mm pl přes 100 do 500 m2 v rovině nebo ve svahu do 1:5 strojně</t>
  </si>
  <si>
    <t>851946900</t>
  </si>
  <si>
    <t>Rozprostření a urovnání ornice v rovině nebo ve svahu sklonu do 1:5 strojně při souvislé ploše přes 100 do 500 m2, tl. vrstvy do 200 mm</t>
  </si>
  <si>
    <t>https://podminky.urs.cz/item/CS_URS_2023_02/181351103</t>
  </si>
  <si>
    <t>152+34+292+10+13</t>
  </si>
  <si>
    <t>181411131</t>
  </si>
  <si>
    <t>Založení parkového trávníku výsevem pl do 1000 m2 v rovině a ve svahu do 1:5</t>
  </si>
  <si>
    <t>-114813797</t>
  </si>
  <si>
    <t>Založení trávníku na půdě předem připravené plochy do 1000 m2 výsevem včetně utažení parkového v rovině nebo na svahu do 1:5</t>
  </si>
  <si>
    <t>https://podminky.urs.cz/item/CS_URS_2023_02/181411131</t>
  </si>
  <si>
    <t>00572410</t>
  </si>
  <si>
    <t>osivo směs travní parková</t>
  </si>
  <si>
    <t>kg</t>
  </si>
  <si>
    <t>232021517</t>
  </si>
  <si>
    <t>501*0,02 'Přepočtené koeficientem množství</t>
  </si>
  <si>
    <t>-31845564</t>
  </si>
  <si>
    <t>"parkoviště" 697</t>
  </si>
  <si>
    <t>564861111</t>
  </si>
  <si>
    <t>Podklad ze štěrkodrtě ŠD plochy přes 100 m2 tl 200 mm</t>
  </si>
  <si>
    <t>-1589403558</t>
  </si>
  <si>
    <t>Podklad ze štěrkodrti ŠD s rozprostřením a zhutněním plochy přes 100 m2, po zhutnění tl. 200 mm</t>
  </si>
  <si>
    <t>https://podminky.urs.cz/item/CS_URS_2023_02/564861111</t>
  </si>
  <si>
    <t>"chodníky" 775+59</t>
  </si>
  <si>
    <t>564871111</t>
  </si>
  <si>
    <t>Podklad ze štěrkodrtě ŠD plochy přes 100 m2 tl 250 mm</t>
  </si>
  <si>
    <t>-825128051</t>
  </si>
  <si>
    <t>Podklad ze štěrkodrti ŠD s rozprostřením a zhutněním plochy přes 100 m2, po zhutnění tl. 250 mm</t>
  </si>
  <si>
    <t>https://podminky.urs.cz/item/CS_URS_2023_02/564871111</t>
  </si>
  <si>
    <t>"vjezdy" 307+22</t>
  </si>
  <si>
    <t>596211255</t>
  </si>
  <si>
    <t>Kladení zámkové dlažby komunikací pro pěší strojně tl 60 mm pl přes 300 m2</t>
  </si>
  <si>
    <t>-1018300511</t>
  </si>
  <si>
    <t>Kladení dlažby z betonových zámkových dlaždic komunikací pro pěší strojně s ložem z kameniva těženého nebo drceného tl. do 40 mm, s vyplněním spár s dvojitým hutněním, vibrováním a se smetením přebytečného materiálu na krajnici tl. 60 mm přes 300 m2</t>
  </si>
  <si>
    <t>https://podminky.urs.cz/item/CS_URS_2023_02/596211255</t>
  </si>
  <si>
    <t>444+231+100</t>
  </si>
  <si>
    <t>"reliefni" 14+20+28+10+9-22</t>
  </si>
  <si>
    <t>59245212</t>
  </si>
  <si>
    <t>dlažba zámková tvaru I 196x161x60mm přírodní</t>
  </si>
  <si>
    <t>102853303</t>
  </si>
  <si>
    <t>775*1,01 'Přepočtené koeficientem množství</t>
  </si>
  <si>
    <t>59245006</t>
  </si>
  <si>
    <t>dlažba tvar obdélník betonová pro nevidomé 200x100x60mm barevná</t>
  </si>
  <si>
    <t>319404368</t>
  </si>
  <si>
    <t>59*1,01 'Přepočtené koeficientem množství</t>
  </si>
  <si>
    <t>596212355</t>
  </si>
  <si>
    <t>Kladení zámkové dlažby pozemních komunikací strojně tl 80 mm pl přes 300 m2</t>
  </si>
  <si>
    <t>-330901815</t>
  </si>
  <si>
    <t>Kladení dlažby z betonových zámkových dlaždic pozemních komunikací strojně s ložem z kameniva těženého nebo drceného tl. do 50 mm, s vyplněním spár, s dvojitým hutněním vibrováním a se smetením přebytečného materiálu na krajnici tl. 80 mm přes 300 m2</t>
  </si>
  <si>
    <t>https://podminky.urs.cz/item/CS_URS_2023_02/596212355</t>
  </si>
  <si>
    <t>154+84+23+14+32</t>
  </si>
  <si>
    <t>"reliefní dlažba" 22</t>
  </si>
  <si>
    <t>59245213</t>
  </si>
  <si>
    <t>dlažba zámková tvaru I 196x161x80mm přírodní</t>
  </si>
  <si>
    <t>970291053</t>
  </si>
  <si>
    <t>307</t>
  </si>
  <si>
    <t>307*1,01 'Přepočtené koeficientem množství</t>
  </si>
  <si>
    <t>59245226</t>
  </si>
  <si>
    <t>dlažba tvar obdélník betonová pro nevidomé 200x100x80mm barevná</t>
  </si>
  <si>
    <t>89428962</t>
  </si>
  <si>
    <t>22*1,01 'Přepočtené koeficientem množství</t>
  </si>
  <si>
    <t>596412213</t>
  </si>
  <si>
    <t>Kladení dlažby z vegetačních tvárnic pozemních komunikací tl 80 mm pl přes 300 m2</t>
  </si>
  <si>
    <t>-1741661095</t>
  </si>
  <si>
    <t>Kladení dlažby z betonových vegetačních dlaždic pozemních komunikací s ložem z kameniva těženého nebo drceného tl. do 50 mm, s vyplněním spár a vegetačních otvorů, s hutněním vibrováním tl. 80 mm, pro plochy přes 300 m2</t>
  </si>
  <si>
    <t>https://podminky.urs.cz/item/CS_URS_2023_02/596412213</t>
  </si>
  <si>
    <t>59245037</t>
  </si>
  <si>
    <t>dlažba plošná betonová vegetační 240x240x80mm přírodní</t>
  </si>
  <si>
    <t>617994467</t>
  </si>
  <si>
    <t>697*1,01 'Přepočtené koeficientem množství</t>
  </si>
  <si>
    <t>912111121(R)</t>
  </si>
  <si>
    <t>Montáž zábrany parkovací</t>
  </si>
  <si>
    <t>240318168</t>
  </si>
  <si>
    <t xml:space="preserve">Montáž zábrany parkovací </t>
  </si>
  <si>
    <t>2*22</t>
  </si>
  <si>
    <t>56288006</t>
  </si>
  <si>
    <t>práh dorazový parkovací z gumy 750mm</t>
  </si>
  <si>
    <t>-1284752009</t>
  </si>
  <si>
    <t>914511111</t>
  </si>
  <si>
    <t>Montáž sloupku dopravních značek délky do 3,5 m s betonovým základem</t>
  </si>
  <si>
    <t>-710554299</t>
  </si>
  <si>
    <t>Montáž sloupku dopravních značek délky do 3,5 m do betonového základu</t>
  </si>
  <si>
    <t>https://podminky.urs.cz/item/CS_URS_2023_02/914511111</t>
  </si>
  <si>
    <t>"osazení zpět DZ z meziskládky" 12</t>
  </si>
  <si>
    <t>915111111</t>
  </si>
  <si>
    <t>Vodorovné dopravní značení dělící čáry souvislé š 125 mm základní bílá barva</t>
  </si>
  <si>
    <t>-1994683447</t>
  </si>
  <si>
    <t>Vodorovné dopravní značení stříkané barvou dělící čára šířky 125 mm souvislá bílá základní</t>
  </si>
  <si>
    <t>https://podminky.urs.cz/item/CS_URS_2023_02/915111111</t>
  </si>
  <si>
    <t>"oddělení parkovacích stání" 4,5*18+2*17</t>
  </si>
  <si>
    <t>915231111</t>
  </si>
  <si>
    <t>Vodorovné dopravní značení přechody pro chodce, šipky, symboly bílý plast</t>
  </si>
  <si>
    <t>-1636210643</t>
  </si>
  <si>
    <t>Vodorovné dopravní značení stříkaným plastem přechody pro chodce, šipky, symboly nápisy bílé základní</t>
  </si>
  <si>
    <t>https://podminky.urs.cz/item/CS_URS_2023_02/915231111</t>
  </si>
  <si>
    <t>"obnova V17" 6*0,2</t>
  </si>
  <si>
    <t>"vyhrazené stání V10f" 2*0,5</t>
  </si>
  <si>
    <t>916131213</t>
  </si>
  <si>
    <t>Osazení silničního obrubníku betonového stojatého s boční opěrou do lože z betonu prostého</t>
  </si>
  <si>
    <t>1033454334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</si>
  <si>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</si>
  <si>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https://podminky.urs.cz/item/CS_URS_2023_02/916131213</t>
  </si>
  <si>
    <t>"100/15/25" 200+8+12+96</t>
  </si>
  <si>
    <t>"100/15/15" 324</t>
  </si>
  <si>
    <t>"přechod L/P" 26</t>
  </si>
  <si>
    <t>59217031</t>
  </si>
  <si>
    <t>obrubník betonový silniční 1000x150x250mm</t>
  </si>
  <si>
    <t>-1225668681</t>
  </si>
  <si>
    <t>316*1,02 'Přepočtené koeficientem množství</t>
  </si>
  <si>
    <t>59217029</t>
  </si>
  <si>
    <t>obrubník betonový silniční nájezdový 1000x150x150mm</t>
  </si>
  <si>
    <t>-849555627</t>
  </si>
  <si>
    <t>324*1,02 'Přepočtené koeficientem množství</t>
  </si>
  <si>
    <t>59217030</t>
  </si>
  <si>
    <t>obrubník betonový silniční přechodový 1000x150x150-250mm</t>
  </si>
  <si>
    <t>-341486138</t>
  </si>
  <si>
    <t>26*1,02 'Přepočtené koeficientem množství</t>
  </si>
  <si>
    <t>916231213</t>
  </si>
  <si>
    <t>Osazení chodníkového obrubníku betonového stojatého s boční opěrou do lože z betonu prostého</t>
  </si>
  <si>
    <t>571331707</t>
  </si>
  <si>
    <t>Osazení chodníkového obrubníku betonového se zřízením lože, s vyplněním a zatřením spár cementovou maltou stojatého s boční opěrou z betonu prostého, do lože z betonu prostého</t>
  </si>
  <si>
    <t>https://podminky.urs.cz/item/CS_URS_2023_02/916231213</t>
  </si>
  <si>
    <t>"odměřeno v CAD" 715</t>
  </si>
  <si>
    <t>59217017</t>
  </si>
  <si>
    <t>obrubník betonový chodníkový 1000x100x250mm</t>
  </si>
  <si>
    <t>-13795390</t>
  </si>
  <si>
    <t>715*1,02 'Přepočtené koeficientem množství</t>
  </si>
  <si>
    <t>936104211</t>
  </si>
  <si>
    <t>Montáž odpadkového koše do betonové patky</t>
  </si>
  <si>
    <t>1392459080</t>
  </si>
  <si>
    <t>https://podminky.urs.cz/item/CS_URS_2023_02/936104211</t>
  </si>
  <si>
    <t>47</t>
  </si>
  <si>
    <t>74910133</t>
  </si>
  <si>
    <t>koš odpadkový litina,ocel v 1005mm D 470mm obsah 50L</t>
  </si>
  <si>
    <t>1602851427</t>
  </si>
  <si>
    <t>Poznámka k položce:
Mobiliář dle požadavku investora</t>
  </si>
  <si>
    <t>48</t>
  </si>
  <si>
    <t>936124113</t>
  </si>
  <si>
    <t>Montáž lavičky stabilní kotvené šrouby na pevný podklad</t>
  </si>
  <si>
    <t>768816134</t>
  </si>
  <si>
    <t>Montáž lavičky parkové stabilní přichycené kotevními šrouby</t>
  </si>
  <si>
    <t>https://podminky.urs.cz/item/CS_URS_2023_02/936124113</t>
  </si>
  <si>
    <t>49</t>
  </si>
  <si>
    <t>74910110</t>
  </si>
  <si>
    <t>lavička s opěradlem (nekotvená) 1800x760x800mm konstrukce-beton, sedák-dřevo</t>
  </si>
  <si>
    <t>-1687782168</t>
  </si>
  <si>
    <t>50</t>
  </si>
  <si>
    <t>966001211</t>
  </si>
  <si>
    <t>Odstranění lavičky stabilní zabetonované</t>
  </si>
  <si>
    <t>-1107101722</t>
  </si>
  <si>
    <t>Odstranění lavičky parkové stabilní zabetonované</t>
  </si>
  <si>
    <t>https://podminky.urs.cz/item/CS_URS_2023_02/966001211</t>
  </si>
  <si>
    <t>51</t>
  </si>
  <si>
    <t>966001311</t>
  </si>
  <si>
    <t>Odstranění odpadkového koše s betonovou patkou</t>
  </si>
  <si>
    <t>2082025124</t>
  </si>
  <si>
    <t>Odstranění odpadkového koše s betonovou patkou</t>
  </si>
  <si>
    <t>https://podminky.urs.cz/item/CS_URS_2023_02/966001311</t>
  </si>
  <si>
    <t>52</t>
  </si>
  <si>
    <t>966006132</t>
  </si>
  <si>
    <t>Odstranění značek dopravních nebo orientačních se sloupky s betonovými patkami</t>
  </si>
  <si>
    <t>1369178964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</si>
  <si>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</si>
  <si>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https://podminky.urs.cz/item/CS_URS_2023_02/966006132</t>
  </si>
  <si>
    <t>"uložení na meziskládku pro zpětné osazení" 12</t>
  </si>
  <si>
    <t>"odstranění značky" 1</t>
  </si>
  <si>
    <t>53</t>
  </si>
  <si>
    <t>966006251</t>
  </si>
  <si>
    <t xml:space="preserve">Odstranění zábrany parkovací zabetonovaného </t>
  </si>
  <si>
    <t>-914434342</t>
  </si>
  <si>
    <t>https://podminky.urs.cz/item/CS_URS_2023_02/966006251</t>
  </si>
  <si>
    <t>"parkovací zábrana km 0,240-0,260" 20</t>
  </si>
  <si>
    <t>54</t>
  </si>
  <si>
    <t>966006255</t>
  </si>
  <si>
    <t>Odstranění směrového sloupku uloženého do země</t>
  </si>
  <si>
    <t>603620154</t>
  </si>
  <si>
    <t>Odstranění směrových sloupků s odklizením materiálu na vzdálenost do 20 m nebo s naložením na dopravní prostředek uloženého do země plastového nebo kovového</t>
  </si>
  <si>
    <t>https://podminky.urs.cz/item/CS_URS_2023_02/966006255</t>
  </si>
  <si>
    <t>"vymezovací sloupky v chodníku" 19+20</t>
  </si>
  <si>
    <t>55</t>
  </si>
  <si>
    <t>979071121</t>
  </si>
  <si>
    <t>Očištění dlažebních kostek drobných s původním spárováním kamenivem těženým</t>
  </si>
  <si>
    <t>301526385</t>
  </si>
  <si>
    <t>Očištění vybouraných dlažebních kostek od spojovacího materiálu, s uložením očištěných kostek na skládku, s odklizením odpadových hmot na hromady a s odklizením vybouraných kostek na vzdálenost do 3 m drobných, s původním vyplněním spár kamenivem těženým</t>
  </si>
  <si>
    <t>https://podminky.urs.cz/item/CS_URS_2023_02/979071121</t>
  </si>
  <si>
    <t>56</t>
  </si>
  <si>
    <t>99700600(R)</t>
  </si>
  <si>
    <t>Drcení stavebního odpadu z asfaltobetonu</t>
  </si>
  <si>
    <t>-291383086</t>
  </si>
  <si>
    <t xml:space="preserve">Úprava stavebního odpadu drcení s dopravou na vzdálenost do 100 m a naložením do drtícího zařízení </t>
  </si>
  <si>
    <t>107,36</t>
  </si>
  <si>
    <t>57</t>
  </si>
  <si>
    <t>99722155(R)</t>
  </si>
  <si>
    <t>Vodorovná doprava suti ze sypkých materiálů</t>
  </si>
  <si>
    <t>-1251313066</t>
  </si>
  <si>
    <t>Vodorovná doprava suti bez naložení, ale se složením a s hrubým urovnáním ze sypkých materiálů</t>
  </si>
  <si>
    <t>"odvoz na meziskládku pro využití na stavbě"</t>
  </si>
  <si>
    <t>"asfaltové parkovací plochy" 107,36</t>
  </si>
  <si>
    <t>"zpět z meziskládky" 107,36</t>
  </si>
  <si>
    <t>58</t>
  </si>
  <si>
    <t>99722155.1(R)</t>
  </si>
  <si>
    <t>204713639</t>
  </si>
  <si>
    <t>"stávající podkladní vrstvy kamenité na meziskládku" 48,8*2+ "a zpět z meziskládky" 48,8*2</t>
  </si>
  <si>
    <t>59</t>
  </si>
  <si>
    <t>99722156(R)</t>
  </si>
  <si>
    <t>Vodorovná doprava suti z kusových materiálů</t>
  </si>
  <si>
    <t>1457252358</t>
  </si>
  <si>
    <t>Vodorovná doprava suti bez naložení, ale se složením a s hrubým urovnáním z kusových materiálů</t>
  </si>
  <si>
    <t xml:space="preserve">"odvoz na skládku dle dispozic zhotovitele" </t>
  </si>
  <si>
    <t>"dlažba" 259,33</t>
  </si>
  <si>
    <t>"beton obruby" 124,64</t>
  </si>
  <si>
    <t>60</t>
  </si>
  <si>
    <t>997221561.1</t>
  </si>
  <si>
    <t>Vodorovná doprava suti z kusových materiálů do 1 km</t>
  </si>
  <si>
    <t>-1954921045</t>
  </si>
  <si>
    <t>Vodorovná doprava suti bez naložení, ale se složením a s hrubým urovnáním z kusových materiálů, na vzdálenost do 1 km</t>
  </si>
  <si>
    <t>"odvoz na skládku investora"</t>
  </si>
  <si>
    <t>"kamenné obruby" 112,75</t>
  </si>
  <si>
    <t>"kostky drobné 10/10" 23,68</t>
  </si>
  <si>
    <t>61</t>
  </si>
  <si>
    <t>114610324</t>
  </si>
  <si>
    <t>" zpět z meziskládky" 48,8*2</t>
  </si>
  <si>
    <t>62</t>
  </si>
  <si>
    <t>997221861</t>
  </si>
  <si>
    <t>Poplatek za uložení na recyklační skládce (skládkovné) stavebního odpadu z prostého betonu pod kódem 17 01 01</t>
  </si>
  <si>
    <t>-1387089279</t>
  </si>
  <si>
    <t>https://podminky.urs.cz/item/CS_URS_2023_02/997221861</t>
  </si>
  <si>
    <t>383,97</t>
  </si>
  <si>
    <t>63</t>
  </si>
  <si>
    <t>998223011</t>
  </si>
  <si>
    <t>Přesun hmot pro pozemní komunikace s krytem dlážděným</t>
  </si>
  <si>
    <t>792021436</t>
  </si>
  <si>
    <t>Přesun hmot pro pozemní komunikace s krytem dlážděným dopravní vzdálenost do 200 m jakékoliv délky objektu</t>
  </si>
  <si>
    <t>https://podminky.urs.cz/item/CS_URS_2023_02/998223011</t>
  </si>
  <si>
    <t>400 - Veřejné osvětlení</t>
  </si>
  <si>
    <t>Radomír Syrový</t>
  </si>
  <si>
    <t xml:space="preserve">Rozpočet a výkaz výměr zpracován v SW ASTRA Zlín - rozpočtování v oboru elektro, aktuální cenová úroveň (2023). Import do KROS4. SW je plně použitelný ve smyslu vyhl. 230/2012.    </t>
  </si>
  <si>
    <t>M - Práce a dodávky M</t>
  </si>
  <si>
    <t xml:space="preserve">    46-M - Zemní práce při extr.mont.pracích</t>
  </si>
  <si>
    <t>Práce a dodávky M</t>
  </si>
  <si>
    <t>46-M</t>
  </si>
  <si>
    <t>Zemní práce při extr.mont.pracích</t>
  </si>
  <si>
    <t>Pol10</t>
  </si>
  <si>
    <t>montáž - svítidlo programovatelné ST 35BU 2700K</t>
  </si>
  <si>
    <t>ks</t>
  </si>
  <si>
    <t>-1359299788</t>
  </si>
  <si>
    <t>svítidlo programovatelné ST 35BU 2700K</t>
  </si>
  <si>
    <t>Poznámka k položce:
Svítidla dodána zadavatelem - Město Náměšť nad Oslavou</t>
  </si>
  <si>
    <t>Pol11</t>
  </si>
  <si>
    <t>stožár.svorkovnice</t>
  </si>
  <si>
    <t>1342493943</t>
  </si>
  <si>
    <t>Pol12</t>
  </si>
  <si>
    <t>trubice smršťovací ZŽ</t>
  </si>
  <si>
    <t>175573653</t>
  </si>
  <si>
    <t>Pol13</t>
  </si>
  <si>
    <t>kabel CYKY-4x16</t>
  </si>
  <si>
    <t>-1325150737</t>
  </si>
  <si>
    <t>420/2</t>
  </si>
  <si>
    <t>Pol14</t>
  </si>
  <si>
    <t>kabel CYKY-4x10</t>
  </si>
  <si>
    <t>-577005245</t>
  </si>
  <si>
    <t>430/2</t>
  </si>
  <si>
    <t>Pol15</t>
  </si>
  <si>
    <t>kabel CYKY-J3x1,5</t>
  </si>
  <si>
    <t>-1017399743</t>
  </si>
  <si>
    <t>190/2</t>
  </si>
  <si>
    <t>Pol16</t>
  </si>
  <si>
    <t>zemnící páska FeZn 30x4mm</t>
  </si>
  <si>
    <t>-1371301456</t>
  </si>
  <si>
    <t>777/2</t>
  </si>
  <si>
    <t>Pol17</t>
  </si>
  <si>
    <t>pěna těsnící</t>
  </si>
  <si>
    <t>94102904</t>
  </si>
  <si>
    <t>16/2</t>
  </si>
  <si>
    <t>Pol18</t>
  </si>
  <si>
    <t>výkop kabelové rýhy 35x80</t>
  </si>
  <si>
    <t>464350112</t>
  </si>
  <si>
    <t>532/2</t>
  </si>
  <si>
    <t>Pol19</t>
  </si>
  <si>
    <t>výkop kabelové rýhy 35x45</t>
  </si>
  <si>
    <t>110128359</t>
  </si>
  <si>
    <t>95/2</t>
  </si>
  <si>
    <t>Pol02</t>
  </si>
  <si>
    <t>sejmutí a položení dlažby</t>
  </si>
  <si>
    <t>524998057</t>
  </si>
  <si>
    <t>Pol20</t>
  </si>
  <si>
    <t>výkop kabelové rýhy 40x120</t>
  </si>
  <si>
    <t>1069277731</t>
  </si>
  <si>
    <t>150/2</t>
  </si>
  <si>
    <t>Pol21</t>
  </si>
  <si>
    <t>písek</t>
  </si>
  <si>
    <t>-2098409740</t>
  </si>
  <si>
    <t>54,5/2</t>
  </si>
  <si>
    <t>Pol22</t>
  </si>
  <si>
    <t>kabelové lože pískové š.35 bez zakrytí</t>
  </si>
  <si>
    <t>-1668857302</t>
  </si>
  <si>
    <t>Pol23</t>
  </si>
  <si>
    <t>zához kabelové rýhy 35x80</t>
  </si>
  <si>
    <t>724394430</t>
  </si>
  <si>
    <t>Pol24</t>
  </si>
  <si>
    <t>hutnění zeminy strojně</t>
  </si>
  <si>
    <t>1111626215</t>
  </si>
  <si>
    <t>Pol25</t>
  </si>
  <si>
    <t>folie výstražná PE</t>
  </si>
  <si>
    <t>11355764</t>
  </si>
  <si>
    <t>Pol26</t>
  </si>
  <si>
    <t>chránička - copoflex</t>
  </si>
  <si>
    <t>89073473</t>
  </si>
  <si>
    <t>800/2</t>
  </si>
  <si>
    <t>Pol27</t>
  </si>
  <si>
    <t>roura plastová pro stožár</t>
  </si>
  <si>
    <t>-39481459</t>
  </si>
  <si>
    <t>Pol28</t>
  </si>
  <si>
    <t>cement</t>
  </si>
  <si>
    <t>53660064</t>
  </si>
  <si>
    <t>640/2</t>
  </si>
  <si>
    <t>Pol29</t>
  </si>
  <si>
    <t>svorka zemnící</t>
  </si>
  <si>
    <t>-1868833736</t>
  </si>
  <si>
    <t>96/2</t>
  </si>
  <si>
    <t>Pol03</t>
  </si>
  <si>
    <t>výkop jam ručně pro stožáry</t>
  </si>
  <si>
    <t>-191981983</t>
  </si>
  <si>
    <t>Pol30</t>
  </si>
  <si>
    <t>pomocný materiál</t>
  </si>
  <si>
    <t>soub</t>
  </si>
  <si>
    <t>1200725857</t>
  </si>
  <si>
    <t>Pol31</t>
  </si>
  <si>
    <t>štítek z PVC bílý 70x30</t>
  </si>
  <si>
    <t>1797754881</t>
  </si>
  <si>
    <t>46/2</t>
  </si>
  <si>
    <t>Pol32</t>
  </si>
  <si>
    <t>gumoasfalt suspenze SA IV</t>
  </si>
  <si>
    <t>506184346</t>
  </si>
  <si>
    <t>11/2</t>
  </si>
  <si>
    <t>Pol33</t>
  </si>
  <si>
    <t>zemnící kulatina d=10 mm</t>
  </si>
  <si>
    <t>-218966895</t>
  </si>
  <si>
    <t>Pol34</t>
  </si>
  <si>
    <t>ukončení kabelu CYKY</t>
  </si>
  <si>
    <t>-1269625912</t>
  </si>
  <si>
    <t>48/2</t>
  </si>
  <si>
    <t>Pol35</t>
  </si>
  <si>
    <t>odvoz zeminy</t>
  </si>
  <si>
    <t>-1336412710</t>
  </si>
  <si>
    <t>52,5/2</t>
  </si>
  <si>
    <t>Pol36</t>
  </si>
  <si>
    <t>žlaby v místech křížení</t>
  </si>
  <si>
    <t>-117115484</t>
  </si>
  <si>
    <t>22/2</t>
  </si>
  <si>
    <t>Pol37</t>
  </si>
  <si>
    <t>skříň SS200/NK</t>
  </si>
  <si>
    <t>1989446623</t>
  </si>
  <si>
    <t>4/2</t>
  </si>
  <si>
    <t>Pol38</t>
  </si>
  <si>
    <t>odpojení kabelů</t>
  </si>
  <si>
    <t>-1754457046</t>
  </si>
  <si>
    <t>12/2</t>
  </si>
  <si>
    <t>Pol39</t>
  </si>
  <si>
    <t>demontáž osvětlovacího tělesa</t>
  </si>
  <si>
    <t>969345350</t>
  </si>
  <si>
    <t>5/2</t>
  </si>
  <si>
    <t>Pol04</t>
  </si>
  <si>
    <t>stožár JB 8 ST žár.zinek s nástřikem</t>
  </si>
  <si>
    <t>1619276133</t>
  </si>
  <si>
    <t>Pol40</t>
  </si>
  <si>
    <t>vytažení stožáru</t>
  </si>
  <si>
    <t>-63225331</t>
  </si>
  <si>
    <t>Poznámka k položce:
materiál
stavební práce
přidavný koeficient</t>
  </si>
  <si>
    <t>10/2</t>
  </si>
  <si>
    <t>Pol41</t>
  </si>
  <si>
    <t>doprava</t>
  </si>
  <si>
    <t>km</t>
  </si>
  <si>
    <t>-297159901</t>
  </si>
  <si>
    <t>180/2</t>
  </si>
  <si>
    <t>Pol42</t>
  </si>
  <si>
    <t>motorový pěch</t>
  </si>
  <si>
    <t>hod</t>
  </si>
  <si>
    <t>-961075260</t>
  </si>
  <si>
    <t>Poznámka k položce:
autojeřáb</t>
  </si>
  <si>
    <t>20/2</t>
  </si>
  <si>
    <t>Pol43</t>
  </si>
  <si>
    <t>montážní plošina</t>
  </si>
  <si>
    <t>1275671337</t>
  </si>
  <si>
    <t>Poznámka k položce:
geodetické zaměření
správní poplatky
projektové činnost
stavební dozor
revize
vytýčení inženýrských sítí
rozpočtová rezerva
náklady bez DPH
Daň z přidané hodnoty 21%
Celkové náklady včetně DPH</t>
  </si>
  <si>
    <t>17/2</t>
  </si>
  <si>
    <t>Pol44</t>
  </si>
  <si>
    <t>revize</t>
  </si>
  <si>
    <t>971205071</t>
  </si>
  <si>
    <t>Pol05</t>
  </si>
  <si>
    <t>jednoramenný výložník, typ V, 3m, 5°</t>
  </si>
  <si>
    <t>707689079</t>
  </si>
  <si>
    <t>Pol06</t>
  </si>
  <si>
    <t>úprava elektroměrového rozvaděče RVO3</t>
  </si>
  <si>
    <t>2116982635</t>
  </si>
  <si>
    <t>Pol07</t>
  </si>
  <si>
    <t>stožár výška 6m,  49/89 žár.zinek B</t>
  </si>
  <si>
    <t>1448495036</t>
  </si>
  <si>
    <t>Pol08</t>
  </si>
  <si>
    <t>výložník 0,5m,</t>
  </si>
  <si>
    <t>-927048631</t>
  </si>
  <si>
    <t>Pol09</t>
  </si>
  <si>
    <t>montáž - svítidlo programovatelné ST 45BU 2700K</t>
  </si>
  <si>
    <t>582640949</t>
  </si>
  <si>
    <t>svítidlo programovatelné ST 45BU 2700K</t>
  </si>
  <si>
    <t>500 - Přeložky plynovodu</t>
  </si>
  <si>
    <t xml:space="preserve">    4 - Vodorovné konstrukce</t>
  </si>
  <si>
    <t>PSV - Práce a dodávky PSV</t>
  </si>
  <si>
    <t xml:space="preserve">    733 - Ústřední vytápění - rozvodné potrubí</t>
  </si>
  <si>
    <t xml:space="preserve">    23-M - Montáže potrubí</t>
  </si>
  <si>
    <t>VRN - Vedlejší rozpočtové náklady</t>
  </si>
  <si>
    <t xml:space="preserve">    VRN1 - Průzkumné, geodetické a projektové práce</t>
  </si>
  <si>
    <t>119001406</t>
  </si>
  <si>
    <t>Dočasné zajištění potrubí z PE DN přes 200 do 500 mm</t>
  </si>
  <si>
    <t>917709754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</si>
  <si>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potrubí plastového, jmenovité světlosti DN přes 200 do 500 mm</t>
  </si>
  <si>
    <t>https://podminky.urs.cz/item/CS_URS_2023_02/119001406</t>
  </si>
  <si>
    <t>119001421</t>
  </si>
  <si>
    <t>Dočasné zajištění kabelů a kabelových tratí ze 3 volně ložených kabelů</t>
  </si>
  <si>
    <t>-1505670514</t>
  </si>
  <si>
    <t>Dočasné zajištění podzemního potrubí nebo vedení ve výkopišti ve stavu i poloze, ve kterých byla na začátku zemních prací a to s podepřením, vzepřením nebo vyvěšením, případně s ochranným bedněním, se zřízením a odstraněním zajišťovací konstrukce, s opotřebením hmot kabelů a kabelových tratí z volně ložených kabelů a to do 3 kabelů</t>
  </si>
  <si>
    <t>https://podminky.urs.cz/item/CS_URS_2023_02/119001421</t>
  </si>
  <si>
    <t>132212131</t>
  </si>
  <si>
    <t>Hloubení nezapažených rýh šířky do 800 mm v soudržných horninách třídy těžitelnosti I skupiny 3 ručně</t>
  </si>
  <si>
    <t>1944276908</t>
  </si>
  <si>
    <t>Hloubení nezapažených rýh šířky do 800 mm ručně s urovnáním dna do předepsaného profilu a spádu v hornině třídy těžitelnosti I skupiny 3 soudržných</t>
  </si>
  <si>
    <t>https://podminky.urs.cz/item/CS_URS_2023_02/132212131</t>
  </si>
  <si>
    <t>"nad stávajícím potrubím" 133*0,15</t>
  </si>
  <si>
    <t>"nad stávajícím potrubím" 18*0,1</t>
  </si>
  <si>
    <t>132351254</t>
  </si>
  <si>
    <t>Hloubení rýh nezapažených š do 2000 mm v hornině třídy těžitelnosti II skupiny 4 objem do 500 m3 strojně</t>
  </si>
  <si>
    <t>1995125184</t>
  </si>
  <si>
    <t>Hloubení nezapažených rýh šířky přes 800 do 2 000 mm strojně s urovnáním dna do předepsaného profilu a spádu v hornině třídy těžitelnosti II skupiny 4 přes 100 do 500 m3</t>
  </si>
  <si>
    <t>https://podminky.urs.cz/item/CS_URS_2023_02/132351254</t>
  </si>
  <si>
    <t>133*1,2*0,8</t>
  </si>
  <si>
    <t>18*1,0*0,65</t>
  </si>
  <si>
    <t>77*0,8*0,65</t>
  </si>
  <si>
    <t>139001101</t>
  </si>
  <si>
    <t>Příplatek za ztížení vykopávky v blízkosti podzemního vedení</t>
  </si>
  <si>
    <t>1469236617</t>
  </si>
  <si>
    <t>Příplatek k cenám hloubených vykopávek za ztížení vykopávky v blízkosti podzemního vedení nebo výbušnin pro jakoukoliv třídu horniny</t>
  </si>
  <si>
    <t>https://podminky.urs.cz/item/CS_URS_2023_02/139001101</t>
  </si>
  <si>
    <t>179,42</t>
  </si>
  <si>
    <t>151101101</t>
  </si>
  <si>
    <t>Zřízení příložného pažení a rozepření stěn rýh hl do 2 m</t>
  </si>
  <si>
    <t>-508621833</t>
  </si>
  <si>
    <t>Zřízení pažení a rozepření stěn rýh pro podzemní vedení příložné pro jakoukoliv mezerovitost, hloubky do 2 m</t>
  </si>
  <si>
    <t>https://podminky.urs.cz/item/CS_URS_2023_02/151101101</t>
  </si>
  <si>
    <t>133*2*1,2</t>
  </si>
  <si>
    <t>18*2*1</t>
  </si>
  <si>
    <t>77*2*1</t>
  </si>
  <si>
    <t>151101111</t>
  </si>
  <si>
    <t>Odstranění příložného pažení a rozepření stěn rýh hl do 2 m</t>
  </si>
  <si>
    <t>1688523670</t>
  </si>
  <si>
    <t>Odstranění pažení a rozepření stěn rýh pro podzemní vedení s uložením materiálu na vzdálenost do 3 m od kraje výkopu příložné, hloubky do 2 m</t>
  </si>
  <si>
    <t>https://podminky.urs.cz/item/CS_URS_2023_02/151101111</t>
  </si>
  <si>
    <t>-1647115454</t>
  </si>
  <si>
    <t>Vodorovné přemístění výkopku nebo sypaniny po suchu na obvyklém dopravním prostředku, bez naložení výkopku, avšak se složením bez rozhrnutí z horniny třídy těžitelnosti II skupiny 4 a 5</t>
  </si>
  <si>
    <t>Poznámka k položce:
na skládku dle dispozic zhotovitelke</t>
  </si>
  <si>
    <t>201,17-108,56-77,14</t>
  </si>
  <si>
    <t>-582971016</t>
  </si>
  <si>
    <t>15,47*1,8</t>
  </si>
  <si>
    <t>1288179060</t>
  </si>
  <si>
    <t>174151101</t>
  </si>
  <si>
    <t>Zásyp jam, šachet rýh nebo kolem objektů sypaninou se zhutněním</t>
  </si>
  <si>
    <t>-2136708402</t>
  </si>
  <si>
    <t>Zásyp sypaninou z jakékoliv horniny strojně s uložením výkopku ve vrstvách se zhutněním jam, šachet, rýh nebo kolem objektů v těchto vykopávkách</t>
  </si>
  <si>
    <t>https://podminky.urs.cz/item/CS_URS_2023_02/174151101</t>
  </si>
  <si>
    <t>133*1,2*0,2</t>
  </si>
  <si>
    <t>18*1,0*0,2</t>
  </si>
  <si>
    <t>77*0,8*0,2</t>
  </si>
  <si>
    <t>"v trase stáavajícího potrubí" 133*0,2</t>
  </si>
  <si>
    <t>"v trase stáavajícího potrubí" 18*0,15</t>
  </si>
  <si>
    <t>175151101</t>
  </si>
  <si>
    <t>Obsypání potrubí strojně sypaninou bez prohození, uloženou do 3 m</t>
  </si>
  <si>
    <t>-866743041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</si>
  <si>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</si>
  <si>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https://podminky.urs.cz/item/CS_URS_2023_02/175151101</t>
  </si>
  <si>
    <t>133*1,2*0,5</t>
  </si>
  <si>
    <t>18*1,0*0,4</t>
  </si>
  <si>
    <t>77*0,8*0,35</t>
  </si>
  <si>
    <t>175111109</t>
  </si>
  <si>
    <t>Příplatek k obsypání potrubí za ruční prohození sypaniny, uložené do 3 m</t>
  </si>
  <si>
    <t>64</t>
  </si>
  <si>
    <t>-946654439</t>
  </si>
  <si>
    <t>Obsypání potrubí ručně sypaninou z vhodných hornin třídy těžitelnosti I a II, skupiny 1 až 4 nebo materiálem připraveným podél výkopu ve vzdálenosti do 3 m od jeho kraje pro jakoukoliv hloubku výkopu a míru zhutnění Příplatek k ceně za prohození sypaniny</t>
  </si>
  <si>
    <t>https://podminky.urs.cz/item/CS_URS_2023_02/175111109</t>
  </si>
  <si>
    <t>Vodorovné konstrukce</t>
  </si>
  <si>
    <t>451573111</t>
  </si>
  <si>
    <t>Lože pod potrubí otevřený výkop ze štěrkopísku</t>
  </si>
  <si>
    <t>1378376154</t>
  </si>
  <si>
    <t>Lože pod potrubí, stoky a drobné objekty v otevřeném výkopu z písku a štěrkopísku do 63 mm</t>
  </si>
  <si>
    <t>https://podminky.urs.cz/item/CS_URS_2023_02/451573111</t>
  </si>
  <si>
    <t>133*1,2*0,1</t>
  </si>
  <si>
    <t>18*1,0*0,1</t>
  </si>
  <si>
    <t>77*0,9*0,1</t>
  </si>
  <si>
    <t>230201327</t>
  </si>
  <si>
    <t>Montáž trubního dílu PE elektrotvarovky dn 225 mm en 20,5 mm</t>
  </si>
  <si>
    <t>-1743043082</t>
  </si>
  <si>
    <t>Montáž elektrotvarovky PE průměru přes 110 mm Ø 225, tl. stěny 20,5 mm</t>
  </si>
  <si>
    <t>https://podminky.urs.cz/item/CS_URS_2023_02/230201327</t>
  </si>
  <si>
    <t>"T-kus" 1</t>
  </si>
  <si>
    <t>WVN.FF485772W</t>
  </si>
  <si>
    <t>Elektro T-kus redukovaný 225-90</t>
  </si>
  <si>
    <t>265730164</t>
  </si>
  <si>
    <t>87735112(R)</t>
  </si>
  <si>
    <t>Montáž elektro navrtávacích T-kusů bez vrtáku na potrubí z PE trub d 225/32</t>
  </si>
  <si>
    <t>-1734980277</t>
  </si>
  <si>
    <t>Montáž tvarovek na plastovém potrubí z polyetylenu PE 100 elektrotvarovek SDR 11/PN16 T-kusů navrtávacích bez vrtáku d 225/32</t>
  </si>
  <si>
    <t>28614041</t>
  </si>
  <si>
    <t>tvarovka T-kus navrtávací bez vrtáku D 225-32mm</t>
  </si>
  <si>
    <t>-22227092</t>
  </si>
  <si>
    <t>877351122(R)</t>
  </si>
  <si>
    <t>Montáž elektro navrtávacích T-kusů bez vrtáku na potrubí z PE trub d 225/40</t>
  </si>
  <si>
    <t>1852807254</t>
  </si>
  <si>
    <t>Montáž tvarovek na plastovém potrubí z polyetylenu PE 100 elektrotvarovek SDR 11/PN16 T-kusů navrtávacích bez vrtáku d 225/63</t>
  </si>
  <si>
    <t>28614042</t>
  </si>
  <si>
    <t>tvarovka T-kus navrtávací bez vrtáku D 225-40mm</t>
  </si>
  <si>
    <t>1176589402</t>
  </si>
  <si>
    <t>877351126</t>
  </si>
  <si>
    <t>Montáž elektro navrtávacích T-kusů bez vrtáku na potrubí z PE trub d 225/63</t>
  </si>
  <si>
    <t>1751764529</t>
  </si>
  <si>
    <t>https://podminky.urs.cz/item/CS_URS_2023_02/877351126</t>
  </si>
  <si>
    <t>28614042(R)</t>
  </si>
  <si>
    <t>tvarovka T-kus navrtávací bez vrtáku D 225-63mm</t>
  </si>
  <si>
    <t>1217361788</t>
  </si>
  <si>
    <t>899721111</t>
  </si>
  <si>
    <t>Signalizační vodič DN do 150 mm na potrubí</t>
  </si>
  <si>
    <t>301434523</t>
  </si>
  <si>
    <t>Signalizační vodič na potrubí DN do 150 mm</t>
  </si>
  <si>
    <t>https://podminky.urs.cz/item/CS_URS_2023_02/899721111</t>
  </si>
  <si>
    <t>133+6+12</t>
  </si>
  <si>
    <t>"svislá část" 9*1,5</t>
  </si>
  <si>
    <t>899722114</t>
  </si>
  <si>
    <t>Krytí potrubí z plastů výstražnou fólií z PVC 40 cm</t>
  </si>
  <si>
    <t>1476471854</t>
  </si>
  <si>
    <t>Krytí potrubí z plastů výstražnou fólií z PVC šířky 40 cm</t>
  </si>
  <si>
    <t>https://podminky.urs.cz/item/CS_URS_2023_02/899722114</t>
  </si>
  <si>
    <t>997221571</t>
  </si>
  <si>
    <t>Vodorovná doprava vybouraných hmot do 1 km</t>
  </si>
  <si>
    <t>1457235683</t>
  </si>
  <si>
    <t>Vodorovná doprava vybouraných hmot bez naložení, ale se složením a s hrubým urovnáním na vzdálenost do 1 km</t>
  </si>
  <si>
    <t>https://podminky.urs.cz/item/CS_URS_2023_02/997221571</t>
  </si>
  <si>
    <t>997221579</t>
  </si>
  <si>
    <t>Příplatek ZKD 1 km u vodorovné dopravy vybouraných hmot</t>
  </si>
  <si>
    <t>-1235601583</t>
  </si>
  <si>
    <t>Vodorovná doprava vybouraných hmot bez naložení, ale se složením a s hrubým urovnáním na vzdálenost Příplatek k ceně za každý další i započatý 1 km přes 1 km</t>
  </si>
  <si>
    <t>https://podminky.urs.cz/item/CS_URS_2023_02/997221579</t>
  </si>
  <si>
    <t>7,55*19 'Přepočtené koeficientem množství</t>
  </si>
  <si>
    <t>997221858</t>
  </si>
  <si>
    <t>Poplatek za uložení na skládce (skládkovné) odpadu z ocel, železo kód odpadu 170 405</t>
  </si>
  <si>
    <t>-1744140874</t>
  </si>
  <si>
    <t>https://podminky.urs.cz/item/CS_URS_2023_02/997221858</t>
  </si>
  <si>
    <t>PSV</t>
  </si>
  <si>
    <t>Práce a dodávky PSV</t>
  </si>
  <si>
    <t>733</t>
  </si>
  <si>
    <t>Ústřední vytápění - rozvodné potrubí</t>
  </si>
  <si>
    <t>733120819</t>
  </si>
  <si>
    <t>Demontáž potrubí ocelového hladkého D přes 38 do 60,3</t>
  </si>
  <si>
    <t>-1784177026</t>
  </si>
  <si>
    <t>Demontáž potrubí z trubek ocelových hladkých Ø přes 38 do 60,3</t>
  </si>
  <si>
    <t>https://podminky.urs.cz/item/CS_URS_2023_02/733120819</t>
  </si>
  <si>
    <t>37+40</t>
  </si>
  <si>
    <t>733120826</t>
  </si>
  <si>
    <t>Demontáž potrubí ocelového hladkého D přes 60,3 do 89</t>
  </si>
  <si>
    <t>-1709329993</t>
  </si>
  <si>
    <t>Demontáž potrubí z trubek ocelových hladkých Ø přes 60,3 do 89</t>
  </si>
  <si>
    <t>https://podminky.urs.cz/item/CS_URS_2023_02/733120826</t>
  </si>
  <si>
    <t>12+6</t>
  </si>
  <si>
    <t>733120841</t>
  </si>
  <si>
    <t>Demontáž potrubí ocelového hladkého D 245</t>
  </si>
  <si>
    <t>-1036607785</t>
  </si>
  <si>
    <t>Demontáž potrubí z trubek ocelových hladkých Ø 245</t>
  </si>
  <si>
    <t>https://podminky.urs.cz/item/CS_URS_2023_02/733120841</t>
  </si>
  <si>
    <t>133</t>
  </si>
  <si>
    <t>998276101</t>
  </si>
  <si>
    <t>Přesun hmot pro trubní vedení z trub z plastických hmot otevřený výkop</t>
  </si>
  <si>
    <t>-1083467656</t>
  </si>
  <si>
    <t>Přesun hmot pro trubní vedení hloubené z trub z plastických hmot nebo sklolaminátových pro vodovody, kanalizace, teplovody, produktovody v otevřeném výkopu dopravní vzdálenost do 15 m</t>
  </si>
  <si>
    <t>https://podminky.urs.cz/item/CS_URS_2023_02/998276101</t>
  </si>
  <si>
    <t>23-M</t>
  </si>
  <si>
    <t>Montáže potrubí</t>
  </si>
  <si>
    <t>230200211</t>
  </si>
  <si>
    <t>Jednostranné přerušení průtoku plynu 2 balony vloženými ručně v ocelovém potrubí do DN 125 mm</t>
  </si>
  <si>
    <t>1431522068</t>
  </si>
  <si>
    <t>Přerušení průtoku plynu balony vloženými ručně v ocelovém potrubí DN do 125 mm</t>
  </si>
  <si>
    <t>https://podminky.urs.cz/item/CS_URS_2023_02/230200211</t>
  </si>
  <si>
    <t>230200213</t>
  </si>
  <si>
    <t>Jednostranné přerušení průtoku plynu 2 balony vloženými ručně v ocelovém potrubí do DN 300 mm</t>
  </si>
  <si>
    <t>-1338649194</t>
  </si>
  <si>
    <t>Přerušení průtoku plynu balony vloženými ručně v ocelovém potrubí DN do 300 mm</t>
  </si>
  <si>
    <t>https://podminky.urs.cz/item/CS_URS_2023_02/230200213</t>
  </si>
  <si>
    <t>230200354</t>
  </si>
  <si>
    <t>Jednostranné přerušení průtoku plynu za použití trnování potrubí DN do 50 mm</t>
  </si>
  <si>
    <t>-1271340849</t>
  </si>
  <si>
    <t>Jednostranné přerušení průtoku plynu za použití trnování DN potrubí do 50 mm</t>
  </si>
  <si>
    <t>https://podminky.urs.cz/item/CS_URS_2023_02/230200354</t>
  </si>
  <si>
    <t>230201138</t>
  </si>
  <si>
    <t>Montáž trubních dílů přivařovacích D přes 219,3 do 273 mm tl stěny 8,0 mm</t>
  </si>
  <si>
    <t>1665865816</t>
  </si>
  <si>
    <t>Montáž trubních dílů ocelových přivařovacích Ø přes 219,3 do 273 tl. stěny 8 mm</t>
  </si>
  <si>
    <t>https://podminky.urs.cz/item/CS_URS_2023_02/230201138</t>
  </si>
  <si>
    <t>TMP.77564164(R)</t>
  </si>
  <si>
    <t>GF-Zemní přechodka PE/OCEL d/DN 225/200</t>
  </si>
  <si>
    <t>128</t>
  </si>
  <si>
    <t>856665444</t>
  </si>
  <si>
    <t>230201326</t>
  </si>
  <si>
    <t>Montáž trubního dílu PE elektrotvarovky dn 225 mm en 12,8 mm</t>
  </si>
  <si>
    <t>-1325287423</t>
  </si>
  <si>
    <t>Montáž elektrotvarovky PE průměru přes 110 mm Ø 225, tl. stěny 12,8 mm</t>
  </si>
  <si>
    <t>https://podminky.urs.cz/item/CS_URS_2023_02/230201326</t>
  </si>
  <si>
    <t>13+4</t>
  </si>
  <si>
    <t>28614926</t>
  </si>
  <si>
    <t>elektrospojka SDR17 PE 100 PN10 D 225mm</t>
  </si>
  <si>
    <t>-636312419</t>
  </si>
  <si>
    <t>132/12+2</t>
  </si>
  <si>
    <t>28614954</t>
  </si>
  <si>
    <t>elektrokoleno 45° PE 100 PN16 D 225mm</t>
  </si>
  <si>
    <t>2056167470</t>
  </si>
  <si>
    <t>230205025</t>
  </si>
  <si>
    <t>Montáž potrubí plastového svařované na tupo nebo elektrospojkou dn 32 mm en 3,0 mm</t>
  </si>
  <si>
    <t>828289146</t>
  </si>
  <si>
    <t>Montáž potrubí PE průměru do 110 mm návin nebo tyč, svařované na tupo nebo elektrospojkou Ø 32, tl. stěny 3,0 mm</t>
  </si>
  <si>
    <t>https://podminky.urs.cz/item/CS_URS_2023_02/230205025</t>
  </si>
  <si>
    <t>28613524</t>
  </si>
  <si>
    <t>potrubí třívrstvé PE100 RC SDR11 32x3,0 dl 12m</t>
  </si>
  <si>
    <t>1515591674</t>
  </si>
  <si>
    <t>230205031</t>
  </si>
  <si>
    <t>Montáž potrubí plastového svařované na tupo nebo elektrospojkou dn 40 mm en 3,7 mm</t>
  </si>
  <si>
    <t>-1184114798</t>
  </si>
  <si>
    <t>Montáž potrubí PE průměru do 110 mm návin nebo tyč, svařované na tupo nebo elektrospojkou Ø 40, tl. stěny 3,7 mm</t>
  </si>
  <si>
    <t>https://podminky.urs.cz/item/CS_URS_2023_02/230205031</t>
  </si>
  <si>
    <t>28613525</t>
  </si>
  <si>
    <t>potrubí třívrstvé PE100 RC SDR11 40x3,70 dl 12m</t>
  </si>
  <si>
    <t>-1165910342</t>
  </si>
  <si>
    <t>230205042</t>
  </si>
  <si>
    <t>Montáž potrubí plastového svařované na tupo nebo elektrospojkou dn 63 mm en 5,8 mm</t>
  </si>
  <si>
    <t>-1757854261</t>
  </si>
  <si>
    <t>Montáž potrubí PE průměru do 110 mm návin nebo tyč, svařované na tupo nebo elektrospojkou Ø 63, tl. stěny 5,8 mm</t>
  </si>
  <si>
    <t>https://podminky.urs.cz/item/CS_URS_2023_02/230205042</t>
  </si>
  <si>
    <t>28613527</t>
  </si>
  <si>
    <t>potrubí třívrstvé PE100 RC SDR11 63x5,80 dl 12m</t>
  </si>
  <si>
    <t>-1162579987</t>
  </si>
  <si>
    <t>230205051</t>
  </si>
  <si>
    <t>Montáž potrubí plastového svařované na tupo nebo elektrospojkou dn 90 mm en 5,2 mm</t>
  </si>
  <si>
    <t>-1119744068</t>
  </si>
  <si>
    <t>Montáž potrubí PE průměru do 110 mm návin nebo tyč, svařované na tupo nebo elektrospojkou Ø 90, tl. stěny 5,2 mm</t>
  </si>
  <si>
    <t>https://podminky.urs.cz/item/CS_URS_2023_02/230205051</t>
  </si>
  <si>
    <t>28613575</t>
  </si>
  <si>
    <t>potrubí dvouvrstvé PE100 RC SDR17 90x5,4 dl 12m</t>
  </si>
  <si>
    <t>127417313</t>
  </si>
  <si>
    <t>230205142</t>
  </si>
  <si>
    <t>Montáž potrubí plastového svařovaného na tupo nebo elektrospojkou dn 225 mm en 12,8 mm</t>
  </si>
  <si>
    <t>-1857202143</t>
  </si>
  <si>
    <t>Montáž potrubí PE průměru přes 110 mm Ø 225, tl. stěny 12,8 mm</t>
  </si>
  <si>
    <t>https://podminky.urs.cz/item/CS_URS_2023_02/230205142</t>
  </si>
  <si>
    <t>28613544</t>
  </si>
  <si>
    <t>potrubí třívrstvé PE100 RC SDR17 225x13,4 dl 12m</t>
  </si>
  <si>
    <t>-1060755298</t>
  </si>
  <si>
    <t>230205225</t>
  </si>
  <si>
    <t>Montáž trubního dílu PE elektrotvarovky nebo svařovaného na tupo dn 32 mm en 2,0 mm</t>
  </si>
  <si>
    <t>1569226085</t>
  </si>
  <si>
    <t>Montáž trubních dílů PE průměru do 110 mm elektrotvarovky nebo svařované na tupo Ø 32, tl. stěny 3,0 mm</t>
  </si>
  <si>
    <t>https://podminky.urs.cz/item/CS_URS_2023_02/230205225</t>
  </si>
  <si>
    <t>28615969</t>
  </si>
  <si>
    <t>elektrospojka SDR11 PE 100 PN16 D 32mm</t>
  </si>
  <si>
    <t>120844925</t>
  </si>
  <si>
    <t>6*2</t>
  </si>
  <si>
    <t>230201106</t>
  </si>
  <si>
    <t>Montáž trubních dílů přivařovacích D do 60,3 mm tl stěny 3,2 mm</t>
  </si>
  <si>
    <t>308987201</t>
  </si>
  <si>
    <t>Montáž trubních dílů ocelových přivařovacích Ø do 60,3 mm, tl. stěny 3,2 mm</t>
  </si>
  <si>
    <t>https://podminky.urs.cz/item/CS_URS_2023_02/230201106</t>
  </si>
  <si>
    <t>6+3</t>
  </si>
  <si>
    <t>WVN.FF641510W</t>
  </si>
  <si>
    <t>Přechodový kus PE-ocel 32-1"</t>
  </si>
  <si>
    <t>-136125618</t>
  </si>
  <si>
    <t>230205231</t>
  </si>
  <si>
    <t>Montáž trubního dílu PE elektrotvarovky nebo svařovaného na tupo dn 40 mm en 3,6 mm</t>
  </si>
  <si>
    <t>1236677910</t>
  </si>
  <si>
    <t>Montáž trubních dílů PE průměru do 110 mm elektrotvarovky nebo svařované na tupo Ø 40, tl. stěny 3,7 mm</t>
  </si>
  <si>
    <t>https://podminky.urs.cz/item/CS_URS_2023_02/230205231</t>
  </si>
  <si>
    <t>28615970</t>
  </si>
  <si>
    <t>elektrospojka SDR11 PE 100 PN16 D 40mm</t>
  </si>
  <si>
    <t>-492302303</t>
  </si>
  <si>
    <t>3*2</t>
  </si>
  <si>
    <t>WVN.FF641514W</t>
  </si>
  <si>
    <t>Přechodový kus PE-ocel 40-1 1/4"</t>
  </si>
  <si>
    <t>149717097</t>
  </si>
  <si>
    <t>230205242</t>
  </si>
  <si>
    <t>Montáž trubního dílu PE elektrotvarovky nebo svařovaného na tupo dn 63 mm en 5,7 mm</t>
  </si>
  <si>
    <t>-1103063728</t>
  </si>
  <si>
    <t>Montáž trubních dílů PE průměru do 110 mm elektrotvarovky nebo svařované na tupo Ø 63, tl. stěny 5,8 mm</t>
  </si>
  <si>
    <t>https://podminky.urs.cz/item/CS_URS_2023_02/230205242</t>
  </si>
  <si>
    <t>28615972</t>
  </si>
  <si>
    <t>elektrospojka SDR11 PE 100 PN16 D 63mm</t>
  </si>
  <si>
    <t>-1777709838</t>
  </si>
  <si>
    <t>230201114</t>
  </si>
  <si>
    <t>Montáž trubních dílů přivařovacích D přes 60,3 do 89 mm tl stěny 4,0 mm</t>
  </si>
  <si>
    <t>-1740113775</t>
  </si>
  <si>
    <t>Montáž trubních dílů ocelových přivařovacích Ø přes 60,3 do 89 mm, tl. stěny 4,0 mm</t>
  </si>
  <si>
    <t>https://podminky.urs.cz/item/CS_URS_2023_02/230201114</t>
  </si>
  <si>
    <t>TMP.775641641(R)</t>
  </si>
  <si>
    <t>GF-Zemní přechodka PE/OCEL d 63/50</t>
  </si>
  <si>
    <t>629300120</t>
  </si>
  <si>
    <t>230205251</t>
  </si>
  <si>
    <t>Montáž trubního dílu PE elektrotvarovky nebo svařovaného na tupo dn 90 mm en 5,1 mm</t>
  </si>
  <si>
    <t>-1779546126</t>
  </si>
  <si>
    <t>Montáž trubních dílů PE průměru do 110 mm elektrotvarovky nebo svařované na tupo Ø 90, tl. stěny 5,2 mm</t>
  </si>
  <si>
    <t>https://podminky.urs.cz/item/CS_URS_2023_02/230205251</t>
  </si>
  <si>
    <t>28615974</t>
  </si>
  <si>
    <t>elektrospojka SDR11 PE 100 PN16 D 90mm</t>
  </si>
  <si>
    <t>-2099990148</t>
  </si>
  <si>
    <t>230201118</t>
  </si>
  <si>
    <t>Montáž trubních dílů přivařovacích D přes 89 do 114,3 mm tl stěny 4,5 mm</t>
  </si>
  <si>
    <t>-340975747</t>
  </si>
  <si>
    <t>Montáž trubních dílů ocelových přivařovacích Ø přes 89 do 114,3, tl. stěny 4,5 mm</t>
  </si>
  <si>
    <t>https://podminky.urs.cz/item/CS_URS_2023_02/230201118</t>
  </si>
  <si>
    <t>TMP.775641642(R)</t>
  </si>
  <si>
    <t>GF-Zemní přechodka PE/OCEL d 90/80</t>
  </si>
  <si>
    <t>-227936537</t>
  </si>
  <si>
    <t>65</t>
  </si>
  <si>
    <t>230208513</t>
  </si>
  <si>
    <t>Odplynění a inertizace ocelového potrubí DN do 100 mm</t>
  </si>
  <si>
    <t>-1169572199</t>
  </si>
  <si>
    <t>https://podminky.urs.cz/item/CS_URS_2023_02/230208513</t>
  </si>
  <si>
    <t>6+12</t>
  </si>
  <si>
    <t>66</t>
  </si>
  <si>
    <t>230208515</t>
  </si>
  <si>
    <t>Odplynění a inertizace ocelového potrubí DN přes 200 do 300 mm</t>
  </si>
  <si>
    <t>-1842379210</t>
  </si>
  <si>
    <t>https://podminky.urs.cz/item/CS_URS_2023_02/230208515</t>
  </si>
  <si>
    <t>67</t>
  </si>
  <si>
    <t>230210013</t>
  </si>
  <si>
    <t>Oprava opláštění ruční ovinem páskou za studena 2vrstvy</t>
  </si>
  <si>
    <t>-699516890</t>
  </si>
  <si>
    <t>Montáž opláštění ruční ovinem páskou za studena 2 vrstvy</t>
  </si>
  <si>
    <t>https://podminky.urs.cz/item/CS_URS_2023_02/230210013</t>
  </si>
  <si>
    <t>Poznámka k položce:
Montáž vč. materiálu</t>
  </si>
  <si>
    <t>68</t>
  </si>
  <si>
    <t>230230022</t>
  </si>
  <si>
    <t>Hlavní tlaková zkouška vzduchem 0,6 MPa DN 250</t>
  </si>
  <si>
    <t>11115815</t>
  </si>
  <si>
    <t>Tlakové zkoušky hlavní vzduchem 0,6 MPa DN 250</t>
  </si>
  <si>
    <t>https://podminky.urs.cz/item/CS_URS_2023_02/230230022</t>
  </si>
  <si>
    <t>133+12+6+77</t>
  </si>
  <si>
    <t>69</t>
  </si>
  <si>
    <t>230230077</t>
  </si>
  <si>
    <t>Čištění potrubí PN 38 6416 DN 250</t>
  </si>
  <si>
    <t>1937197723</t>
  </si>
  <si>
    <t>Čištění potrubí DN 250</t>
  </si>
  <si>
    <t>https://podminky.urs.cz/item/CS_URS_2023_02/230230077</t>
  </si>
  <si>
    <t>VRN</t>
  </si>
  <si>
    <t>Vedlejší rozpočtové náklady</t>
  </si>
  <si>
    <t>VRN1</t>
  </si>
  <si>
    <t>Průzkumné, geodetické a projektové práce</t>
  </si>
  <si>
    <t>70</t>
  </si>
  <si>
    <t>012103000</t>
  </si>
  <si>
    <t>Geodetické práce před výstavbou</t>
  </si>
  <si>
    <t>1024</t>
  </si>
  <si>
    <t>-1404843146</t>
  </si>
  <si>
    <t>https://podminky.urs.cz/item/CS_URS_2023_02/012103000</t>
  </si>
  <si>
    <t xml:space="preserve">Poznámka k položce:
Zajištění vytýčení veškerých stávajících inženýrských sítí (včetně úhrady za vytýčení provedené jejími správci), odpovědnost za jejich neporušení během výstavby a zpětné předání jejich zprávcům.    
Geodetické vytýčení prostoru staveniště v terénu před zahájením stavebních prací (směrové a výškové), vytýčení hranic trvalého i dočasného záboru. Soustavné vytyčování zřetelného označení obvodu staveniště během stavby."
</t>
  </si>
  <si>
    <t>71</t>
  </si>
  <si>
    <t>013254000</t>
  </si>
  <si>
    <t>Dokumentace skutečného provedení stavby</t>
  </si>
  <si>
    <t>1848869470</t>
  </si>
  <si>
    <t>https://podminky.urs.cz/item/CS_URS_2023_02/013254000</t>
  </si>
  <si>
    <t xml:space="preserve">Poznámka k položce:
Provedení geodetického zaměření trasy plynovodu a polohopisných prvků odkrytého potrubí před provedením obsypu. Provedení geodetického zaměření po provedení úprav povrchu. Zaměření plynárenského zařízení a vyhotovení digitální technické mapy v jeho okolí dle geodetických směrnic (www.gasnet.cz/cs/technické dokumenty). "
</t>
  </si>
  <si>
    <t>72</t>
  </si>
  <si>
    <t>013294000</t>
  </si>
  <si>
    <t>Ostatní dokumentace</t>
  </si>
  <si>
    <t>-71388127</t>
  </si>
  <si>
    <t>https://podminky.urs.cz/item/CS_URS_2023_02/013294000</t>
  </si>
  <si>
    <t xml:space="preserve">Poznámka k položce:
Vyhotovení dokumentace k předání stavby plynovodu. Zápis o odevzdání a převzetí dokončené stavby, Revizní zpráva - výchozí - plynárenského zařízení. Protokol otlakové zkoušce atd. dle  směrnic uvedených na www.gasnet.cz/cs/technické dokumenty. "
</t>
  </si>
  <si>
    <t>2 - II. ETAPA</t>
  </si>
  <si>
    <t>100.2A - Rekonstrukce komunikace ul. Husova - II. etapa</t>
  </si>
  <si>
    <t>-41591441</t>
  </si>
  <si>
    <t>"ZÚ s křiž. Havlíčkova" 36</t>
  </si>
  <si>
    <t>"obnova v KU" 18</t>
  </si>
  <si>
    <t>-1212524653</t>
  </si>
  <si>
    <t>1680+42</t>
  </si>
  <si>
    <t>"odečet VAK TR"-1656</t>
  </si>
  <si>
    <t>1437580841</t>
  </si>
  <si>
    <t>-214565815</t>
  </si>
  <si>
    <t>(1680+42)*0,4</t>
  </si>
  <si>
    <t>"odečet VAK TR"-(1656*0,4)</t>
  </si>
  <si>
    <t>-1933782644</t>
  </si>
  <si>
    <t>"20%"  26,4*0,2</t>
  </si>
  <si>
    <t>276838720</t>
  </si>
  <si>
    <t>"rýha pro drenáž" (325)*0,4*0,4</t>
  </si>
  <si>
    <t>-382060255</t>
  </si>
  <si>
    <t>"rýha pro drenáž, odvoz na skládku dle dispozic zhotovitele" 0,4*0,4*325</t>
  </si>
  <si>
    <t>383420502</t>
  </si>
  <si>
    <t>"na skládku dle dispozic zhotovitele - viz pol. č. 122452205" 26,4</t>
  </si>
  <si>
    <t>-2136291769</t>
  </si>
  <si>
    <t>26,4</t>
  </si>
  <si>
    <t>-1548223737</t>
  </si>
  <si>
    <t>"provedení SANACE z vhodného materiálu dle ČSN 736133 - doplnění nakupovaným materiálem" (0,3*26,4)*2</t>
  </si>
  <si>
    <t>-870490484</t>
  </si>
  <si>
    <t>"viz pol. č. 122452205" 26,4*1,8</t>
  </si>
  <si>
    <t>"rýha pro drenáž" 0,4*0,4*325*1,8</t>
  </si>
  <si>
    <t>-693750898</t>
  </si>
  <si>
    <t>"viz pol. č. 122452205" 26,4</t>
  </si>
  <si>
    <t>"rýha pro drenáž" 0,4*0,4*325</t>
  </si>
  <si>
    <t>-729659521</t>
  </si>
  <si>
    <t>1680+42+"rozšíření pod obrubou"255*2*0,2</t>
  </si>
  <si>
    <t>1778364960</t>
  </si>
  <si>
    <t>325*1</t>
  </si>
  <si>
    <t>1856728941</t>
  </si>
  <si>
    <t>325*1,1845 'Přepočtené koeficientem množství</t>
  </si>
  <si>
    <t>1557805646</t>
  </si>
  <si>
    <t>260+65</t>
  </si>
  <si>
    <t>648539041</t>
  </si>
  <si>
    <t>264943046</t>
  </si>
  <si>
    <t>168*1,1845 'Přepočtené koeficientem množství</t>
  </si>
  <si>
    <t>729997476</t>
  </si>
  <si>
    <t>-444738792</t>
  </si>
  <si>
    <t>-123658296</t>
  </si>
  <si>
    <t>-1608134357</t>
  </si>
  <si>
    <t>66*0,2*116,2"(kg/m3)"/1000</t>
  </si>
  <si>
    <t>-1831341845</t>
  </si>
  <si>
    <t>66*0,2*46,5"(kg/m3)"/1000</t>
  </si>
  <si>
    <t>380884297</t>
  </si>
  <si>
    <t>1576054963</t>
  </si>
  <si>
    <t>-2055718602</t>
  </si>
  <si>
    <t>591211111</t>
  </si>
  <si>
    <t>Kladení dlažby z kostek drobných z kamene do lože z kameniva těženého tl 50 mm</t>
  </si>
  <si>
    <t>-369730664</t>
  </si>
  <si>
    <t>Kladení dlažby z kostek s provedením lože do tl. 50 mm, s vyplněním spár, s dvojím beraněním a se smetením přebytečného materiálu na krajnici drobných z kamene, do lože z kameniva těženého</t>
  </si>
  <si>
    <t>https://podminky.urs.cz/item/CS_URS_2023_02/591211111</t>
  </si>
  <si>
    <t>"obnova v KU s použitím stáv. materiálu" 18</t>
  </si>
  <si>
    <t>-845227642</t>
  </si>
  <si>
    <t>-548720405</t>
  </si>
  <si>
    <t>-368332686</t>
  </si>
  <si>
    <t>-999008981</t>
  </si>
  <si>
    <t>895851825</t>
  </si>
  <si>
    <t>483061141</t>
  </si>
  <si>
    <t>1392278844</t>
  </si>
  <si>
    <t>685982669</t>
  </si>
  <si>
    <t>-1518746774</t>
  </si>
  <si>
    <t>-1583115259</t>
  </si>
  <si>
    <t>-1222438116</t>
  </si>
  <si>
    <t>-552197590</t>
  </si>
  <si>
    <t>771820502</t>
  </si>
  <si>
    <t>308578704</t>
  </si>
  <si>
    <t>1958071220</t>
  </si>
  <si>
    <t>916111113</t>
  </si>
  <si>
    <t>Osazení obruby z velkých kostek s boční opěrou do lože z betonu prostého</t>
  </si>
  <si>
    <t>1197795372</t>
  </si>
  <si>
    <t>Osazení silniční obruby z dlažebních kostek v jedné řadě s ložem tl. přes 50 do 100 mm, s vyplněním a zatřením spár cementovou maltou z velkých kostek s boční opěrou z betonu prostého, do lože z betonu prostého téže značky</t>
  </si>
  <si>
    <t>https://podminky.urs.cz/item/CS_URS_2023_02/916111113</t>
  </si>
  <si>
    <t>"obnova obruby v KU s použitím stáv. materiálu" 5</t>
  </si>
  <si>
    <t>916111122</t>
  </si>
  <si>
    <t>Osazení obruby z drobných kostek bez boční opěry do lože z betonu prostého</t>
  </si>
  <si>
    <t>-263351222</t>
  </si>
  <si>
    <t>Osazení silniční obruby z dlažebních kostek v jedné řadě s ložem tl. přes 50 do 100 mm, s vyplněním a zatřením spár cementovou maltou z drobných kostek bez boční opěry, do lože z betonu prostého</t>
  </si>
  <si>
    <t>https://podminky.urs.cz/item/CS_URS_2023_02/916111122</t>
  </si>
  <si>
    <t>"obnova dvojřádku v KU s použitím stáva materiálu" 2*6</t>
  </si>
  <si>
    <t>-335620526</t>
  </si>
  <si>
    <t>6+6+6+8+8+6</t>
  </si>
  <si>
    <t>-1397908846</t>
  </si>
  <si>
    <t>-1177034414</t>
  </si>
  <si>
    <t>-1576433547</t>
  </si>
  <si>
    <t>-1605661247</t>
  </si>
  <si>
    <t>83,4*2 'Přepočtené koeficientem množství</t>
  </si>
  <si>
    <t>1215134965</t>
  </si>
  <si>
    <t>-1510759631</t>
  </si>
  <si>
    <t>100.2C - Rekonstrukce přidružených ploch ul. Husova - II.etapa</t>
  </si>
  <si>
    <t xml:space="preserve">    3 - Svislé a kompletní konstrukce</t>
  </si>
  <si>
    <t>111251101</t>
  </si>
  <si>
    <t>Odstranění křovin a stromů průměru kmene do 100 mm i s kořeny sklonu terénu do 1:5 z celkové plochy do 100 m2 strojně</t>
  </si>
  <si>
    <t>-128158623</t>
  </si>
  <si>
    <t>Odstranění křovin a stromů s odstraněním kořenů strojně průměru kmene do 100 mm v rovině nebo ve svahu sklonu terénu do 1:5, při celkové ploše do 100 m2</t>
  </si>
  <si>
    <t>https://podminky.urs.cz/item/CS_URS_2023_02/111251101</t>
  </si>
  <si>
    <t>"parkoviště za poliklinikou" 50</t>
  </si>
  <si>
    <t>112101101</t>
  </si>
  <si>
    <t>Odstranění stromů listnatých průměru kmene přes 100 do 300 mm</t>
  </si>
  <si>
    <t>1697199937</t>
  </si>
  <si>
    <t>Odstranění stromů s odřezáním kmene a s odvětvením listnatých, průměru kmene přes 100 do 300 mm</t>
  </si>
  <si>
    <t>https://podminky.urs.cz/item/CS_URS_2023_02/112101101</t>
  </si>
  <si>
    <t>112101121</t>
  </si>
  <si>
    <t>Odstranění stromů jehličnatých průměru kmene přes 100 do 300 mm</t>
  </si>
  <si>
    <t>-1673684576</t>
  </si>
  <si>
    <t>Odstranění stromů s odřezáním kmene a s odvětvením jehličnatých bez odkornění, průměru kmene přes 100 do 300 mm</t>
  </si>
  <si>
    <t>https://podminky.urs.cz/item/CS_URS_2023_02/112101121</t>
  </si>
  <si>
    <t>1+2+1</t>
  </si>
  <si>
    <t>112101122</t>
  </si>
  <si>
    <t>Odstranění stromů jehličnatých průměru kmene přes 300 do 500 mm</t>
  </si>
  <si>
    <t>976554263</t>
  </si>
  <si>
    <t>Odstranění stromů s odřezáním kmene a s odvětvením jehličnatých bez odkornění, průměru kmene přes 300 do 500 mm</t>
  </si>
  <si>
    <t>https://podminky.urs.cz/item/CS_URS_2023_02/112101122</t>
  </si>
  <si>
    <t>112251101</t>
  </si>
  <si>
    <t>Odstranění pařezů průměru přes 100 do 300 mm</t>
  </si>
  <si>
    <t>1116229476</t>
  </si>
  <si>
    <t>Odstranění pařezů strojně s jejich vykopáním nebo vytrháním průměru přes 100 do 300 mm</t>
  </si>
  <si>
    <t>https://podminky.urs.cz/item/CS_URS_2023_02/112251101</t>
  </si>
  <si>
    <t>10+4</t>
  </si>
  <si>
    <t>112251102</t>
  </si>
  <si>
    <t>Odstranění pařezů průměru přes 300 do 500 mm</t>
  </si>
  <si>
    <t>813814328</t>
  </si>
  <si>
    <t>Odstranění pařezů strojně s jejich vykopáním nebo vytrháním průměru přes 300 do 500 mm</t>
  </si>
  <si>
    <t>https://podminky.urs.cz/item/CS_URS_2023_02/112251102</t>
  </si>
  <si>
    <t>-1400563221</t>
  </si>
  <si>
    <t>282+137+130+30+54+70+3+7+4+9</t>
  </si>
  <si>
    <t>-309715378</t>
  </si>
  <si>
    <t>1778720614</t>
  </si>
  <si>
    <t>"parkoviště u BD" 261</t>
  </si>
  <si>
    <t>"chodník/parkovací stání" 65+139+54+16+25</t>
  </si>
  <si>
    <t>113107331</t>
  </si>
  <si>
    <t>Odstranění podkladu z betonu prostého tl přes 100 do 150 mm strojně pl do 50 m2</t>
  </si>
  <si>
    <t>-497561256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</si>
  <si>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</si>
  <si>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https://podminky.urs.cz/item/CS_URS_2023_02/113107331</t>
  </si>
  <si>
    <t>1847453822</t>
  </si>
  <si>
    <t>-1153027415</t>
  </si>
  <si>
    <t>"kamenné obruby š. 150mm" 132+33+71+62+38+71</t>
  </si>
  <si>
    <t>"betonové obruby š. 150mm" 46+70</t>
  </si>
  <si>
    <t>"betonové obruby š. 100mm" 477</t>
  </si>
  <si>
    <t>113203111</t>
  </si>
  <si>
    <t>Vytrhání obrub z dlažebních kostek</t>
  </si>
  <si>
    <t>907545947</t>
  </si>
  <si>
    <t>Vytrhání obrub s vybouráním lože, s přemístěním hmot na skládku na vzdálenost do 3 m nebo s naložením na dopravní prostředek z dlažebních kostek</t>
  </si>
  <si>
    <t>https://podminky.urs.cz/item/CS_URS_2023_02/113203111</t>
  </si>
  <si>
    <t>"dvojřádek v napojení ul. Havlíčkova" 2*(6+6)</t>
  </si>
  <si>
    <t>"obnova v KU" 6++14</t>
  </si>
  <si>
    <t>-425382756</t>
  </si>
  <si>
    <t>2005374825</t>
  </si>
  <si>
    <t>1069638845</t>
  </si>
  <si>
    <t>1800629898</t>
  </si>
  <si>
    <t>103+70+19+50+70+145+26+1+6+6+25+19+4+10</t>
  </si>
  <si>
    <t>1061015696</t>
  </si>
  <si>
    <t>"chodníky" 602*0,2</t>
  </si>
  <si>
    <t>"parkoviště" 670*0,42</t>
  </si>
  <si>
    <t>"vjezdy" (335+58)*0,32</t>
  </si>
  <si>
    <t>"parkoviště km 0,410-0,460; km 0,490-510" 1,3*(50+20)</t>
  </si>
  <si>
    <t>-1528417327</t>
  </si>
  <si>
    <t>"20%"  527,56*0,2</t>
  </si>
  <si>
    <t>162201411</t>
  </si>
  <si>
    <t>Vodorovné přemístění kmenů stromů listnatých do 1 km D kmene přes 100 do 300 mm</t>
  </si>
  <si>
    <t>-732952405</t>
  </si>
  <si>
    <t>Vodorovné přemístění větví, kmenů nebo pařezů s naložením, složením a dopravou do 1000 m kmenů stromů listnatých, průměru přes 100 do 300 mm</t>
  </si>
  <si>
    <t>https://podminky.urs.cz/item/CS_URS_2023_02/162201411</t>
  </si>
  <si>
    <t>"uložení na skládku investora" 10</t>
  </si>
  <si>
    <t>162201415</t>
  </si>
  <si>
    <t>Vodorovné přemístění kmenů stromů jehličnatých do 1 km D kmene přes 100 do 300 mm</t>
  </si>
  <si>
    <t>1303093603</t>
  </si>
  <si>
    <t>Vodorovné přemístění větví, kmenů nebo pařezů s naložením, složením a dopravou do 1000 m kmenů stromů jehličnatých, průměru přes 100 do 300 mm</t>
  </si>
  <si>
    <t>https://podminky.urs.cz/item/CS_URS_2023_02/162201415</t>
  </si>
  <si>
    <t>"uložení na skládku investora" 4</t>
  </si>
  <si>
    <t>162201416</t>
  </si>
  <si>
    <t>Vodorovné přemístění kmenů stromů jehličnatých do 1 km D kmene přes 300 do 500 mm</t>
  </si>
  <si>
    <t>1943722227</t>
  </si>
  <si>
    <t>Vodorovné přemístění větví, kmenů nebo pařezů s naložením, složením a dopravou do 1000 m kmenů stromů jehličnatých, průměru přes 300 do 500 mm</t>
  </si>
  <si>
    <t>https://podminky.urs.cz/item/CS_URS_2023_02/162201416</t>
  </si>
  <si>
    <t>"uložení na skládku investora" 3</t>
  </si>
  <si>
    <t>116375177</t>
  </si>
  <si>
    <t>"zpět z meziskládky pro zásyp za obrubou" 70,5</t>
  </si>
  <si>
    <t>-466524797</t>
  </si>
  <si>
    <t>"ornice na meziskládku" 55,4+ "zpět z meziskládky" 55,4</t>
  </si>
  <si>
    <t>1525455182</t>
  </si>
  <si>
    <t>"na skládku dle dipozic zhotovitele" 618,56-70,5</t>
  </si>
  <si>
    <t>-1733969704</t>
  </si>
  <si>
    <t>"ornice z meziskládky zpět k ohumusování" 55,4</t>
  </si>
  <si>
    <t>-1040446749</t>
  </si>
  <si>
    <t>"na meziskládku"70,5+ "meziskládky zpě pro zásyp za obrubou" 70,5</t>
  </si>
  <si>
    <t>864700186</t>
  </si>
  <si>
    <t>548,06*1,8</t>
  </si>
  <si>
    <t>985781507</t>
  </si>
  <si>
    <t>"dosypávka za obrubou" (55+120+170+125)*0,15</t>
  </si>
  <si>
    <t>1951347675</t>
  </si>
  <si>
    <t>"ornice na meziskládku" 55,4</t>
  </si>
  <si>
    <t>"zemina na meziskládku" 70,5</t>
  </si>
  <si>
    <t>"zemina na skládku" 548,06</t>
  </si>
  <si>
    <t>91763210</t>
  </si>
  <si>
    <t>602+84+335+670+244</t>
  </si>
  <si>
    <t>-70795800</t>
  </si>
  <si>
    <t>36+43+40+68+17+13+12+3+8+54+40+18+95</t>
  </si>
  <si>
    <t>347805291</t>
  </si>
  <si>
    <t>447</t>
  </si>
  <si>
    <t>1253633996</t>
  </si>
  <si>
    <t>447*0,02 'Přepočtené koeficientem množství</t>
  </si>
  <si>
    <t>184818232</t>
  </si>
  <si>
    <t>Ochrana kmene průměru přes 300 do 500 mm bedněním výšky do 2 m</t>
  </si>
  <si>
    <t>1878440192</t>
  </si>
  <si>
    <t>Ochrana kmene bedněním před poškozením stavebním provozem zřízení včetně odstranění výšky bednění do 2 m průměru kmene přes 300 do 500 mm</t>
  </si>
  <si>
    <t>https://podminky.urs.cz/item/CS_URS_2023_02/184818232</t>
  </si>
  <si>
    <t>Svislé a kompletní konstrukce</t>
  </si>
  <si>
    <t>338171113</t>
  </si>
  <si>
    <t>Osazování sloupků a vzpěr plotových ocelových v do 2 m se zabetonováním</t>
  </si>
  <si>
    <t>-344697038</t>
  </si>
  <si>
    <t>Montáž sloupků a vzpěr plotových ocelových trubkových nebo profilovaných výšky do 2 m se zabetonováním do 0,08 m3 do připravených jamek</t>
  </si>
  <si>
    <t>https://podminky.urs.cz/item/CS_URS_2023_02/338171113</t>
  </si>
  <si>
    <t>"parkoviště za poliklinikou" 15</t>
  </si>
  <si>
    <t>55342252</t>
  </si>
  <si>
    <t>sloupek plotový průběžný Pz a komaxitový 2000/38x1,5mm</t>
  </si>
  <si>
    <t>831754943</t>
  </si>
  <si>
    <t>55342273</t>
  </si>
  <si>
    <t>vzpěra plotová Pz 2000/38x1,5mm</t>
  </si>
  <si>
    <t>1707511012</t>
  </si>
  <si>
    <t>348401130</t>
  </si>
  <si>
    <t>Montáž oplocení ze strojového pletiva s napínacími dráty v přes 1,6 do 2,0 m</t>
  </si>
  <si>
    <t>681697579</t>
  </si>
  <si>
    <t>Montáž oplocení z pletiva strojového s napínacími dráty přes 1,6 do 2,0 m</t>
  </si>
  <si>
    <t>https://podminky.urs.cz/item/CS_URS_2023_02/348401130</t>
  </si>
  <si>
    <t>"parkoviště za poliklinikou" 30</t>
  </si>
  <si>
    <t>31327512</t>
  </si>
  <si>
    <t>pletivo drátěné plastifikované se čtvercovými oky 55/2,5mm v 1500mm</t>
  </si>
  <si>
    <t>-887302169</t>
  </si>
  <si>
    <t>30*1,05 'Přepočtené koeficientem množství</t>
  </si>
  <si>
    <t>15619100</t>
  </si>
  <si>
    <t>drát kruhový poplastovaný napínací 2,5/3,5mm</t>
  </si>
  <si>
    <t>1593861687</t>
  </si>
  <si>
    <t>"parkoviště za poliklinikou" 3*30</t>
  </si>
  <si>
    <t>31324826</t>
  </si>
  <si>
    <t>napínák na drát bavoletu povrchová úprava žár. zinek</t>
  </si>
  <si>
    <t>957004363</t>
  </si>
  <si>
    <t>"parkoviště za poliklinikou" 3</t>
  </si>
  <si>
    <t>1840245060</t>
  </si>
  <si>
    <t>"parkoviště" 670</t>
  </si>
  <si>
    <t>564851111.1</t>
  </si>
  <si>
    <t>372444411</t>
  </si>
  <si>
    <t>106+104+8+26</t>
  </si>
  <si>
    <t>-1077816866</t>
  </si>
  <si>
    <t>"chodníky" 602+26</t>
  </si>
  <si>
    <t>13017492</t>
  </si>
  <si>
    <t>"vjezdy" 335+58</t>
  </si>
  <si>
    <t>1728033231</t>
  </si>
  <si>
    <t>611182567</t>
  </si>
  <si>
    <t>958656131</t>
  </si>
  <si>
    <t>244*0,2*116,2"(kg/m3)"/1000</t>
  </si>
  <si>
    <t>-1824731120</t>
  </si>
  <si>
    <t>244*0,2*46,5"(kg/m3)"/1000</t>
  </si>
  <si>
    <t>408561062</t>
  </si>
  <si>
    <t>-1899694552</t>
  </si>
  <si>
    <t>-662833115</t>
  </si>
  <si>
    <t>1548164319</t>
  </si>
  <si>
    <t>233+99+262+8</t>
  </si>
  <si>
    <t>"reliefni" 26</t>
  </si>
  <si>
    <t>1252025430</t>
  </si>
  <si>
    <t>602</t>
  </si>
  <si>
    <t>602*1,01 'Přepočtené koeficientem množství</t>
  </si>
  <si>
    <t>-1929602011</t>
  </si>
  <si>
    <t>26*1,01 'Přepočtené koeficientem množství</t>
  </si>
  <si>
    <t>-318870510</t>
  </si>
  <si>
    <t>335</t>
  </si>
  <si>
    <t>"reliefní dlažba"58</t>
  </si>
  <si>
    <t>1904641951</t>
  </si>
  <si>
    <t>335*1,01 'Přepočtené koeficientem množství</t>
  </si>
  <si>
    <t>1396904786</t>
  </si>
  <si>
    <t>58*1,01 'Přepočtené koeficientem množství</t>
  </si>
  <si>
    <t>-722795508</t>
  </si>
  <si>
    <t>-1904694217</t>
  </si>
  <si>
    <t>670*1,01 'Přepočtené koeficientem množství</t>
  </si>
  <si>
    <t>2058673689</t>
  </si>
  <si>
    <t>"osazení zpět DZ z meziskládky" 6</t>
  </si>
  <si>
    <t>"nové DZ" 3</t>
  </si>
  <si>
    <t>40445625</t>
  </si>
  <si>
    <t>informativní značky provozní IP8, IP9, IP11-IP13 500x700mm</t>
  </si>
  <si>
    <t>-488542393</t>
  </si>
  <si>
    <t>40445608</t>
  </si>
  <si>
    <t>značky upravující přednost P1, P4 700mm</t>
  </si>
  <si>
    <t>1309349736</t>
  </si>
  <si>
    <t>40445225</t>
  </si>
  <si>
    <t>sloupek pro dopravní značku Zn D 60mm v 3,5m</t>
  </si>
  <si>
    <t>-1209611257</t>
  </si>
  <si>
    <t>40445240</t>
  </si>
  <si>
    <t>patka pro sloupek Al D 60mm</t>
  </si>
  <si>
    <t>-589628045</t>
  </si>
  <si>
    <t>40445611</t>
  </si>
  <si>
    <t>značky upravující přednost P2, P3, P8 500mm</t>
  </si>
  <si>
    <t>500903569</t>
  </si>
  <si>
    <t>-288685949</t>
  </si>
  <si>
    <t>"oddělení parkovacích stání" (5*17)+(5*12)+(2*2)</t>
  </si>
  <si>
    <t>2116626870</t>
  </si>
  <si>
    <t>-1643612524</t>
  </si>
  <si>
    <t>"100/15/25" 300</t>
  </si>
  <si>
    <t>"100/15/15" 239+44</t>
  </si>
  <si>
    <t>"přechod L/P" 42</t>
  </si>
  <si>
    <t>-868877284</t>
  </si>
  <si>
    <t>300</t>
  </si>
  <si>
    <t>300*1,02 'Přepočtené koeficientem množství</t>
  </si>
  <si>
    <t>-598358537</t>
  </si>
  <si>
    <t>239+44</t>
  </si>
  <si>
    <t>283*1,02 'Přepočtené koeficientem množství</t>
  </si>
  <si>
    <t>73</t>
  </si>
  <si>
    <t>104149833</t>
  </si>
  <si>
    <t>42*1,02 'Přepočtené koeficientem množství</t>
  </si>
  <si>
    <t>74</t>
  </si>
  <si>
    <t>275886343</t>
  </si>
  <si>
    <t>"odměřeno v CAD" 542</t>
  </si>
  <si>
    <t>75</t>
  </si>
  <si>
    <t>-1767016654</t>
  </si>
  <si>
    <t>542*1,02 'Přepočtené koeficientem množství</t>
  </si>
  <si>
    <t>76</t>
  </si>
  <si>
    <t>-2044313759</t>
  </si>
  <si>
    <t>77</t>
  </si>
  <si>
    <t>1821247648</t>
  </si>
  <si>
    <t>78</t>
  </si>
  <si>
    <t>1611411382</t>
  </si>
  <si>
    <t>79</t>
  </si>
  <si>
    <t>-848421596</t>
  </si>
  <si>
    <t>80</t>
  </si>
  <si>
    <t>-832750687</t>
  </si>
  <si>
    <t>81</t>
  </si>
  <si>
    <t>-1383117110</t>
  </si>
  <si>
    <t>82</t>
  </si>
  <si>
    <t>1722592978</t>
  </si>
  <si>
    <t>"uložení na meziskládku pro zpětné osazení" 6</t>
  </si>
  <si>
    <t>83</t>
  </si>
  <si>
    <t>966071711</t>
  </si>
  <si>
    <t>Bourání sloupků a vzpěr plotových ocelových do 2,5 m zabetonovaných</t>
  </si>
  <si>
    <t>1313077103</t>
  </si>
  <si>
    <t>Bourání plotových sloupků a vzpěr ocelových trubkových nebo profilovaných výšky do 2,50 m zabetonovaných</t>
  </si>
  <si>
    <t>https://podminky.urs.cz/item/CS_URS_2023_02/966071711</t>
  </si>
  <si>
    <t>"parkoviště za poliklinikou" 13</t>
  </si>
  <si>
    <t>84</t>
  </si>
  <si>
    <t>966071822</t>
  </si>
  <si>
    <t>Rozebrání oplocení z drátěného pletiva se čtvercovými oky v přes 1,6 do 2,0 m</t>
  </si>
  <si>
    <t>-1649099879</t>
  </si>
  <si>
    <t>Rozebrání oplocení z pletiva drátěného se čtvercovými oky, výšky přes 1,6 do 2,0 m</t>
  </si>
  <si>
    <t>https://podminky.urs.cz/item/CS_URS_2023_02/966071822</t>
  </si>
  <si>
    <t>85</t>
  </si>
  <si>
    <t>-2032336877</t>
  </si>
  <si>
    <t>86</t>
  </si>
  <si>
    <t>-1141354390</t>
  </si>
  <si>
    <t>65,78</t>
  </si>
  <si>
    <t>87</t>
  </si>
  <si>
    <t>-1494394349</t>
  </si>
  <si>
    <t>"asfaltové parkovací plochy" 65,78</t>
  </si>
  <si>
    <t>"zpět z meziskládky" 65,78</t>
  </si>
  <si>
    <t>88</t>
  </si>
  <si>
    <t>717889816</t>
  </si>
  <si>
    <t>"stávající podkladní vrstvy kamenité na meziskládku" 51,2*2+ "a zpět z meziskládky" 51,2*2</t>
  </si>
  <si>
    <t>89</t>
  </si>
  <si>
    <t>-1208392986</t>
  </si>
  <si>
    <t>"dlažba" 185,13</t>
  </si>
  <si>
    <t>"beton obruby" 118,6</t>
  </si>
  <si>
    <t>"beton plocha parkoviště" 84,825</t>
  </si>
  <si>
    <t>90</t>
  </si>
  <si>
    <t>-1483530488</t>
  </si>
  <si>
    <t>"kamenné obruby" 81,4</t>
  </si>
  <si>
    <t>"kostky drobné 10/10" 5,06</t>
  </si>
  <si>
    <t>91</t>
  </si>
  <si>
    <t>-378682971</t>
  </si>
  <si>
    <t>" zpět z meziskládky" 51,2*2</t>
  </si>
  <si>
    <t>92</t>
  </si>
  <si>
    <t>-1460866527</t>
  </si>
  <si>
    <t>388,555</t>
  </si>
  <si>
    <t>93</t>
  </si>
  <si>
    <t>-982531614</t>
  </si>
  <si>
    <t>979203413</t>
  </si>
  <si>
    <t>-447045853</t>
  </si>
  <si>
    <t>-1155722514</t>
  </si>
  <si>
    <t>-1444945045</t>
  </si>
  <si>
    <t>-1261764529</t>
  </si>
  <si>
    <t>-943067724</t>
  </si>
  <si>
    <t>1130359033</t>
  </si>
  <si>
    <t>798380245</t>
  </si>
  <si>
    <t>1584539547</t>
  </si>
  <si>
    <t>-589225411</t>
  </si>
  <si>
    <t>-1842807189</t>
  </si>
  <si>
    <t>-474071313</t>
  </si>
  <si>
    <t>1575203247</t>
  </si>
  <si>
    <t>1043562764</t>
  </si>
  <si>
    <t>-1916424689</t>
  </si>
  <si>
    <t>-1114756265</t>
  </si>
  <si>
    <t>-1979088176</t>
  </si>
  <si>
    <t>297458751</t>
  </si>
  <si>
    <t>452101933</t>
  </si>
  <si>
    <t>-155055455</t>
  </si>
  <si>
    <t>-76725716</t>
  </si>
  <si>
    <t>-1454686996</t>
  </si>
  <si>
    <t>-616936915</t>
  </si>
  <si>
    <t>1114462790</t>
  </si>
  <si>
    <t>801091889</t>
  </si>
  <si>
    <t>231793694</t>
  </si>
  <si>
    <t>869172367</t>
  </si>
  <si>
    <t>1072241273</t>
  </si>
  <si>
    <t>2142522550</t>
  </si>
  <si>
    <t>-1492925489</t>
  </si>
  <si>
    <t>1222445630</t>
  </si>
  <si>
    <t>900627771</t>
  </si>
  <si>
    <t>-1544243857</t>
  </si>
  <si>
    <t>-1999750090</t>
  </si>
  <si>
    <t>-191678518</t>
  </si>
  <si>
    <t>-2019456</t>
  </si>
  <si>
    <t>-991743198</t>
  </si>
  <si>
    <t>1002805900</t>
  </si>
  <si>
    <t>-578983633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</si>
</sst>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29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7223" TargetMode="External" /><Relationship Id="rId2" Type="http://schemas.openxmlformats.org/officeDocument/2006/relationships/hyperlink" Target="https://podminky.urs.cz/item/CS_URS_2023_02/113154365" TargetMode="External" /><Relationship Id="rId3" Type="http://schemas.openxmlformats.org/officeDocument/2006/relationships/hyperlink" Target="https://podminky.urs.cz/item/CS_URS_2023_02/122452205" TargetMode="External" /><Relationship Id="rId4" Type="http://schemas.openxmlformats.org/officeDocument/2006/relationships/hyperlink" Target="https://podminky.urs.cz/item/CS_URS_2023_02/129001101" TargetMode="External" /><Relationship Id="rId5" Type="http://schemas.openxmlformats.org/officeDocument/2006/relationships/hyperlink" Target="https://podminky.urs.cz/item/CS_URS_2023_02/132351104" TargetMode="External" /><Relationship Id="rId6" Type="http://schemas.openxmlformats.org/officeDocument/2006/relationships/hyperlink" Target="https://podminky.urs.cz/item/CS_URS_2023_02/16265113(R)" TargetMode="External" /><Relationship Id="rId7" Type="http://schemas.openxmlformats.org/officeDocument/2006/relationships/hyperlink" Target="https://podminky.urs.cz/item/CS_URS_2023_02/162751137" TargetMode="External" /><Relationship Id="rId8" Type="http://schemas.openxmlformats.org/officeDocument/2006/relationships/hyperlink" Target="https://podminky.urs.cz/item/CS_URS_2023_02/171152111" TargetMode="External" /><Relationship Id="rId9" Type="http://schemas.openxmlformats.org/officeDocument/2006/relationships/hyperlink" Target="https://podminky.urs.cz/item/CS_URS_2023_02/171201231" TargetMode="External" /><Relationship Id="rId10" Type="http://schemas.openxmlformats.org/officeDocument/2006/relationships/hyperlink" Target="https://podminky.urs.cz/item/CS_URS_2023_02/171251201" TargetMode="External" /><Relationship Id="rId11" Type="http://schemas.openxmlformats.org/officeDocument/2006/relationships/hyperlink" Target="https://podminky.urs.cz/item/CS_URS_2023_02/181252305" TargetMode="External" /><Relationship Id="rId12" Type="http://schemas.openxmlformats.org/officeDocument/2006/relationships/hyperlink" Target="https://podminky.urs.cz/item/CS_URS_2023_02/211971110" TargetMode="External" /><Relationship Id="rId13" Type="http://schemas.openxmlformats.org/officeDocument/2006/relationships/hyperlink" Target="https://podminky.urs.cz/item/CS_URS_2023_02/212752402" TargetMode="External" /><Relationship Id="rId14" Type="http://schemas.openxmlformats.org/officeDocument/2006/relationships/hyperlink" Target="https://podminky.urs.cz/item/CS_URS_2023_02/213141112" TargetMode="External" /><Relationship Id="rId15" Type="http://schemas.openxmlformats.org/officeDocument/2006/relationships/hyperlink" Target="https://podminky.urs.cz/item/CS_URS_2023_02/564851111" TargetMode="External" /><Relationship Id="rId16" Type="http://schemas.openxmlformats.org/officeDocument/2006/relationships/hyperlink" Target="https://podminky.urs.cz/item/CS_URS_2023_02/565156121" TargetMode="External" /><Relationship Id="rId17" Type="http://schemas.openxmlformats.org/officeDocument/2006/relationships/hyperlink" Target="https://podminky.urs.cz/item/CS_URS_2023_02/567522124" TargetMode="External" /><Relationship Id="rId18" Type="http://schemas.openxmlformats.org/officeDocument/2006/relationships/hyperlink" Target="https://podminky.urs.cz/item/CS_URS_2023_02/573191111" TargetMode="External" /><Relationship Id="rId19" Type="http://schemas.openxmlformats.org/officeDocument/2006/relationships/hyperlink" Target="https://podminky.urs.cz/item/CS_URS_2023_02/573231107" TargetMode="External" /><Relationship Id="rId20" Type="http://schemas.openxmlformats.org/officeDocument/2006/relationships/hyperlink" Target="https://podminky.urs.cz/item/CS_URS_2023_02/577134121" TargetMode="External" /><Relationship Id="rId21" Type="http://schemas.openxmlformats.org/officeDocument/2006/relationships/hyperlink" Target="https://podminky.urs.cz/item/CS_URS_2023_02/877355121(R)" TargetMode="External" /><Relationship Id="rId22" Type="http://schemas.openxmlformats.org/officeDocument/2006/relationships/hyperlink" Target="https://podminky.urs.cz/item/CS_URS_2023_02/890411851" TargetMode="External" /><Relationship Id="rId23" Type="http://schemas.openxmlformats.org/officeDocument/2006/relationships/hyperlink" Target="https://podminky.urs.cz/item/CS_URS_2023_02/895941302" TargetMode="External" /><Relationship Id="rId24" Type="http://schemas.openxmlformats.org/officeDocument/2006/relationships/hyperlink" Target="https://podminky.urs.cz/item/CS_URS_2023_02/895941313" TargetMode="External" /><Relationship Id="rId25" Type="http://schemas.openxmlformats.org/officeDocument/2006/relationships/hyperlink" Target="https://podminky.urs.cz/item/CS_URS_2023_02/895941323" TargetMode="External" /><Relationship Id="rId26" Type="http://schemas.openxmlformats.org/officeDocument/2006/relationships/hyperlink" Target="https://podminky.urs.cz/item/CS_URS_2023_02/895941332" TargetMode="External" /><Relationship Id="rId27" Type="http://schemas.openxmlformats.org/officeDocument/2006/relationships/hyperlink" Target="https://podminky.urs.cz/item/CS_URS_2023_02/895941351" TargetMode="External" /><Relationship Id="rId28" Type="http://schemas.openxmlformats.org/officeDocument/2006/relationships/hyperlink" Target="https://podminky.urs.cz/item/CS_URS_2023_02/899204112" TargetMode="External" /><Relationship Id="rId29" Type="http://schemas.openxmlformats.org/officeDocument/2006/relationships/hyperlink" Target="https://podminky.urs.cz/item/CS_URS_2023_02/919112223" TargetMode="External" /><Relationship Id="rId30" Type="http://schemas.openxmlformats.org/officeDocument/2006/relationships/hyperlink" Target="https://podminky.urs.cz/item/CS_URS_2023_02/919121223" TargetMode="External" /><Relationship Id="rId31" Type="http://schemas.openxmlformats.org/officeDocument/2006/relationships/hyperlink" Target="https://podminky.urs.cz/item/CS_URS_2023_02/997013861" TargetMode="External" /><Relationship Id="rId32" Type="http://schemas.openxmlformats.org/officeDocument/2006/relationships/hyperlink" Target="https://podminky.urs.cz/item/CS_URS_2023_02/997221551" TargetMode="External" /><Relationship Id="rId33" Type="http://schemas.openxmlformats.org/officeDocument/2006/relationships/hyperlink" Target="https://podminky.urs.cz/item/CS_URS_2023_02/997221611" TargetMode="External" /><Relationship Id="rId34" Type="http://schemas.openxmlformats.org/officeDocument/2006/relationships/hyperlink" Target="https://podminky.urs.cz/item/CS_URS_2023_02/998225111" TargetMode="External" /><Relationship Id="rId3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42" TargetMode="External" /><Relationship Id="rId2" Type="http://schemas.openxmlformats.org/officeDocument/2006/relationships/hyperlink" Target="https://podminky.urs.cz/item/CS_URS_2023_02/113106185" TargetMode="External" /><Relationship Id="rId3" Type="http://schemas.openxmlformats.org/officeDocument/2006/relationships/hyperlink" Target="https://podminky.urs.cz/item/CS_URS_2023_02/113107221" TargetMode="External" /><Relationship Id="rId4" Type="http://schemas.openxmlformats.org/officeDocument/2006/relationships/hyperlink" Target="https://podminky.urs.cz/item/CS_URS_2023_02/113107242" TargetMode="External" /><Relationship Id="rId5" Type="http://schemas.openxmlformats.org/officeDocument/2006/relationships/hyperlink" Target="https://podminky.urs.cz/item/CS_URS_2023_02/113202111" TargetMode="External" /><Relationship Id="rId6" Type="http://schemas.openxmlformats.org/officeDocument/2006/relationships/hyperlink" Target="https://podminky.urs.cz/item/CS_URS_2023_02/119001401" TargetMode="External" /><Relationship Id="rId7" Type="http://schemas.openxmlformats.org/officeDocument/2006/relationships/hyperlink" Target="https://podminky.urs.cz/item/CS_URS_2023_02/119001405" TargetMode="External" /><Relationship Id="rId8" Type="http://schemas.openxmlformats.org/officeDocument/2006/relationships/hyperlink" Target="https://podminky.urs.cz/item/CS_URS_2023_02/119001422" TargetMode="External" /><Relationship Id="rId9" Type="http://schemas.openxmlformats.org/officeDocument/2006/relationships/hyperlink" Target="https://podminky.urs.cz/item/CS_URS_2023_02/121151123" TargetMode="External" /><Relationship Id="rId10" Type="http://schemas.openxmlformats.org/officeDocument/2006/relationships/hyperlink" Target="https://podminky.urs.cz/item/CS_URS_2023_02/122452205" TargetMode="External" /><Relationship Id="rId11" Type="http://schemas.openxmlformats.org/officeDocument/2006/relationships/hyperlink" Target="https://podminky.urs.cz/item/CS_URS_2023_02/129001101" TargetMode="External" /><Relationship Id="rId12" Type="http://schemas.openxmlformats.org/officeDocument/2006/relationships/hyperlink" Target="https://podminky.urs.cz/item/CS_URS_2023_02/162351124" TargetMode="External" /><Relationship Id="rId13" Type="http://schemas.openxmlformats.org/officeDocument/2006/relationships/hyperlink" Target="https://podminky.urs.cz/item/CS_URS_2023_02/162451105" TargetMode="External" /><Relationship Id="rId14" Type="http://schemas.openxmlformats.org/officeDocument/2006/relationships/hyperlink" Target="https://podminky.urs.cz/item/CS_URS_2023_02/167151101" TargetMode="External" /><Relationship Id="rId15" Type="http://schemas.openxmlformats.org/officeDocument/2006/relationships/hyperlink" Target="https://podminky.urs.cz/item/CS_URS_2023_02/167151102" TargetMode="External" /><Relationship Id="rId16" Type="http://schemas.openxmlformats.org/officeDocument/2006/relationships/hyperlink" Target="https://podminky.urs.cz/item/CS_URS_2023_02/171201231" TargetMode="External" /><Relationship Id="rId17" Type="http://schemas.openxmlformats.org/officeDocument/2006/relationships/hyperlink" Target="https://podminky.urs.cz/item/CS_URS_2023_02/171251101" TargetMode="External" /><Relationship Id="rId18" Type="http://schemas.openxmlformats.org/officeDocument/2006/relationships/hyperlink" Target="https://podminky.urs.cz/item/CS_URS_2023_02/171251201" TargetMode="External" /><Relationship Id="rId19" Type="http://schemas.openxmlformats.org/officeDocument/2006/relationships/hyperlink" Target="https://podminky.urs.cz/item/CS_URS_2023_02/181252305" TargetMode="External" /><Relationship Id="rId20" Type="http://schemas.openxmlformats.org/officeDocument/2006/relationships/hyperlink" Target="https://podminky.urs.cz/item/CS_URS_2023_02/181351103" TargetMode="External" /><Relationship Id="rId21" Type="http://schemas.openxmlformats.org/officeDocument/2006/relationships/hyperlink" Target="https://podminky.urs.cz/item/CS_URS_2023_02/181411131" TargetMode="External" /><Relationship Id="rId22" Type="http://schemas.openxmlformats.org/officeDocument/2006/relationships/hyperlink" Target="https://podminky.urs.cz/item/CS_URS_2023_02/564851111" TargetMode="External" /><Relationship Id="rId23" Type="http://schemas.openxmlformats.org/officeDocument/2006/relationships/hyperlink" Target="https://podminky.urs.cz/item/CS_URS_2023_02/564861111" TargetMode="External" /><Relationship Id="rId24" Type="http://schemas.openxmlformats.org/officeDocument/2006/relationships/hyperlink" Target="https://podminky.urs.cz/item/CS_URS_2023_02/564871111" TargetMode="External" /><Relationship Id="rId25" Type="http://schemas.openxmlformats.org/officeDocument/2006/relationships/hyperlink" Target="https://podminky.urs.cz/item/CS_URS_2023_02/596211255" TargetMode="External" /><Relationship Id="rId26" Type="http://schemas.openxmlformats.org/officeDocument/2006/relationships/hyperlink" Target="https://podminky.urs.cz/item/CS_URS_2023_02/596212355" TargetMode="External" /><Relationship Id="rId27" Type="http://schemas.openxmlformats.org/officeDocument/2006/relationships/hyperlink" Target="https://podminky.urs.cz/item/CS_URS_2023_02/596412213" TargetMode="External" /><Relationship Id="rId28" Type="http://schemas.openxmlformats.org/officeDocument/2006/relationships/hyperlink" Target="https://podminky.urs.cz/item/CS_URS_2023_02/914511111" TargetMode="External" /><Relationship Id="rId29" Type="http://schemas.openxmlformats.org/officeDocument/2006/relationships/hyperlink" Target="https://podminky.urs.cz/item/CS_URS_2023_02/915111111" TargetMode="External" /><Relationship Id="rId30" Type="http://schemas.openxmlformats.org/officeDocument/2006/relationships/hyperlink" Target="https://podminky.urs.cz/item/CS_URS_2023_02/915231111" TargetMode="External" /><Relationship Id="rId31" Type="http://schemas.openxmlformats.org/officeDocument/2006/relationships/hyperlink" Target="https://podminky.urs.cz/item/CS_URS_2023_02/916131213" TargetMode="External" /><Relationship Id="rId32" Type="http://schemas.openxmlformats.org/officeDocument/2006/relationships/hyperlink" Target="https://podminky.urs.cz/item/CS_URS_2023_02/916231213" TargetMode="External" /><Relationship Id="rId33" Type="http://schemas.openxmlformats.org/officeDocument/2006/relationships/hyperlink" Target="https://podminky.urs.cz/item/CS_URS_2023_02/936104211" TargetMode="External" /><Relationship Id="rId34" Type="http://schemas.openxmlformats.org/officeDocument/2006/relationships/hyperlink" Target="https://podminky.urs.cz/item/CS_URS_2023_02/936124113" TargetMode="External" /><Relationship Id="rId35" Type="http://schemas.openxmlformats.org/officeDocument/2006/relationships/hyperlink" Target="https://podminky.urs.cz/item/CS_URS_2023_02/966001211" TargetMode="External" /><Relationship Id="rId36" Type="http://schemas.openxmlformats.org/officeDocument/2006/relationships/hyperlink" Target="https://podminky.urs.cz/item/CS_URS_2023_02/966001311" TargetMode="External" /><Relationship Id="rId37" Type="http://schemas.openxmlformats.org/officeDocument/2006/relationships/hyperlink" Target="https://podminky.urs.cz/item/CS_URS_2023_02/966006132" TargetMode="External" /><Relationship Id="rId38" Type="http://schemas.openxmlformats.org/officeDocument/2006/relationships/hyperlink" Target="https://podminky.urs.cz/item/CS_URS_2023_02/966006251" TargetMode="External" /><Relationship Id="rId39" Type="http://schemas.openxmlformats.org/officeDocument/2006/relationships/hyperlink" Target="https://podminky.urs.cz/item/CS_URS_2023_02/966006255" TargetMode="External" /><Relationship Id="rId40" Type="http://schemas.openxmlformats.org/officeDocument/2006/relationships/hyperlink" Target="https://podminky.urs.cz/item/CS_URS_2023_02/979071121" TargetMode="External" /><Relationship Id="rId41" Type="http://schemas.openxmlformats.org/officeDocument/2006/relationships/hyperlink" Target="https://podminky.urs.cz/item/CS_URS_2023_02/997221611" TargetMode="External" /><Relationship Id="rId42" Type="http://schemas.openxmlformats.org/officeDocument/2006/relationships/hyperlink" Target="https://podminky.urs.cz/item/CS_URS_2023_02/997221861" TargetMode="External" /><Relationship Id="rId43" Type="http://schemas.openxmlformats.org/officeDocument/2006/relationships/hyperlink" Target="https://podminky.urs.cz/item/CS_URS_2023_02/998223011" TargetMode="External" /><Relationship Id="rId4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9001406" TargetMode="External" /><Relationship Id="rId2" Type="http://schemas.openxmlformats.org/officeDocument/2006/relationships/hyperlink" Target="https://podminky.urs.cz/item/CS_URS_2023_02/119001421" TargetMode="External" /><Relationship Id="rId3" Type="http://schemas.openxmlformats.org/officeDocument/2006/relationships/hyperlink" Target="https://podminky.urs.cz/item/CS_URS_2023_02/132212131" TargetMode="External" /><Relationship Id="rId4" Type="http://schemas.openxmlformats.org/officeDocument/2006/relationships/hyperlink" Target="https://podminky.urs.cz/item/CS_URS_2023_02/132351254" TargetMode="External" /><Relationship Id="rId5" Type="http://schemas.openxmlformats.org/officeDocument/2006/relationships/hyperlink" Target="https://podminky.urs.cz/item/CS_URS_2023_02/139001101" TargetMode="External" /><Relationship Id="rId6" Type="http://schemas.openxmlformats.org/officeDocument/2006/relationships/hyperlink" Target="https://podminky.urs.cz/item/CS_URS_2023_02/151101101" TargetMode="External" /><Relationship Id="rId7" Type="http://schemas.openxmlformats.org/officeDocument/2006/relationships/hyperlink" Target="https://podminky.urs.cz/item/CS_URS_2023_02/151101111" TargetMode="External" /><Relationship Id="rId8" Type="http://schemas.openxmlformats.org/officeDocument/2006/relationships/hyperlink" Target="https://podminky.urs.cz/item/CS_URS_2023_02/171201231" TargetMode="External" /><Relationship Id="rId9" Type="http://schemas.openxmlformats.org/officeDocument/2006/relationships/hyperlink" Target="https://podminky.urs.cz/item/CS_URS_2023_02/171251201" TargetMode="External" /><Relationship Id="rId10" Type="http://schemas.openxmlformats.org/officeDocument/2006/relationships/hyperlink" Target="https://podminky.urs.cz/item/CS_URS_2023_02/174151101" TargetMode="External" /><Relationship Id="rId11" Type="http://schemas.openxmlformats.org/officeDocument/2006/relationships/hyperlink" Target="https://podminky.urs.cz/item/CS_URS_2023_02/175151101" TargetMode="External" /><Relationship Id="rId12" Type="http://schemas.openxmlformats.org/officeDocument/2006/relationships/hyperlink" Target="https://podminky.urs.cz/item/CS_URS_2023_02/175111109" TargetMode="External" /><Relationship Id="rId13" Type="http://schemas.openxmlformats.org/officeDocument/2006/relationships/hyperlink" Target="https://podminky.urs.cz/item/CS_URS_2023_02/451573111" TargetMode="External" /><Relationship Id="rId14" Type="http://schemas.openxmlformats.org/officeDocument/2006/relationships/hyperlink" Target="https://podminky.urs.cz/item/CS_URS_2023_02/230201327" TargetMode="External" /><Relationship Id="rId15" Type="http://schemas.openxmlformats.org/officeDocument/2006/relationships/hyperlink" Target="https://podminky.urs.cz/item/CS_URS_2023_02/877351126" TargetMode="External" /><Relationship Id="rId16" Type="http://schemas.openxmlformats.org/officeDocument/2006/relationships/hyperlink" Target="https://podminky.urs.cz/item/CS_URS_2023_02/899721111" TargetMode="External" /><Relationship Id="rId17" Type="http://schemas.openxmlformats.org/officeDocument/2006/relationships/hyperlink" Target="https://podminky.urs.cz/item/CS_URS_2023_02/899722114" TargetMode="External" /><Relationship Id="rId18" Type="http://schemas.openxmlformats.org/officeDocument/2006/relationships/hyperlink" Target="https://podminky.urs.cz/item/CS_URS_2023_02/997221571" TargetMode="External" /><Relationship Id="rId19" Type="http://schemas.openxmlformats.org/officeDocument/2006/relationships/hyperlink" Target="https://podminky.urs.cz/item/CS_URS_2023_02/997221579" TargetMode="External" /><Relationship Id="rId20" Type="http://schemas.openxmlformats.org/officeDocument/2006/relationships/hyperlink" Target="https://podminky.urs.cz/item/CS_URS_2023_02/997221858" TargetMode="External" /><Relationship Id="rId21" Type="http://schemas.openxmlformats.org/officeDocument/2006/relationships/hyperlink" Target="https://podminky.urs.cz/item/CS_URS_2023_02/733120819" TargetMode="External" /><Relationship Id="rId22" Type="http://schemas.openxmlformats.org/officeDocument/2006/relationships/hyperlink" Target="https://podminky.urs.cz/item/CS_URS_2023_02/733120826" TargetMode="External" /><Relationship Id="rId23" Type="http://schemas.openxmlformats.org/officeDocument/2006/relationships/hyperlink" Target="https://podminky.urs.cz/item/CS_URS_2023_02/733120841" TargetMode="External" /><Relationship Id="rId24" Type="http://schemas.openxmlformats.org/officeDocument/2006/relationships/hyperlink" Target="https://podminky.urs.cz/item/CS_URS_2023_02/998276101" TargetMode="External" /><Relationship Id="rId25" Type="http://schemas.openxmlformats.org/officeDocument/2006/relationships/hyperlink" Target="https://podminky.urs.cz/item/CS_URS_2023_02/230200211" TargetMode="External" /><Relationship Id="rId26" Type="http://schemas.openxmlformats.org/officeDocument/2006/relationships/hyperlink" Target="https://podminky.urs.cz/item/CS_URS_2023_02/230200213" TargetMode="External" /><Relationship Id="rId27" Type="http://schemas.openxmlformats.org/officeDocument/2006/relationships/hyperlink" Target="https://podminky.urs.cz/item/CS_URS_2023_02/230200354" TargetMode="External" /><Relationship Id="rId28" Type="http://schemas.openxmlformats.org/officeDocument/2006/relationships/hyperlink" Target="https://podminky.urs.cz/item/CS_URS_2023_02/230201138" TargetMode="External" /><Relationship Id="rId29" Type="http://schemas.openxmlformats.org/officeDocument/2006/relationships/hyperlink" Target="https://podminky.urs.cz/item/CS_URS_2023_02/230201326" TargetMode="External" /><Relationship Id="rId30" Type="http://schemas.openxmlformats.org/officeDocument/2006/relationships/hyperlink" Target="https://podminky.urs.cz/item/CS_URS_2023_02/230205025" TargetMode="External" /><Relationship Id="rId31" Type="http://schemas.openxmlformats.org/officeDocument/2006/relationships/hyperlink" Target="https://podminky.urs.cz/item/CS_URS_2023_02/230205031" TargetMode="External" /><Relationship Id="rId32" Type="http://schemas.openxmlformats.org/officeDocument/2006/relationships/hyperlink" Target="https://podminky.urs.cz/item/CS_URS_2023_02/230205042" TargetMode="External" /><Relationship Id="rId33" Type="http://schemas.openxmlformats.org/officeDocument/2006/relationships/hyperlink" Target="https://podminky.urs.cz/item/CS_URS_2023_02/230205051" TargetMode="External" /><Relationship Id="rId34" Type="http://schemas.openxmlformats.org/officeDocument/2006/relationships/hyperlink" Target="https://podminky.urs.cz/item/CS_URS_2023_02/230205142" TargetMode="External" /><Relationship Id="rId35" Type="http://schemas.openxmlformats.org/officeDocument/2006/relationships/hyperlink" Target="https://podminky.urs.cz/item/CS_URS_2023_02/230205225" TargetMode="External" /><Relationship Id="rId36" Type="http://schemas.openxmlformats.org/officeDocument/2006/relationships/hyperlink" Target="https://podminky.urs.cz/item/CS_URS_2023_02/230201106" TargetMode="External" /><Relationship Id="rId37" Type="http://schemas.openxmlformats.org/officeDocument/2006/relationships/hyperlink" Target="https://podminky.urs.cz/item/CS_URS_2023_02/230205231" TargetMode="External" /><Relationship Id="rId38" Type="http://schemas.openxmlformats.org/officeDocument/2006/relationships/hyperlink" Target="https://podminky.urs.cz/item/CS_URS_2023_02/230205242" TargetMode="External" /><Relationship Id="rId39" Type="http://schemas.openxmlformats.org/officeDocument/2006/relationships/hyperlink" Target="https://podminky.urs.cz/item/CS_URS_2023_02/230201114" TargetMode="External" /><Relationship Id="rId40" Type="http://schemas.openxmlformats.org/officeDocument/2006/relationships/hyperlink" Target="https://podminky.urs.cz/item/CS_URS_2023_02/230205251" TargetMode="External" /><Relationship Id="rId41" Type="http://schemas.openxmlformats.org/officeDocument/2006/relationships/hyperlink" Target="https://podminky.urs.cz/item/CS_URS_2023_02/230201118" TargetMode="External" /><Relationship Id="rId42" Type="http://schemas.openxmlformats.org/officeDocument/2006/relationships/hyperlink" Target="https://podminky.urs.cz/item/CS_URS_2023_02/230208513" TargetMode="External" /><Relationship Id="rId43" Type="http://schemas.openxmlformats.org/officeDocument/2006/relationships/hyperlink" Target="https://podminky.urs.cz/item/CS_URS_2023_02/230208515" TargetMode="External" /><Relationship Id="rId44" Type="http://schemas.openxmlformats.org/officeDocument/2006/relationships/hyperlink" Target="https://podminky.urs.cz/item/CS_URS_2023_02/230210013" TargetMode="External" /><Relationship Id="rId45" Type="http://schemas.openxmlformats.org/officeDocument/2006/relationships/hyperlink" Target="https://podminky.urs.cz/item/CS_URS_2023_02/230230022" TargetMode="External" /><Relationship Id="rId46" Type="http://schemas.openxmlformats.org/officeDocument/2006/relationships/hyperlink" Target="https://podminky.urs.cz/item/CS_URS_2023_02/230230077" TargetMode="External" /><Relationship Id="rId47" Type="http://schemas.openxmlformats.org/officeDocument/2006/relationships/hyperlink" Target="https://podminky.urs.cz/item/CS_URS_2023_02/012103000" TargetMode="External" /><Relationship Id="rId48" Type="http://schemas.openxmlformats.org/officeDocument/2006/relationships/hyperlink" Target="https://podminky.urs.cz/item/CS_URS_2023_02/013254000" TargetMode="External" /><Relationship Id="rId49" Type="http://schemas.openxmlformats.org/officeDocument/2006/relationships/hyperlink" Target="https://podminky.urs.cz/item/CS_URS_2023_02/013294000" TargetMode="External" /><Relationship Id="rId5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3106185" TargetMode="External" /><Relationship Id="rId2" Type="http://schemas.openxmlformats.org/officeDocument/2006/relationships/hyperlink" Target="https://podminky.urs.cz/item/CS_URS_2023_02/113107223" TargetMode="External" /><Relationship Id="rId3" Type="http://schemas.openxmlformats.org/officeDocument/2006/relationships/hyperlink" Target="https://podminky.urs.cz/item/CS_URS_2023_02/113154365" TargetMode="External" /><Relationship Id="rId4" Type="http://schemas.openxmlformats.org/officeDocument/2006/relationships/hyperlink" Target="https://podminky.urs.cz/item/CS_URS_2023_02/122452205" TargetMode="External" /><Relationship Id="rId5" Type="http://schemas.openxmlformats.org/officeDocument/2006/relationships/hyperlink" Target="https://podminky.urs.cz/item/CS_URS_2023_02/129001101" TargetMode="External" /><Relationship Id="rId6" Type="http://schemas.openxmlformats.org/officeDocument/2006/relationships/hyperlink" Target="https://podminky.urs.cz/item/CS_URS_2023_02/132351104" TargetMode="External" /><Relationship Id="rId7" Type="http://schemas.openxmlformats.org/officeDocument/2006/relationships/hyperlink" Target="https://podminky.urs.cz/item/CS_URS_2023_02/16265113(R)" TargetMode="External" /><Relationship Id="rId8" Type="http://schemas.openxmlformats.org/officeDocument/2006/relationships/hyperlink" Target="https://podminky.urs.cz/item/CS_URS_2023_02/162751137" TargetMode="External" /><Relationship Id="rId9" Type="http://schemas.openxmlformats.org/officeDocument/2006/relationships/hyperlink" Target="https://podminky.urs.cz/item/CS_URS_2023_02/171152111" TargetMode="External" /><Relationship Id="rId10" Type="http://schemas.openxmlformats.org/officeDocument/2006/relationships/hyperlink" Target="https://podminky.urs.cz/item/CS_URS_2023_02/171201231" TargetMode="External" /><Relationship Id="rId11" Type="http://schemas.openxmlformats.org/officeDocument/2006/relationships/hyperlink" Target="https://podminky.urs.cz/item/CS_URS_2023_02/171251201" TargetMode="External" /><Relationship Id="rId12" Type="http://schemas.openxmlformats.org/officeDocument/2006/relationships/hyperlink" Target="https://podminky.urs.cz/item/CS_URS_2023_02/181252305" TargetMode="External" /><Relationship Id="rId13" Type="http://schemas.openxmlformats.org/officeDocument/2006/relationships/hyperlink" Target="https://podminky.urs.cz/item/CS_URS_2023_02/211971110" TargetMode="External" /><Relationship Id="rId14" Type="http://schemas.openxmlformats.org/officeDocument/2006/relationships/hyperlink" Target="https://podminky.urs.cz/item/CS_URS_2023_02/212752402" TargetMode="External" /><Relationship Id="rId15" Type="http://schemas.openxmlformats.org/officeDocument/2006/relationships/hyperlink" Target="https://podminky.urs.cz/item/CS_URS_2023_02/213141112" TargetMode="External" /><Relationship Id="rId16" Type="http://schemas.openxmlformats.org/officeDocument/2006/relationships/hyperlink" Target="https://podminky.urs.cz/item/CS_URS_2023_02/564851111" TargetMode="External" /><Relationship Id="rId17" Type="http://schemas.openxmlformats.org/officeDocument/2006/relationships/hyperlink" Target="https://podminky.urs.cz/item/CS_URS_2023_02/565156121" TargetMode="External" /><Relationship Id="rId18" Type="http://schemas.openxmlformats.org/officeDocument/2006/relationships/hyperlink" Target="https://podminky.urs.cz/item/CS_URS_2023_02/567522124" TargetMode="External" /><Relationship Id="rId19" Type="http://schemas.openxmlformats.org/officeDocument/2006/relationships/hyperlink" Target="https://podminky.urs.cz/item/CS_URS_2023_02/573191111" TargetMode="External" /><Relationship Id="rId20" Type="http://schemas.openxmlformats.org/officeDocument/2006/relationships/hyperlink" Target="https://podminky.urs.cz/item/CS_URS_2023_02/573231107" TargetMode="External" /><Relationship Id="rId21" Type="http://schemas.openxmlformats.org/officeDocument/2006/relationships/hyperlink" Target="https://podminky.urs.cz/item/CS_URS_2023_02/577134121" TargetMode="External" /><Relationship Id="rId22" Type="http://schemas.openxmlformats.org/officeDocument/2006/relationships/hyperlink" Target="https://podminky.urs.cz/item/CS_URS_2023_02/591211111" TargetMode="External" /><Relationship Id="rId23" Type="http://schemas.openxmlformats.org/officeDocument/2006/relationships/hyperlink" Target="https://podminky.urs.cz/item/CS_URS_2023_02/877355121(R)" TargetMode="External" /><Relationship Id="rId24" Type="http://schemas.openxmlformats.org/officeDocument/2006/relationships/hyperlink" Target="https://podminky.urs.cz/item/CS_URS_2023_02/890411851" TargetMode="External" /><Relationship Id="rId25" Type="http://schemas.openxmlformats.org/officeDocument/2006/relationships/hyperlink" Target="https://podminky.urs.cz/item/CS_URS_2023_02/895941302" TargetMode="External" /><Relationship Id="rId26" Type="http://schemas.openxmlformats.org/officeDocument/2006/relationships/hyperlink" Target="https://podminky.urs.cz/item/CS_URS_2023_02/895941313" TargetMode="External" /><Relationship Id="rId27" Type="http://schemas.openxmlformats.org/officeDocument/2006/relationships/hyperlink" Target="https://podminky.urs.cz/item/CS_URS_2023_02/895941323" TargetMode="External" /><Relationship Id="rId28" Type="http://schemas.openxmlformats.org/officeDocument/2006/relationships/hyperlink" Target="https://podminky.urs.cz/item/CS_URS_2023_02/895941332" TargetMode="External" /><Relationship Id="rId29" Type="http://schemas.openxmlformats.org/officeDocument/2006/relationships/hyperlink" Target="https://podminky.urs.cz/item/CS_URS_2023_02/895941351" TargetMode="External" /><Relationship Id="rId30" Type="http://schemas.openxmlformats.org/officeDocument/2006/relationships/hyperlink" Target="https://podminky.urs.cz/item/CS_URS_2023_02/899204112" TargetMode="External" /><Relationship Id="rId31" Type="http://schemas.openxmlformats.org/officeDocument/2006/relationships/hyperlink" Target="https://podminky.urs.cz/item/CS_URS_2023_02/916111113" TargetMode="External" /><Relationship Id="rId32" Type="http://schemas.openxmlformats.org/officeDocument/2006/relationships/hyperlink" Target="https://podminky.urs.cz/item/CS_URS_2023_02/916111122" TargetMode="External" /><Relationship Id="rId33" Type="http://schemas.openxmlformats.org/officeDocument/2006/relationships/hyperlink" Target="https://podminky.urs.cz/item/CS_URS_2023_02/919112223" TargetMode="External" /><Relationship Id="rId34" Type="http://schemas.openxmlformats.org/officeDocument/2006/relationships/hyperlink" Target="https://podminky.urs.cz/item/CS_URS_2023_02/919121223" TargetMode="External" /><Relationship Id="rId35" Type="http://schemas.openxmlformats.org/officeDocument/2006/relationships/hyperlink" Target="https://podminky.urs.cz/item/CS_URS_2023_02/979071121" TargetMode="External" /><Relationship Id="rId36" Type="http://schemas.openxmlformats.org/officeDocument/2006/relationships/hyperlink" Target="https://podminky.urs.cz/item/CS_URS_2023_02/997013861" TargetMode="External" /><Relationship Id="rId37" Type="http://schemas.openxmlformats.org/officeDocument/2006/relationships/hyperlink" Target="https://podminky.urs.cz/item/CS_URS_2023_02/997221551" TargetMode="External" /><Relationship Id="rId38" Type="http://schemas.openxmlformats.org/officeDocument/2006/relationships/hyperlink" Target="https://podminky.urs.cz/item/CS_URS_2023_02/997221611" TargetMode="External" /><Relationship Id="rId39" Type="http://schemas.openxmlformats.org/officeDocument/2006/relationships/hyperlink" Target="https://podminky.urs.cz/item/CS_URS_2023_02/998225111" TargetMode="External" /><Relationship Id="rId40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51101" TargetMode="External" /><Relationship Id="rId2" Type="http://schemas.openxmlformats.org/officeDocument/2006/relationships/hyperlink" Target="https://podminky.urs.cz/item/CS_URS_2023_02/112101101" TargetMode="External" /><Relationship Id="rId3" Type="http://schemas.openxmlformats.org/officeDocument/2006/relationships/hyperlink" Target="https://podminky.urs.cz/item/CS_URS_2023_02/112101121" TargetMode="External" /><Relationship Id="rId4" Type="http://schemas.openxmlformats.org/officeDocument/2006/relationships/hyperlink" Target="https://podminky.urs.cz/item/CS_URS_2023_02/112101122" TargetMode="External" /><Relationship Id="rId5" Type="http://schemas.openxmlformats.org/officeDocument/2006/relationships/hyperlink" Target="https://podminky.urs.cz/item/CS_URS_2023_02/112251101" TargetMode="External" /><Relationship Id="rId6" Type="http://schemas.openxmlformats.org/officeDocument/2006/relationships/hyperlink" Target="https://podminky.urs.cz/item/CS_URS_2023_02/112251102" TargetMode="External" /><Relationship Id="rId7" Type="http://schemas.openxmlformats.org/officeDocument/2006/relationships/hyperlink" Target="https://podminky.urs.cz/item/CS_URS_2023_02/113106142" TargetMode="External" /><Relationship Id="rId8" Type="http://schemas.openxmlformats.org/officeDocument/2006/relationships/hyperlink" Target="https://podminky.urs.cz/item/CS_URS_2023_02/113106185" TargetMode="External" /><Relationship Id="rId9" Type="http://schemas.openxmlformats.org/officeDocument/2006/relationships/hyperlink" Target="https://podminky.urs.cz/item/CS_URS_2023_02/113107223" TargetMode="External" /><Relationship Id="rId10" Type="http://schemas.openxmlformats.org/officeDocument/2006/relationships/hyperlink" Target="https://podminky.urs.cz/item/CS_URS_2023_02/113107331" TargetMode="External" /><Relationship Id="rId11" Type="http://schemas.openxmlformats.org/officeDocument/2006/relationships/hyperlink" Target="https://podminky.urs.cz/item/CS_URS_2023_02/113107242" TargetMode="External" /><Relationship Id="rId12" Type="http://schemas.openxmlformats.org/officeDocument/2006/relationships/hyperlink" Target="https://podminky.urs.cz/item/CS_URS_2023_02/113202111" TargetMode="External" /><Relationship Id="rId13" Type="http://schemas.openxmlformats.org/officeDocument/2006/relationships/hyperlink" Target="https://podminky.urs.cz/item/CS_URS_2023_02/113203111" TargetMode="External" /><Relationship Id="rId14" Type="http://schemas.openxmlformats.org/officeDocument/2006/relationships/hyperlink" Target="https://podminky.urs.cz/item/CS_URS_2023_02/119001401" TargetMode="External" /><Relationship Id="rId15" Type="http://schemas.openxmlformats.org/officeDocument/2006/relationships/hyperlink" Target="https://podminky.urs.cz/item/CS_URS_2023_02/119001405" TargetMode="External" /><Relationship Id="rId16" Type="http://schemas.openxmlformats.org/officeDocument/2006/relationships/hyperlink" Target="https://podminky.urs.cz/item/CS_URS_2023_02/119001422" TargetMode="External" /><Relationship Id="rId17" Type="http://schemas.openxmlformats.org/officeDocument/2006/relationships/hyperlink" Target="https://podminky.urs.cz/item/CS_URS_2023_02/121151123" TargetMode="External" /><Relationship Id="rId18" Type="http://schemas.openxmlformats.org/officeDocument/2006/relationships/hyperlink" Target="https://podminky.urs.cz/item/CS_URS_2023_02/122452205" TargetMode="External" /><Relationship Id="rId19" Type="http://schemas.openxmlformats.org/officeDocument/2006/relationships/hyperlink" Target="https://podminky.urs.cz/item/CS_URS_2023_02/129001101" TargetMode="External" /><Relationship Id="rId20" Type="http://schemas.openxmlformats.org/officeDocument/2006/relationships/hyperlink" Target="https://podminky.urs.cz/item/CS_URS_2023_02/162201411" TargetMode="External" /><Relationship Id="rId21" Type="http://schemas.openxmlformats.org/officeDocument/2006/relationships/hyperlink" Target="https://podminky.urs.cz/item/CS_URS_2023_02/162201415" TargetMode="External" /><Relationship Id="rId22" Type="http://schemas.openxmlformats.org/officeDocument/2006/relationships/hyperlink" Target="https://podminky.urs.cz/item/CS_URS_2023_02/162201416" TargetMode="External" /><Relationship Id="rId23" Type="http://schemas.openxmlformats.org/officeDocument/2006/relationships/hyperlink" Target="https://podminky.urs.cz/item/CS_URS_2023_02/162351124" TargetMode="External" /><Relationship Id="rId24" Type="http://schemas.openxmlformats.org/officeDocument/2006/relationships/hyperlink" Target="https://podminky.urs.cz/item/CS_URS_2023_02/162451105" TargetMode="External" /><Relationship Id="rId25" Type="http://schemas.openxmlformats.org/officeDocument/2006/relationships/hyperlink" Target="https://podminky.urs.cz/item/CS_URS_2023_02/167151101" TargetMode="External" /><Relationship Id="rId26" Type="http://schemas.openxmlformats.org/officeDocument/2006/relationships/hyperlink" Target="https://podminky.urs.cz/item/CS_URS_2023_02/167151102" TargetMode="External" /><Relationship Id="rId27" Type="http://schemas.openxmlformats.org/officeDocument/2006/relationships/hyperlink" Target="https://podminky.urs.cz/item/CS_URS_2023_02/171201231" TargetMode="External" /><Relationship Id="rId28" Type="http://schemas.openxmlformats.org/officeDocument/2006/relationships/hyperlink" Target="https://podminky.urs.cz/item/CS_URS_2023_02/171251101" TargetMode="External" /><Relationship Id="rId29" Type="http://schemas.openxmlformats.org/officeDocument/2006/relationships/hyperlink" Target="https://podminky.urs.cz/item/CS_URS_2023_02/171251201" TargetMode="External" /><Relationship Id="rId30" Type="http://schemas.openxmlformats.org/officeDocument/2006/relationships/hyperlink" Target="https://podminky.urs.cz/item/CS_URS_2023_02/181252305" TargetMode="External" /><Relationship Id="rId31" Type="http://schemas.openxmlformats.org/officeDocument/2006/relationships/hyperlink" Target="https://podminky.urs.cz/item/CS_URS_2023_02/181351103" TargetMode="External" /><Relationship Id="rId32" Type="http://schemas.openxmlformats.org/officeDocument/2006/relationships/hyperlink" Target="https://podminky.urs.cz/item/CS_URS_2023_02/181411131" TargetMode="External" /><Relationship Id="rId33" Type="http://schemas.openxmlformats.org/officeDocument/2006/relationships/hyperlink" Target="https://podminky.urs.cz/item/CS_URS_2023_02/184818232" TargetMode="External" /><Relationship Id="rId34" Type="http://schemas.openxmlformats.org/officeDocument/2006/relationships/hyperlink" Target="https://podminky.urs.cz/item/CS_URS_2023_02/338171113" TargetMode="External" /><Relationship Id="rId35" Type="http://schemas.openxmlformats.org/officeDocument/2006/relationships/hyperlink" Target="https://podminky.urs.cz/item/CS_URS_2023_02/348401130" TargetMode="External" /><Relationship Id="rId36" Type="http://schemas.openxmlformats.org/officeDocument/2006/relationships/hyperlink" Target="https://podminky.urs.cz/item/CS_URS_2023_02/564851111" TargetMode="External" /><Relationship Id="rId37" Type="http://schemas.openxmlformats.org/officeDocument/2006/relationships/hyperlink" Target="https://podminky.urs.cz/item/CS_URS_2023_02/564861111" TargetMode="External" /><Relationship Id="rId38" Type="http://schemas.openxmlformats.org/officeDocument/2006/relationships/hyperlink" Target="https://podminky.urs.cz/item/CS_URS_2023_02/564871111" TargetMode="External" /><Relationship Id="rId39" Type="http://schemas.openxmlformats.org/officeDocument/2006/relationships/hyperlink" Target="https://podminky.urs.cz/item/CS_URS_2023_02/565156121" TargetMode="External" /><Relationship Id="rId40" Type="http://schemas.openxmlformats.org/officeDocument/2006/relationships/hyperlink" Target="https://podminky.urs.cz/item/CS_URS_2023_02/567522124" TargetMode="External" /><Relationship Id="rId41" Type="http://schemas.openxmlformats.org/officeDocument/2006/relationships/hyperlink" Target="https://podminky.urs.cz/item/CS_URS_2023_02/573191111" TargetMode="External" /><Relationship Id="rId42" Type="http://schemas.openxmlformats.org/officeDocument/2006/relationships/hyperlink" Target="https://podminky.urs.cz/item/CS_URS_2023_02/573231107" TargetMode="External" /><Relationship Id="rId43" Type="http://schemas.openxmlformats.org/officeDocument/2006/relationships/hyperlink" Target="https://podminky.urs.cz/item/CS_URS_2023_02/577134121" TargetMode="External" /><Relationship Id="rId44" Type="http://schemas.openxmlformats.org/officeDocument/2006/relationships/hyperlink" Target="https://podminky.urs.cz/item/CS_URS_2023_02/596211255" TargetMode="External" /><Relationship Id="rId45" Type="http://schemas.openxmlformats.org/officeDocument/2006/relationships/hyperlink" Target="https://podminky.urs.cz/item/CS_URS_2023_02/596212355" TargetMode="External" /><Relationship Id="rId46" Type="http://schemas.openxmlformats.org/officeDocument/2006/relationships/hyperlink" Target="https://podminky.urs.cz/item/CS_URS_2023_02/596412213" TargetMode="External" /><Relationship Id="rId47" Type="http://schemas.openxmlformats.org/officeDocument/2006/relationships/hyperlink" Target="https://podminky.urs.cz/item/CS_URS_2023_02/914511111" TargetMode="External" /><Relationship Id="rId48" Type="http://schemas.openxmlformats.org/officeDocument/2006/relationships/hyperlink" Target="https://podminky.urs.cz/item/CS_URS_2023_02/915111111" TargetMode="External" /><Relationship Id="rId49" Type="http://schemas.openxmlformats.org/officeDocument/2006/relationships/hyperlink" Target="https://podminky.urs.cz/item/CS_URS_2023_02/915231111" TargetMode="External" /><Relationship Id="rId50" Type="http://schemas.openxmlformats.org/officeDocument/2006/relationships/hyperlink" Target="https://podminky.urs.cz/item/CS_URS_2023_02/916131213" TargetMode="External" /><Relationship Id="rId51" Type="http://schemas.openxmlformats.org/officeDocument/2006/relationships/hyperlink" Target="https://podminky.urs.cz/item/CS_URS_2023_02/916231213" TargetMode="External" /><Relationship Id="rId52" Type="http://schemas.openxmlformats.org/officeDocument/2006/relationships/hyperlink" Target="https://podminky.urs.cz/item/CS_URS_2023_02/936104211" TargetMode="External" /><Relationship Id="rId53" Type="http://schemas.openxmlformats.org/officeDocument/2006/relationships/hyperlink" Target="https://podminky.urs.cz/item/CS_URS_2023_02/936124113" TargetMode="External" /><Relationship Id="rId54" Type="http://schemas.openxmlformats.org/officeDocument/2006/relationships/hyperlink" Target="https://podminky.urs.cz/item/CS_URS_2023_02/966001211" TargetMode="External" /><Relationship Id="rId55" Type="http://schemas.openxmlformats.org/officeDocument/2006/relationships/hyperlink" Target="https://podminky.urs.cz/item/CS_URS_2023_02/966001311" TargetMode="External" /><Relationship Id="rId56" Type="http://schemas.openxmlformats.org/officeDocument/2006/relationships/hyperlink" Target="https://podminky.urs.cz/item/CS_URS_2023_02/966006132" TargetMode="External" /><Relationship Id="rId57" Type="http://schemas.openxmlformats.org/officeDocument/2006/relationships/hyperlink" Target="https://podminky.urs.cz/item/CS_URS_2023_02/966071711" TargetMode="External" /><Relationship Id="rId58" Type="http://schemas.openxmlformats.org/officeDocument/2006/relationships/hyperlink" Target="https://podminky.urs.cz/item/CS_URS_2023_02/966071822" TargetMode="External" /><Relationship Id="rId59" Type="http://schemas.openxmlformats.org/officeDocument/2006/relationships/hyperlink" Target="https://podminky.urs.cz/item/CS_URS_2023_02/979071121" TargetMode="External" /><Relationship Id="rId60" Type="http://schemas.openxmlformats.org/officeDocument/2006/relationships/hyperlink" Target="https://podminky.urs.cz/item/CS_URS_2023_02/997221611" TargetMode="External" /><Relationship Id="rId61" Type="http://schemas.openxmlformats.org/officeDocument/2006/relationships/hyperlink" Target="https://podminky.urs.cz/item/CS_URS_2023_02/997221861" TargetMode="External" /><Relationship Id="rId62" Type="http://schemas.openxmlformats.org/officeDocument/2006/relationships/hyperlink" Target="https://podminky.urs.cz/item/CS_URS_2023_02/998223011" TargetMode="External" /><Relationship Id="rId6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32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33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34</v>
      </c>
      <c r="AO17" s="22"/>
      <c r="AP17" s="22"/>
      <c r="AQ17" s="22"/>
      <c r="AR17" s="20"/>
      <c r="BE17" s="31"/>
      <c r="BS17" s="17" t="s">
        <v>35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35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37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53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54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53</v>
      </c>
      <c r="AI60" s="42"/>
      <c r="AJ60" s="42"/>
      <c r="AK60" s="42"/>
      <c r="AL60" s="42"/>
      <c r="AM60" s="64" t="s">
        <v>54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55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56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53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54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53</v>
      </c>
      <c r="AI75" s="42"/>
      <c r="AJ75" s="42"/>
      <c r="AK75" s="42"/>
      <c r="AL75" s="42"/>
      <c r="AM75" s="64" t="s">
        <v>54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57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2023-000031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Rekonstrukce ulice Husova, Náměšť nad Oslavou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Náměšť nad Oslavou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18. 10. 2023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Město Náměšť nad Oslavou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31</v>
      </c>
      <c r="AJ89" s="40"/>
      <c r="AK89" s="40"/>
      <c r="AL89" s="40"/>
      <c r="AM89" s="80" t="str">
        <f>IF(E17="","",E17)</f>
        <v>PROfi Jihlava spol. s r.o.</v>
      </c>
      <c r="AN89" s="71"/>
      <c r="AO89" s="71"/>
      <c r="AP89" s="71"/>
      <c r="AQ89" s="40"/>
      <c r="AR89" s="44"/>
      <c r="AS89" s="81" t="s">
        <v>58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29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36</v>
      </c>
      <c r="AJ90" s="40"/>
      <c r="AK90" s="40"/>
      <c r="AL90" s="40"/>
      <c r="AM90" s="80" t="str">
        <f>IF(E20="","",E20)</f>
        <v>PROfi Jihlava spol. s 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59</v>
      </c>
      <c r="D92" s="94"/>
      <c r="E92" s="94"/>
      <c r="F92" s="94"/>
      <c r="G92" s="94"/>
      <c r="H92" s="95"/>
      <c r="I92" s="96" t="s">
        <v>60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61</v>
      </c>
      <c r="AH92" s="94"/>
      <c r="AI92" s="94"/>
      <c r="AJ92" s="94"/>
      <c r="AK92" s="94"/>
      <c r="AL92" s="94"/>
      <c r="AM92" s="94"/>
      <c r="AN92" s="96" t="s">
        <v>62</v>
      </c>
      <c r="AO92" s="94"/>
      <c r="AP92" s="98"/>
      <c r="AQ92" s="99" t="s">
        <v>63</v>
      </c>
      <c r="AR92" s="44"/>
      <c r="AS92" s="100" t="s">
        <v>64</v>
      </c>
      <c r="AT92" s="101" t="s">
        <v>65</v>
      </c>
      <c r="AU92" s="101" t="s">
        <v>66</v>
      </c>
      <c r="AV92" s="101" t="s">
        <v>67</v>
      </c>
      <c r="AW92" s="101" t="s">
        <v>68</v>
      </c>
      <c r="AX92" s="101" t="s">
        <v>69</v>
      </c>
      <c r="AY92" s="101" t="s">
        <v>70</v>
      </c>
      <c r="AZ92" s="101" t="s">
        <v>71</v>
      </c>
      <c r="BA92" s="101" t="s">
        <v>72</v>
      </c>
      <c r="BB92" s="101" t="s">
        <v>73</v>
      </c>
      <c r="BC92" s="101" t="s">
        <v>74</v>
      </c>
      <c r="BD92" s="102" t="s">
        <v>75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76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ROUND(AG95+AG100,2)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ROUND(AS95+AS100,2)</f>
        <v>0</v>
      </c>
      <c r="AT94" s="114">
        <f>ROUND(SUM(AV94:AW94),2)</f>
        <v>0</v>
      </c>
      <c r="AU94" s="115">
        <f>ROUND(AU95+AU100,5)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ROUND(AZ95+AZ100,2)</f>
        <v>0</v>
      </c>
      <c r="BA94" s="114">
        <f>ROUND(BA95+BA100,2)</f>
        <v>0</v>
      </c>
      <c r="BB94" s="114">
        <f>ROUND(BB95+BB100,2)</f>
        <v>0</v>
      </c>
      <c r="BC94" s="114">
        <f>ROUND(BC95+BC100,2)</f>
        <v>0</v>
      </c>
      <c r="BD94" s="116">
        <f>ROUND(BD95+BD100,2)</f>
        <v>0</v>
      </c>
      <c r="BE94" s="6"/>
      <c r="BS94" s="117" t="s">
        <v>77</v>
      </c>
      <c r="BT94" s="117" t="s">
        <v>78</v>
      </c>
      <c r="BU94" s="118" t="s">
        <v>79</v>
      </c>
      <c r="BV94" s="117" t="s">
        <v>80</v>
      </c>
      <c r="BW94" s="117" t="s">
        <v>5</v>
      </c>
      <c r="BX94" s="117" t="s">
        <v>81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82</v>
      </c>
      <c r="E95" s="121"/>
      <c r="F95" s="121"/>
      <c r="G95" s="121"/>
      <c r="H95" s="121"/>
      <c r="I95" s="122"/>
      <c r="J95" s="121" t="s">
        <v>83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ROUND(SUM(AG96:AG99),2)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84</v>
      </c>
      <c r="AR95" s="126"/>
      <c r="AS95" s="127">
        <f>ROUND(SUM(AS96:AS99),2)</f>
        <v>0</v>
      </c>
      <c r="AT95" s="128">
        <f>ROUND(SUM(AV95:AW95),2)</f>
        <v>0</v>
      </c>
      <c r="AU95" s="129">
        <f>ROUND(SUM(AU96:AU99),5)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ROUND(SUM(AZ96:AZ99),2)</f>
        <v>0</v>
      </c>
      <c r="BA95" s="128">
        <f>ROUND(SUM(BA96:BA99),2)</f>
        <v>0</v>
      </c>
      <c r="BB95" s="128">
        <f>ROUND(SUM(BB96:BB99),2)</f>
        <v>0</v>
      </c>
      <c r="BC95" s="128">
        <f>ROUND(SUM(BC96:BC99),2)</f>
        <v>0</v>
      </c>
      <c r="BD95" s="130">
        <f>ROUND(SUM(BD96:BD99),2)</f>
        <v>0</v>
      </c>
      <c r="BE95" s="7"/>
      <c r="BS95" s="131" t="s">
        <v>77</v>
      </c>
      <c r="BT95" s="131" t="s">
        <v>82</v>
      </c>
      <c r="BU95" s="131" t="s">
        <v>79</v>
      </c>
      <c r="BV95" s="131" t="s">
        <v>80</v>
      </c>
      <c r="BW95" s="131" t="s">
        <v>85</v>
      </c>
      <c r="BX95" s="131" t="s">
        <v>5</v>
      </c>
      <c r="CL95" s="131" t="s">
        <v>1</v>
      </c>
      <c r="CM95" s="131" t="s">
        <v>86</v>
      </c>
    </row>
    <row r="96" spans="1:90" s="4" customFormat="1" ht="23.25" customHeight="1">
      <c r="A96" s="132" t="s">
        <v>87</v>
      </c>
      <c r="B96" s="70"/>
      <c r="C96" s="133"/>
      <c r="D96" s="133"/>
      <c r="E96" s="134" t="s">
        <v>88</v>
      </c>
      <c r="F96" s="134"/>
      <c r="G96" s="134"/>
      <c r="H96" s="134"/>
      <c r="I96" s="134"/>
      <c r="J96" s="133"/>
      <c r="K96" s="134" t="s">
        <v>89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'100.1A - Rekonstrukce kom...'!J32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90</v>
      </c>
      <c r="AR96" s="72"/>
      <c r="AS96" s="137">
        <v>0</v>
      </c>
      <c r="AT96" s="138">
        <f>ROUND(SUM(AV96:AW96),2)</f>
        <v>0</v>
      </c>
      <c r="AU96" s="139">
        <f>'100.1A - Rekonstrukce kom...'!P128</f>
        <v>0</v>
      </c>
      <c r="AV96" s="138">
        <f>'100.1A - Rekonstrukce kom...'!J35</f>
        <v>0</v>
      </c>
      <c r="AW96" s="138">
        <f>'100.1A - Rekonstrukce kom...'!J36</f>
        <v>0</v>
      </c>
      <c r="AX96" s="138">
        <f>'100.1A - Rekonstrukce kom...'!J37</f>
        <v>0</v>
      </c>
      <c r="AY96" s="138">
        <f>'100.1A - Rekonstrukce kom...'!J38</f>
        <v>0</v>
      </c>
      <c r="AZ96" s="138">
        <f>'100.1A - Rekonstrukce kom...'!F35</f>
        <v>0</v>
      </c>
      <c r="BA96" s="138">
        <f>'100.1A - Rekonstrukce kom...'!F36</f>
        <v>0</v>
      </c>
      <c r="BB96" s="138">
        <f>'100.1A - Rekonstrukce kom...'!F37</f>
        <v>0</v>
      </c>
      <c r="BC96" s="138">
        <f>'100.1A - Rekonstrukce kom...'!F38</f>
        <v>0</v>
      </c>
      <c r="BD96" s="140">
        <f>'100.1A - Rekonstrukce kom...'!F39</f>
        <v>0</v>
      </c>
      <c r="BE96" s="4"/>
      <c r="BT96" s="141" t="s">
        <v>86</v>
      </c>
      <c r="BV96" s="141" t="s">
        <v>80</v>
      </c>
      <c r="BW96" s="141" t="s">
        <v>91</v>
      </c>
      <c r="BX96" s="141" t="s">
        <v>85</v>
      </c>
      <c r="CL96" s="141" t="s">
        <v>1</v>
      </c>
    </row>
    <row r="97" spans="1:90" s="4" customFormat="1" ht="23.25" customHeight="1">
      <c r="A97" s="132" t="s">
        <v>87</v>
      </c>
      <c r="B97" s="70"/>
      <c r="C97" s="133"/>
      <c r="D97" s="133"/>
      <c r="E97" s="134" t="s">
        <v>92</v>
      </c>
      <c r="F97" s="134"/>
      <c r="G97" s="134"/>
      <c r="H97" s="134"/>
      <c r="I97" s="134"/>
      <c r="J97" s="133"/>
      <c r="K97" s="134" t="s">
        <v>93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'100.1C - Rekonstrukce při...'!J32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90</v>
      </c>
      <c r="AR97" s="72"/>
      <c r="AS97" s="137">
        <v>0</v>
      </c>
      <c r="AT97" s="138">
        <f>ROUND(SUM(AV97:AW97),2)</f>
        <v>0</v>
      </c>
      <c r="AU97" s="139">
        <f>'100.1C - Rekonstrukce při...'!P126</f>
        <v>0</v>
      </c>
      <c r="AV97" s="138">
        <f>'100.1C - Rekonstrukce při...'!J35</f>
        <v>0</v>
      </c>
      <c r="AW97" s="138">
        <f>'100.1C - Rekonstrukce při...'!J36</f>
        <v>0</v>
      </c>
      <c r="AX97" s="138">
        <f>'100.1C - Rekonstrukce při...'!J37</f>
        <v>0</v>
      </c>
      <c r="AY97" s="138">
        <f>'100.1C - Rekonstrukce při...'!J38</f>
        <v>0</v>
      </c>
      <c r="AZ97" s="138">
        <f>'100.1C - Rekonstrukce při...'!F35</f>
        <v>0</v>
      </c>
      <c r="BA97" s="138">
        <f>'100.1C - Rekonstrukce při...'!F36</f>
        <v>0</v>
      </c>
      <c r="BB97" s="138">
        <f>'100.1C - Rekonstrukce při...'!F37</f>
        <v>0</v>
      </c>
      <c r="BC97" s="138">
        <f>'100.1C - Rekonstrukce při...'!F38</f>
        <v>0</v>
      </c>
      <c r="BD97" s="140">
        <f>'100.1C - Rekonstrukce při...'!F39</f>
        <v>0</v>
      </c>
      <c r="BE97" s="4"/>
      <c r="BT97" s="141" t="s">
        <v>86</v>
      </c>
      <c r="BV97" s="141" t="s">
        <v>80</v>
      </c>
      <c r="BW97" s="141" t="s">
        <v>94</v>
      </c>
      <c r="BX97" s="141" t="s">
        <v>85</v>
      </c>
      <c r="CL97" s="141" t="s">
        <v>1</v>
      </c>
    </row>
    <row r="98" spans="1:90" s="4" customFormat="1" ht="16.5" customHeight="1">
      <c r="A98" s="132" t="s">
        <v>87</v>
      </c>
      <c r="B98" s="70"/>
      <c r="C98" s="133"/>
      <c r="D98" s="133"/>
      <c r="E98" s="134" t="s">
        <v>95</v>
      </c>
      <c r="F98" s="134"/>
      <c r="G98" s="134"/>
      <c r="H98" s="134"/>
      <c r="I98" s="134"/>
      <c r="J98" s="133"/>
      <c r="K98" s="134" t="s">
        <v>96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'400 - Veřejné osvětlení'!J32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90</v>
      </c>
      <c r="AR98" s="72"/>
      <c r="AS98" s="137">
        <v>0</v>
      </c>
      <c r="AT98" s="138">
        <f>ROUND(SUM(AV98:AW98),2)</f>
        <v>0</v>
      </c>
      <c r="AU98" s="139">
        <f>'400 - Veřejné osvětlení'!P122</f>
        <v>0</v>
      </c>
      <c r="AV98" s="138">
        <f>'400 - Veřejné osvětlení'!J35</f>
        <v>0</v>
      </c>
      <c r="AW98" s="138">
        <f>'400 - Veřejné osvětlení'!J36</f>
        <v>0</v>
      </c>
      <c r="AX98" s="138">
        <f>'400 - Veřejné osvětlení'!J37</f>
        <v>0</v>
      </c>
      <c r="AY98" s="138">
        <f>'400 - Veřejné osvětlení'!J38</f>
        <v>0</v>
      </c>
      <c r="AZ98" s="138">
        <f>'400 - Veřejné osvětlení'!F35</f>
        <v>0</v>
      </c>
      <c r="BA98" s="138">
        <f>'400 - Veřejné osvětlení'!F36</f>
        <v>0</v>
      </c>
      <c r="BB98" s="138">
        <f>'400 - Veřejné osvětlení'!F37</f>
        <v>0</v>
      </c>
      <c r="BC98" s="138">
        <f>'400 - Veřejné osvětlení'!F38</f>
        <v>0</v>
      </c>
      <c r="BD98" s="140">
        <f>'400 - Veřejné osvětlení'!F39</f>
        <v>0</v>
      </c>
      <c r="BE98" s="4"/>
      <c r="BT98" s="141" t="s">
        <v>86</v>
      </c>
      <c r="BV98" s="141" t="s">
        <v>80</v>
      </c>
      <c r="BW98" s="141" t="s">
        <v>97</v>
      </c>
      <c r="BX98" s="141" t="s">
        <v>85</v>
      </c>
      <c r="CL98" s="141" t="s">
        <v>1</v>
      </c>
    </row>
    <row r="99" spans="1:90" s="4" customFormat="1" ht="16.5" customHeight="1">
      <c r="A99" s="132" t="s">
        <v>87</v>
      </c>
      <c r="B99" s="70"/>
      <c r="C99" s="133"/>
      <c r="D99" s="133"/>
      <c r="E99" s="134" t="s">
        <v>98</v>
      </c>
      <c r="F99" s="134"/>
      <c r="G99" s="134"/>
      <c r="H99" s="134"/>
      <c r="I99" s="134"/>
      <c r="J99" s="133"/>
      <c r="K99" s="134" t="s">
        <v>99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'500 - Přeložky plynovodu'!J32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90</v>
      </c>
      <c r="AR99" s="72"/>
      <c r="AS99" s="137">
        <v>0</v>
      </c>
      <c r="AT99" s="138">
        <f>ROUND(SUM(AV99:AW99),2)</f>
        <v>0</v>
      </c>
      <c r="AU99" s="139">
        <f>'500 - Přeložky plynovodu'!P132</f>
        <v>0</v>
      </c>
      <c r="AV99" s="138">
        <f>'500 - Přeložky plynovodu'!J35</f>
        <v>0</v>
      </c>
      <c r="AW99" s="138">
        <f>'500 - Přeložky plynovodu'!J36</f>
        <v>0</v>
      </c>
      <c r="AX99" s="138">
        <f>'500 - Přeložky plynovodu'!J37</f>
        <v>0</v>
      </c>
      <c r="AY99" s="138">
        <f>'500 - Přeložky plynovodu'!J38</f>
        <v>0</v>
      </c>
      <c r="AZ99" s="138">
        <f>'500 - Přeložky plynovodu'!F35</f>
        <v>0</v>
      </c>
      <c r="BA99" s="138">
        <f>'500 - Přeložky plynovodu'!F36</f>
        <v>0</v>
      </c>
      <c r="BB99" s="138">
        <f>'500 - Přeložky plynovodu'!F37</f>
        <v>0</v>
      </c>
      <c r="BC99" s="138">
        <f>'500 - Přeložky plynovodu'!F38</f>
        <v>0</v>
      </c>
      <c r="BD99" s="140">
        <f>'500 - Přeložky plynovodu'!F39</f>
        <v>0</v>
      </c>
      <c r="BE99" s="4"/>
      <c r="BT99" s="141" t="s">
        <v>86</v>
      </c>
      <c r="BV99" s="141" t="s">
        <v>80</v>
      </c>
      <c r="BW99" s="141" t="s">
        <v>100</v>
      </c>
      <c r="BX99" s="141" t="s">
        <v>85</v>
      </c>
      <c r="CL99" s="141" t="s">
        <v>1</v>
      </c>
    </row>
    <row r="100" spans="1:91" s="7" customFormat="1" ht="16.5" customHeight="1">
      <c r="A100" s="7"/>
      <c r="B100" s="119"/>
      <c r="C100" s="120"/>
      <c r="D100" s="121" t="s">
        <v>86</v>
      </c>
      <c r="E100" s="121"/>
      <c r="F100" s="121"/>
      <c r="G100" s="121"/>
      <c r="H100" s="121"/>
      <c r="I100" s="122"/>
      <c r="J100" s="121" t="s">
        <v>101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ROUND(SUM(AG101:AG103),2)</f>
        <v>0</v>
      </c>
      <c r="AH100" s="122"/>
      <c r="AI100" s="122"/>
      <c r="AJ100" s="122"/>
      <c r="AK100" s="122"/>
      <c r="AL100" s="122"/>
      <c r="AM100" s="122"/>
      <c r="AN100" s="124">
        <f>SUM(AG100,AT100)</f>
        <v>0</v>
      </c>
      <c r="AO100" s="122"/>
      <c r="AP100" s="122"/>
      <c r="AQ100" s="125" t="s">
        <v>84</v>
      </c>
      <c r="AR100" s="126"/>
      <c r="AS100" s="127">
        <f>ROUND(SUM(AS101:AS103),2)</f>
        <v>0</v>
      </c>
      <c r="AT100" s="128">
        <f>ROUND(SUM(AV100:AW100),2)</f>
        <v>0</v>
      </c>
      <c r="AU100" s="129">
        <f>ROUND(SUM(AU101:AU103),5)</f>
        <v>0</v>
      </c>
      <c r="AV100" s="128">
        <f>ROUND(AZ100*L29,2)</f>
        <v>0</v>
      </c>
      <c r="AW100" s="128">
        <f>ROUND(BA100*L30,2)</f>
        <v>0</v>
      </c>
      <c r="AX100" s="128">
        <f>ROUND(BB100*L29,2)</f>
        <v>0</v>
      </c>
      <c r="AY100" s="128">
        <f>ROUND(BC100*L30,2)</f>
        <v>0</v>
      </c>
      <c r="AZ100" s="128">
        <f>ROUND(SUM(AZ101:AZ103),2)</f>
        <v>0</v>
      </c>
      <c r="BA100" s="128">
        <f>ROUND(SUM(BA101:BA103),2)</f>
        <v>0</v>
      </c>
      <c r="BB100" s="128">
        <f>ROUND(SUM(BB101:BB103),2)</f>
        <v>0</v>
      </c>
      <c r="BC100" s="128">
        <f>ROUND(SUM(BC101:BC103),2)</f>
        <v>0</v>
      </c>
      <c r="BD100" s="130">
        <f>ROUND(SUM(BD101:BD103),2)</f>
        <v>0</v>
      </c>
      <c r="BE100" s="7"/>
      <c r="BS100" s="131" t="s">
        <v>77</v>
      </c>
      <c r="BT100" s="131" t="s">
        <v>82</v>
      </c>
      <c r="BU100" s="131" t="s">
        <v>79</v>
      </c>
      <c r="BV100" s="131" t="s">
        <v>80</v>
      </c>
      <c r="BW100" s="131" t="s">
        <v>102</v>
      </c>
      <c r="BX100" s="131" t="s">
        <v>5</v>
      </c>
      <c r="CL100" s="131" t="s">
        <v>1</v>
      </c>
      <c r="CM100" s="131" t="s">
        <v>86</v>
      </c>
    </row>
    <row r="101" spans="1:90" s="4" customFormat="1" ht="23.25" customHeight="1">
      <c r="A101" s="132" t="s">
        <v>87</v>
      </c>
      <c r="B101" s="70"/>
      <c r="C101" s="133"/>
      <c r="D101" s="133"/>
      <c r="E101" s="134" t="s">
        <v>103</v>
      </c>
      <c r="F101" s="134"/>
      <c r="G101" s="134"/>
      <c r="H101" s="134"/>
      <c r="I101" s="134"/>
      <c r="J101" s="133"/>
      <c r="K101" s="134" t="s">
        <v>104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'100.2A - Rekonstrukce kom...'!J32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90</v>
      </c>
      <c r="AR101" s="72"/>
      <c r="AS101" s="137">
        <v>0</v>
      </c>
      <c r="AT101" s="138">
        <f>ROUND(SUM(AV101:AW101),2)</f>
        <v>0</v>
      </c>
      <c r="AU101" s="139">
        <f>'100.2A - Rekonstrukce kom...'!P128</f>
        <v>0</v>
      </c>
      <c r="AV101" s="138">
        <f>'100.2A - Rekonstrukce kom...'!J35</f>
        <v>0</v>
      </c>
      <c r="AW101" s="138">
        <f>'100.2A - Rekonstrukce kom...'!J36</f>
        <v>0</v>
      </c>
      <c r="AX101" s="138">
        <f>'100.2A - Rekonstrukce kom...'!J37</f>
        <v>0</v>
      </c>
      <c r="AY101" s="138">
        <f>'100.2A - Rekonstrukce kom...'!J38</f>
        <v>0</v>
      </c>
      <c r="AZ101" s="138">
        <f>'100.2A - Rekonstrukce kom...'!F35</f>
        <v>0</v>
      </c>
      <c r="BA101" s="138">
        <f>'100.2A - Rekonstrukce kom...'!F36</f>
        <v>0</v>
      </c>
      <c r="BB101" s="138">
        <f>'100.2A - Rekonstrukce kom...'!F37</f>
        <v>0</v>
      </c>
      <c r="BC101" s="138">
        <f>'100.2A - Rekonstrukce kom...'!F38</f>
        <v>0</v>
      </c>
      <c r="BD101" s="140">
        <f>'100.2A - Rekonstrukce kom...'!F39</f>
        <v>0</v>
      </c>
      <c r="BE101" s="4"/>
      <c r="BT101" s="141" t="s">
        <v>86</v>
      </c>
      <c r="BV101" s="141" t="s">
        <v>80</v>
      </c>
      <c r="BW101" s="141" t="s">
        <v>105</v>
      </c>
      <c r="BX101" s="141" t="s">
        <v>102</v>
      </c>
      <c r="CL101" s="141" t="s">
        <v>1</v>
      </c>
    </row>
    <row r="102" spans="1:90" s="4" customFormat="1" ht="23.25" customHeight="1">
      <c r="A102" s="132" t="s">
        <v>87</v>
      </c>
      <c r="B102" s="70"/>
      <c r="C102" s="133"/>
      <c r="D102" s="133"/>
      <c r="E102" s="134" t="s">
        <v>106</v>
      </c>
      <c r="F102" s="134"/>
      <c r="G102" s="134"/>
      <c r="H102" s="134"/>
      <c r="I102" s="134"/>
      <c r="J102" s="133"/>
      <c r="K102" s="134" t="s">
        <v>107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'100.2C - Rekonstrukce při...'!J32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90</v>
      </c>
      <c r="AR102" s="72"/>
      <c r="AS102" s="137">
        <v>0</v>
      </c>
      <c r="AT102" s="138">
        <f>ROUND(SUM(AV102:AW102),2)</f>
        <v>0</v>
      </c>
      <c r="AU102" s="139">
        <f>'100.2C - Rekonstrukce při...'!P127</f>
        <v>0</v>
      </c>
      <c r="AV102" s="138">
        <f>'100.2C - Rekonstrukce při...'!J35</f>
        <v>0</v>
      </c>
      <c r="AW102" s="138">
        <f>'100.2C - Rekonstrukce při...'!J36</f>
        <v>0</v>
      </c>
      <c r="AX102" s="138">
        <f>'100.2C - Rekonstrukce při...'!J37</f>
        <v>0</v>
      </c>
      <c r="AY102" s="138">
        <f>'100.2C - Rekonstrukce při...'!J38</f>
        <v>0</v>
      </c>
      <c r="AZ102" s="138">
        <f>'100.2C - Rekonstrukce při...'!F35</f>
        <v>0</v>
      </c>
      <c r="BA102" s="138">
        <f>'100.2C - Rekonstrukce při...'!F36</f>
        <v>0</v>
      </c>
      <c r="BB102" s="138">
        <f>'100.2C - Rekonstrukce při...'!F37</f>
        <v>0</v>
      </c>
      <c r="BC102" s="138">
        <f>'100.2C - Rekonstrukce při...'!F38</f>
        <v>0</v>
      </c>
      <c r="BD102" s="140">
        <f>'100.2C - Rekonstrukce při...'!F39</f>
        <v>0</v>
      </c>
      <c r="BE102" s="4"/>
      <c r="BT102" s="141" t="s">
        <v>86</v>
      </c>
      <c r="BV102" s="141" t="s">
        <v>80</v>
      </c>
      <c r="BW102" s="141" t="s">
        <v>108</v>
      </c>
      <c r="BX102" s="141" t="s">
        <v>102</v>
      </c>
      <c r="CL102" s="141" t="s">
        <v>1</v>
      </c>
    </row>
    <row r="103" spans="1:90" s="4" customFormat="1" ht="16.5" customHeight="1">
      <c r="A103" s="132" t="s">
        <v>87</v>
      </c>
      <c r="B103" s="70"/>
      <c r="C103" s="133"/>
      <c r="D103" s="133"/>
      <c r="E103" s="134" t="s">
        <v>95</v>
      </c>
      <c r="F103" s="134"/>
      <c r="G103" s="134"/>
      <c r="H103" s="134"/>
      <c r="I103" s="134"/>
      <c r="J103" s="133"/>
      <c r="K103" s="134" t="s">
        <v>96</v>
      </c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'400 - Veřejné osvětlení_01'!J32</f>
        <v>0</v>
      </c>
      <c r="AH103" s="133"/>
      <c r="AI103" s="133"/>
      <c r="AJ103" s="133"/>
      <c r="AK103" s="133"/>
      <c r="AL103" s="133"/>
      <c r="AM103" s="133"/>
      <c r="AN103" s="135">
        <f>SUM(AG103,AT103)</f>
        <v>0</v>
      </c>
      <c r="AO103" s="133"/>
      <c r="AP103" s="133"/>
      <c r="AQ103" s="136" t="s">
        <v>90</v>
      </c>
      <c r="AR103" s="72"/>
      <c r="AS103" s="142">
        <v>0</v>
      </c>
      <c r="AT103" s="143">
        <f>ROUND(SUM(AV103:AW103),2)</f>
        <v>0</v>
      </c>
      <c r="AU103" s="144">
        <f>'400 - Veřejné osvětlení_01'!P122</f>
        <v>0</v>
      </c>
      <c r="AV103" s="143">
        <f>'400 - Veřejné osvětlení_01'!J35</f>
        <v>0</v>
      </c>
      <c r="AW103" s="143">
        <f>'400 - Veřejné osvětlení_01'!J36</f>
        <v>0</v>
      </c>
      <c r="AX103" s="143">
        <f>'400 - Veřejné osvětlení_01'!J37</f>
        <v>0</v>
      </c>
      <c r="AY103" s="143">
        <f>'400 - Veřejné osvětlení_01'!J38</f>
        <v>0</v>
      </c>
      <c r="AZ103" s="143">
        <f>'400 - Veřejné osvětlení_01'!F35</f>
        <v>0</v>
      </c>
      <c r="BA103" s="143">
        <f>'400 - Veřejné osvětlení_01'!F36</f>
        <v>0</v>
      </c>
      <c r="BB103" s="143">
        <f>'400 - Veřejné osvětlení_01'!F37</f>
        <v>0</v>
      </c>
      <c r="BC103" s="143">
        <f>'400 - Veřejné osvětlení_01'!F38</f>
        <v>0</v>
      </c>
      <c r="BD103" s="145">
        <f>'400 - Veřejné osvětlení_01'!F39</f>
        <v>0</v>
      </c>
      <c r="BE103" s="4"/>
      <c r="BT103" s="141" t="s">
        <v>86</v>
      </c>
      <c r="BV103" s="141" t="s">
        <v>80</v>
      </c>
      <c r="BW103" s="141" t="s">
        <v>109</v>
      </c>
      <c r="BX103" s="141" t="s">
        <v>102</v>
      </c>
      <c r="CL103" s="141" t="s">
        <v>1</v>
      </c>
    </row>
    <row r="104" spans="1:57" s="2" customFormat="1" ht="30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4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</row>
    <row r="105" spans="1:57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</sheetData>
  <sheetProtection password="CC35" sheet="1" objects="1" scenarios="1" formatColumns="0" formatRows="0"/>
  <mergeCells count="74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N99:AP99"/>
    <mergeCell ref="AG99:AM99"/>
    <mergeCell ref="E99:I99"/>
    <mergeCell ref="K99:AF99"/>
    <mergeCell ref="AN100:AP100"/>
    <mergeCell ref="AG100:AM100"/>
    <mergeCell ref="D100:H100"/>
    <mergeCell ref="J100:AF100"/>
    <mergeCell ref="AN101:AP101"/>
    <mergeCell ref="AG101:AM101"/>
    <mergeCell ref="E101:I101"/>
    <mergeCell ref="K101:AF101"/>
    <mergeCell ref="AN102:AP102"/>
    <mergeCell ref="AG102:AM102"/>
    <mergeCell ref="E102:I102"/>
    <mergeCell ref="K102:AF102"/>
    <mergeCell ref="AN103:AP103"/>
    <mergeCell ref="AG103:AM103"/>
    <mergeCell ref="E103:I103"/>
    <mergeCell ref="K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100.1A - Rekonstrukce kom...'!C2" display="/"/>
    <hyperlink ref="A97" location="'100.1C - Rekonstrukce při...'!C2" display="/"/>
    <hyperlink ref="A98" location="'400 - Veřejné osvětlení'!C2" display="/"/>
    <hyperlink ref="A99" location="'500 - Přeložky plynovodu'!C2" display="/"/>
    <hyperlink ref="A101" location="'100.2A - Rekonstrukce kom...'!C2" display="/"/>
    <hyperlink ref="A102" location="'100.2C - Rekonstrukce při...'!C2" display="/"/>
    <hyperlink ref="A103" location="'400 - Veřejné osvětlení_01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Rekonstrukce ulice Husova, Náměšť nad Oslavou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114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18. 10. 2023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ROUND((SUM(BE128:BE330)),2)</f>
        <v>0</v>
      </c>
      <c r="G35" s="38"/>
      <c r="H35" s="38"/>
      <c r="I35" s="164">
        <v>0.21</v>
      </c>
      <c r="J35" s="163">
        <f>ROUND(((SUM(BE128:BE330))*I35),2)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ROUND((SUM(BF128:BF330)),2)</f>
        <v>0</v>
      </c>
      <c r="G36" s="38"/>
      <c r="H36" s="38"/>
      <c r="I36" s="164">
        <v>0.12</v>
      </c>
      <c r="J36" s="163">
        <f>ROUND(((SUM(BF128:BF330))*I36),2)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ROUND((SUM(BG128:BG330)),2)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ROUND((SUM(BH128:BH330)),2)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ROUND((SUM(BI128:BI330)),2)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Rekonstrukce ulice Husova, Náměšť nad Oslavou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100.1A - Rekonstrukce komunikace ul. Husova - I. etapa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Náměšť nad Oslavou</v>
      </c>
      <c r="G91" s="40"/>
      <c r="H91" s="40"/>
      <c r="I91" s="32" t="s">
        <v>22</v>
      </c>
      <c r="J91" s="79" t="str">
        <f>IF(J14="","",J14)</f>
        <v>18. 10. 2023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Náměšť nad Oslavou</v>
      </c>
      <c r="G93" s="40"/>
      <c r="H93" s="40"/>
      <c r="I93" s="32" t="s">
        <v>31</v>
      </c>
      <c r="J93" s="36" t="str">
        <f>E23</f>
        <v>PROfi Jihlava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>PROfi Jihlava spol. s 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116</v>
      </c>
      <c r="D96" s="185"/>
      <c r="E96" s="185"/>
      <c r="F96" s="185"/>
      <c r="G96" s="185"/>
      <c r="H96" s="185"/>
      <c r="I96" s="185"/>
      <c r="J96" s="186" t="s">
        <v>117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118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119</v>
      </c>
    </row>
    <row r="99" spans="1:31" s="9" customFormat="1" ht="24.95" customHeight="1">
      <c r="A99" s="9"/>
      <c r="B99" s="188"/>
      <c r="C99" s="189"/>
      <c r="D99" s="190" t="s">
        <v>120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121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122</v>
      </c>
      <c r="E101" s="196"/>
      <c r="F101" s="196"/>
      <c r="G101" s="196"/>
      <c r="H101" s="196"/>
      <c r="I101" s="196"/>
      <c r="J101" s="197">
        <f>J197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123</v>
      </c>
      <c r="E102" s="196"/>
      <c r="F102" s="196"/>
      <c r="G102" s="196"/>
      <c r="H102" s="196"/>
      <c r="I102" s="196"/>
      <c r="J102" s="197">
        <f>J218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124</v>
      </c>
      <c r="E103" s="196"/>
      <c r="F103" s="196"/>
      <c r="G103" s="196"/>
      <c r="H103" s="196"/>
      <c r="I103" s="196"/>
      <c r="J103" s="197">
        <f>J263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125</v>
      </c>
      <c r="E104" s="196"/>
      <c r="F104" s="196"/>
      <c r="G104" s="196"/>
      <c r="H104" s="196"/>
      <c r="I104" s="196"/>
      <c r="J104" s="197">
        <f>J305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126</v>
      </c>
      <c r="E105" s="196"/>
      <c r="F105" s="196"/>
      <c r="G105" s="196"/>
      <c r="H105" s="196"/>
      <c r="I105" s="196"/>
      <c r="J105" s="197">
        <f>J313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127</v>
      </c>
      <c r="E106" s="196"/>
      <c r="F106" s="196"/>
      <c r="G106" s="196"/>
      <c r="H106" s="196"/>
      <c r="I106" s="196"/>
      <c r="J106" s="197">
        <f>J327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83" t="str">
        <f>E7</f>
        <v>Rekonstrukce ulice Husova, Náměšť nad Oslavou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111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83" t="s">
        <v>112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113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100.1A - Rekonstrukce komunikace ul. Husova - I. etapa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>Náměšť nad Oslavou</v>
      </c>
      <c r="G122" s="40"/>
      <c r="H122" s="40"/>
      <c r="I122" s="32" t="s">
        <v>22</v>
      </c>
      <c r="J122" s="79" t="str">
        <f>IF(J14="","",J14)</f>
        <v>18. 10. 2023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E17</f>
        <v>Město Náměšť nad Oslavou</v>
      </c>
      <c r="G124" s="40"/>
      <c r="H124" s="40"/>
      <c r="I124" s="32" t="s">
        <v>31</v>
      </c>
      <c r="J124" s="36" t="str">
        <f>E23</f>
        <v>PROfi Jihlava spol. s 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2" t="s">
        <v>29</v>
      </c>
      <c r="D125" s="40"/>
      <c r="E125" s="40"/>
      <c r="F125" s="27" t="str">
        <f>IF(E20="","",E20)</f>
        <v>Vyplň údaj</v>
      </c>
      <c r="G125" s="40"/>
      <c r="H125" s="40"/>
      <c r="I125" s="32" t="s">
        <v>36</v>
      </c>
      <c r="J125" s="36" t="str">
        <f>E26</f>
        <v>PROfi Jihlava spol. s 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9"/>
      <c r="B127" s="200"/>
      <c r="C127" s="201" t="s">
        <v>129</v>
      </c>
      <c r="D127" s="202" t="s">
        <v>63</v>
      </c>
      <c r="E127" s="202" t="s">
        <v>59</v>
      </c>
      <c r="F127" s="202" t="s">
        <v>60</v>
      </c>
      <c r="G127" s="202" t="s">
        <v>130</v>
      </c>
      <c r="H127" s="202" t="s">
        <v>131</v>
      </c>
      <c r="I127" s="202" t="s">
        <v>132</v>
      </c>
      <c r="J127" s="202" t="s">
        <v>117</v>
      </c>
      <c r="K127" s="203" t="s">
        <v>133</v>
      </c>
      <c r="L127" s="204"/>
      <c r="M127" s="100" t="s">
        <v>1</v>
      </c>
      <c r="N127" s="101" t="s">
        <v>42</v>
      </c>
      <c r="O127" s="101" t="s">
        <v>134</v>
      </c>
      <c r="P127" s="101" t="s">
        <v>135</v>
      </c>
      <c r="Q127" s="101" t="s">
        <v>136</v>
      </c>
      <c r="R127" s="101" t="s">
        <v>137</v>
      </c>
      <c r="S127" s="101" t="s">
        <v>138</v>
      </c>
      <c r="T127" s="102" t="s">
        <v>139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63" s="2" customFormat="1" ht="22.8" customHeight="1">
      <c r="A128" s="38"/>
      <c r="B128" s="39"/>
      <c r="C128" s="107" t="s">
        <v>140</v>
      </c>
      <c r="D128" s="40"/>
      <c r="E128" s="40"/>
      <c r="F128" s="40"/>
      <c r="G128" s="40"/>
      <c r="H128" s="40"/>
      <c r="I128" s="40"/>
      <c r="J128" s="205">
        <f>BK128</f>
        <v>0</v>
      </c>
      <c r="K128" s="40"/>
      <c r="L128" s="44"/>
      <c r="M128" s="103"/>
      <c r="N128" s="206"/>
      <c r="O128" s="104"/>
      <c r="P128" s="207">
        <f>P129</f>
        <v>0</v>
      </c>
      <c r="Q128" s="104"/>
      <c r="R128" s="207">
        <f>R129</f>
        <v>476.00200870000003</v>
      </c>
      <c r="S128" s="104"/>
      <c r="T128" s="208">
        <f>T129</f>
        <v>303.72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77</v>
      </c>
      <c r="AU128" s="17" t="s">
        <v>119</v>
      </c>
      <c r="BK128" s="209">
        <f>BK129</f>
        <v>0</v>
      </c>
    </row>
    <row r="129" spans="1:63" s="12" customFormat="1" ht="25.9" customHeight="1">
      <c r="A129" s="12"/>
      <c r="B129" s="210"/>
      <c r="C129" s="211"/>
      <c r="D129" s="212" t="s">
        <v>77</v>
      </c>
      <c r="E129" s="213" t="s">
        <v>141</v>
      </c>
      <c r="F129" s="213" t="s">
        <v>142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P130+P197+P218+P263+P305+P313+P327</f>
        <v>0</v>
      </c>
      <c r="Q129" s="218"/>
      <c r="R129" s="219">
        <f>R130+R197+R218+R263+R305+R313+R327</f>
        <v>476.00200870000003</v>
      </c>
      <c r="S129" s="218"/>
      <c r="T129" s="220">
        <f>T130+T197+T218+T263+T305+T313+T327</f>
        <v>303.72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82</v>
      </c>
      <c r="AT129" s="222" t="s">
        <v>77</v>
      </c>
      <c r="AU129" s="222" t="s">
        <v>78</v>
      </c>
      <c r="AY129" s="221" t="s">
        <v>143</v>
      </c>
      <c r="BK129" s="223">
        <f>BK130+BK197+BK218+BK263+BK305+BK313+BK327</f>
        <v>0</v>
      </c>
    </row>
    <row r="130" spans="1:63" s="12" customFormat="1" ht="22.8" customHeight="1">
      <c r="A130" s="12"/>
      <c r="B130" s="210"/>
      <c r="C130" s="211"/>
      <c r="D130" s="212" t="s">
        <v>77</v>
      </c>
      <c r="E130" s="224" t="s">
        <v>82</v>
      </c>
      <c r="F130" s="224" t="s">
        <v>144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SUM(P131:P196)</f>
        <v>0</v>
      </c>
      <c r="Q130" s="218"/>
      <c r="R130" s="219">
        <f>SUM(R131:R196)</f>
        <v>79.299</v>
      </c>
      <c r="S130" s="218"/>
      <c r="T130" s="220">
        <f>SUM(T131:T196)</f>
        <v>297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82</v>
      </c>
      <c r="AT130" s="222" t="s">
        <v>77</v>
      </c>
      <c r="AU130" s="222" t="s">
        <v>82</v>
      </c>
      <c r="AY130" s="221" t="s">
        <v>143</v>
      </c>
      <c r="BK130" s="223">
        <f>SUM(BK131:BK196)</f>
        <v>0</v>
      </c>
    </row>
    <row r="131" spans="1:65" s="2" customFormat="1" ht="24.15" customHeight="1">
      <c r="A131" s="38"/>
      <c r="B131" s="39"/>
      <c r="C131" s="226" t="s">
        <v>82</v>
      </c>
      <c r="D131" s="226" t="s">
        <v>145</v>
      </c>
      <c r="E131" s="227" t="s">
        <v>146</v>
      </c>
      <c r="F131" s="228" t="s">
        <v>147</v>
      </c>
      <c r="G131" s="229" t="s">
        <v>148</v>
      </c>
      <c r="H131" s="230">
        <v>330</v>
      </c>
      <c r="I131" s="231"/>
      <c r="J131" s="232">
        <f>ROUND(I131*H131,2)</f>
        <v>0</v>
      </c>
      <c r="K131" s="228" t="s">
        <v>149</v>
      </c>
      <c r="L131" s="44"/>
      <c r="M131" s="233" t="s">
        <v>1</v>
      </c>
      <c r="N131" s="234" t="s">
        <v>43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0.44</v>
      </c>
      <c r="T131" s="236">
        <f>S131*H131</f>
        <v>145.2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150</v>
      </c>
      <c r="AT131" s="237" t="s">
        <v>145</v>
      </c>
      <c r="AU131" s="237" t="s">
        <v>86</v>
      </c>
      <c r="AY131" s="17" t="s">
        <v>143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82</v>
      </c>
      <c r="BK131" s="238">
        <f>ROUND(I131*H131,2)</f>
        <v>0</v>
      </c>
      <c r="BL131" s="17" t="s">
        <v>150</v>
      </c>
      <c r="BM131" s="237" t="s">
        <v>151</v>
      </c>
    </row>
    <row r="132" spans="1:47" s="2" customFormat="1" ht="12">
      <c r="A132" s="38"/>
      <c r="B132" s="39"/>
      <c r="C132" s="40"/>
      <c r="D132" s="239" t="s">
        <v>152</v>
      </c>
      <c r="E132" s="40"/>
      <c r="F132" s="240" t="s">
        <v>153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86</v>
      </c>
    </row>
    <row r="133" spans="1:47" s="2" customFormat="1" ht="12">
      <c r="A133" s="38"/>
      <c r="B133" s="39"/>
      <c r="C133" s="40"/>
      <c r="D133" s="244" t="s">
        <v>154</v>
      </c>
      <c r="E133" s="40"/>
      <c r="F133" s="245" t="s">
        <v>155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154</v>
      </c>
      <c r="AU133" s="17" t="s">
        <v>86</v>
      </c>
    </row>
    <row r="134" spans="1:47" s="2" customFormat="1" ht="12">
      <c r="A134" s="38"/>
      <c r="B134" s="39"/>
      <c r="C134" s="40"/>
      <c r="D134" s="239" t="s">
        <v>156</v>
      </c>
      <c r="E134" s="40"/>
      <c r="F134" s="246" t="s">
        <v>157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156</v>
      </c>
      <c r="AU134" s="17" t="s">
        <v>86</v>
      </c>
    </row>
    <row r="135" spans="1:51" s="13" customFormat="1" ht="12">
      <c r="A135" s="13"/>
      <c r="B135" s="247"/>
      <c r="C135" s="248"/>
      <c r="D135" s="239" t="s">
        <v>158</v>
      </c>
      <c r="E135" s="249" t="s">
        <v>1</v>
      </c>
      <c r="F135" s="250" t="s">
        <v>159</v>
      </c>
      <c r="G135" s="248"/>
      <c r="H135" s="251">
        <v>1754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158</v>
      </c>
      <c r="AU135" s="257" t="s">
        <v>86</v>
      </c>
      <c r="AV135" s="13" t="s">
        <v>86</v>
      </c>
      <c r="AW135" s="13" t="s">
        <v>35</v>
      </c>
      <c r="AX135" s="13" t="s">
        <v>78</v>
      </c>
      <c r="AY135" s="257" t="s">
        <v>143</v>
      </c>
    </row>
    <row r="136" spans="1:51" s="13" customFormat="1" ht="12">
      <c r="A136" s="13"/>
      <c r="B136" s="247"/>
      <c r="C136" s="248"/>
      <c r="D136" s="239" t="s">
        <v>158</v>
      </c>
      <c r="E136" s="249" t="s">
        <v>1</v>
      </c>
      <c r="F136" s="250" t="s">
        <v>160</v>
      </c>
      <c r="G136" s="248"/>
      <c r="H136" s="251">
        <v>-1424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7" t="s">
        <v>158</v>
      </c>
      <c r="AU136" s="257" t="s">
        <v>86</v>
      </c>
      <c r="AV136" s="13" t="s">
        <v>86</v>
      </c>
      <c r="AW136" s="13" t="s">
        <v>35</v>
      </c>
      <c r="AX136" s="13" t="s">
        <v>78</v>
      </c>
      <c r="AY136" s="257" t="s">
        <v>143</v>
      </c>
    </row>
    <row r="137" spans="1:51" s="14" customFormat="1" ht="12">
      <c r="A137" s="14"/>
      <c r="B137" s="258"/>
      <c r="C137" s="259"/>
      <c r="D137" s="239" t="s">
        <v>158</v>
      </c>
      <c r="E137" s="260" t="s">
        <v>1</v>
      </c>
      <c r="F137" s="261" t="s">
        <v>161</v>
      </c>
      <c r="G137" s="259"/>
      <c r="H137" s="262">
        <v>330</v>
      </c>
      <c r="I137" s="263"/>
      <c r="J137" s="259"/>
      <c r="K137" s="259"/>
      <c r="L137" s="264"/>
      <c r="M137" s="265"/>
      <c r="N137" s="266"/>
      <c r="O137" s="266"/>
      <c r="P137" s="266"/>
      <c r="Q137" s="266"/>
      <c r="R137" s="266"/>
      <c r="S137" s="266"/>
      <c r="T137" s="267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8" t="s">
        <v>158</v>
      </c>
      <c r="AU137" s="268" t="s">
        <v>86</v>
      </c>
      <c r="AV137" s="14" t="s">
        <v>150</v>
      </c>
      <c r="AW137" s="14" t="s">
        <v>35</v>
      </c>
      <c r="AX137" s="14" t="s">
        <v>82</v>
      </c>
      <c r="AY137" s="268" t="s">
        <v>143</v>
      </c>
    </row>
    <row r="138" spans="1:65" s="2" customFormat="1" ht="33" customHeight="1">
      <c r="A138" s="38"/>
      <c r="B138" s="39"/>
      <c r="C138" s="226" t="s">
        <v>86</v>
      </c>
      <c r="D138" s="226" t="s">
        <v>145</v>
      </c>
      <c r="E138" s="227" t="s">
        <v>162</v>
      </c>
      <c r="F138" s="228" t="s">
        <v>163</v>
      </c>
      <c r="G138" s="229" t="s">
        <v>148</v>
      </c>
      <c r="H138" s="230">
        <v>330</v>
      </c>
      <c r="I138" s="231"/>
      <c r="J138" s="232">
        <f>ROUND(I138*H138,2)</f>
        <v>0</v>
      </c>
      <c r="K138" s="228" t="s">
        <v>149</v>
      </c>
      <c r="L138" s="44"/>
      <c r="M138" s="233" t="s">
        <v>1</v>
      </c>
      <c r="N138" s="234" t="s">
        <v>43</v>
      </c>
      <c r="O138" s="91"/>
      <c r="P138" s="235">
        <f>O138*H138</f>
        <v>0</v>
      </c>
      <c r="Q138" s="235">
        <v>0.0003</v>
      </c>
      <c r="R138" s="235">
        <f>Q138*H138</f>
        <v>0.09899999999999999</v>
      </c>
      <c r="S138" s="235">
        <v>0.46</v>
      </c>
      <c r="T138" s="236">
        <f>S138*H138</f>
        <v>151.8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150</v>
      </c>
      <c r="AT138" s="237" t="s">
        <v>145</v>
      </c>
      <c r="AU138" s="237" t="s">
        <v>86</v>
      </c>
      <c r="AY138" s="17" t="s">
        <v>143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82</v>
      </c>
      <c r="BK138" s="238">
        <f>ROUND(I138*H138,2)</f>
        <v>0</v>
      </c>
      <c r="BL138" s="17" t="s">
        <v>150</v>
      </c>
      <c r="BM138" s="237" t="s">
        <v>164</v>
      </c>
    </row>
    <row r="139" spans="1:47" s="2" customFormat="1" ht="12">
      <c r="A139" s="38"/>
      <c r="B139" s="39"/>
      <c r="C139" s="40"/>
      <c r="D139" s="239" t="s">
        <v>152</v>
      </c>
      <c r="E139" s="40"/>
      <c r="F139" s="240" t="s">
        <v>165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86</v>
      </c>
    </row>
    <row r="140" spans="1:47" s="2" customFormat="1" ht="12">
      <c r="A140" s="38"/>
      <c r="B140" s="39"/>
      <c r="C140" s="40"/>
      <c r="D140" s="244" t="s">
        <v>154</v>
      </c>
      <c r="E140" s="40"/>
      <c r="F140" s="245" t="s">
        <v>166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154</v>
      </c>
      <c r="AU140" s="17" t="s">
        <v>86</v>
      </c>
    </row>
    <row r="141" spans="1:47" s="2" customFormat="1" ht="12">
      <c r="A141" s="38"/>
      <c r="B141" s="39"/>
      <c r="C141" s="40"/>
      <c r="D141" s="239" t="s">
        <v>156</v>
      </c>
      <c r="E141" s="40"/>
      <c r="F141" s="246" t="s">
        <v>167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156</v>
      </c>
      <c r="AU141" s="17" t="s">
        <v>86</v>
      </c>
    </row>
    <row r="142" spans="1:51" s="13" customFormat="1" ht="12">
      <c r="A142" s="13"/>
      <c r="B142" s="247"/>
      <c r="C142" s="248"/>
      <c r="D142" s="239" t="s">
        <v>158</v>
      </c>
      <c r="E142" s="249" t="s">
        <v>1</v>
      </c>
      <c r="F142" s="250" t="s">
        <v>159</v>
      </c>
      <c r="G142" s="248"/>
      <c r="H142" s="251">
        <v>1754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158</v>
      </c>
      <c r="AU142" s="257" t="s">
        <v>86</v>
      </c>
      <c r="AV142" s="13" t="s">
        <v>86</v>
      </c>
      <c r="AW142" s="13" t="s">
        <v>35</v>
      </c>
      <c r="AX142" s="13" t="s">
        <v>78</v>
      </c>
      <c r="AY142" s="257" t="s">
        <v>143</v>
      </c>
    </row>
    <row r="143" spans="1:51" s="13" customFormat="1" ht="12">
      <c r="A143" s="13"/>
      <c r="B143" s="247"/>
      <c r="C143" s="248"/>
      <c r="D143" s="239" t="s">
        <v>158</v>
      </c>
      <c r="E143" s="249" t="s">
        <v>1</v>
      </c>
      <c r="F143" s="250" t="s">
        <v>160</v>
      </c>
      <c r="G143" s="248"/>
      <c r="H143" s="251">
        <v>-1424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7" t="s">
        <v>158</v>
      </c>
      <c r="AU143" s="257" t="s">
        <v>86</v>
      </c>
      <c r="AV143" s="13" t="s">
        <v>86</v>
      </c>
      <c r="AW143" s="13" t="s">
        <v>35</v>
      </c>
      <c r="AX143" s="13" t="s">
        <v>78</v>
      </c>
      <c r="AY143" s="257" t="s">
        <v>143</v>
      </c>
    </row>
    <row r="144" spans="1:51" s="14" customFormat="1" ht="12">
      <c r="A144" s="14"/>
      <c r="B144" s="258"/>
      <c r="C144" s="259"/>
      <c r="D144" s="239" t="s">
        <v>158</v>
      </c>
      <c r="E144" s="260" t="s">
        <v>1</v>
      </c>
      <c r="F144" s="261" t="s">
        <v>161</v>
      </c>
      <c r="G144" s="259"/>
      <c r="H144" s="262">
        <v>330</v>
      </c>
      <c r="I144" s="263"/>
      <c r="J144" s="259"/>
      <c r="K144" s="259"/>
      <c r="L144" s="264"/>
      <c r="M144" s="265"/>
      <c r="N144" s="266"/>
      <c r="O144" s="266"/>
      <c r="P144" s="266"/>
      <c r="Q144" s="266"/>
      <c r="R144" s="266"/>
      <c r="S144" s="266"/>
      <c r="T144" s="26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8" t="s">
        <v>158</v>
      </c>
      <c r="AU144" s="268" t="s">
        <v>86</v>
      </c>
      <c r="AV144" s="14" t="s">
        <v>150</v>
      </c>
      <c r="AW144" s="14" t="s">
        <v>35</v>
      </c>
      <c r="AX144" s="14" t="s">
        <v>82</v>
      </c>
      <c r="AY144" s="268" t="s">
        <v>143</v>
      </c>
    </row>
    <row r="145" spans="1:65" s="2" customFormat="1" ht="37.8" customHeight="1">
      <c r="A145" s="38"/>
      <c r="B145" s="39"/>
      <c r="C145" s="226" t="s">
        <v>168</v>
      </c>
      <c r="D145" s="226" t="s">
        <v>145</v>
      </c>
      <c r="E145" s="227" t="s">
        <v>169</v>
      </c>
      <c r="F145" s="228" t="s">
        <v>170</v>
      </c>
      <c r="G145" s="229" t="s">
        <v>171</v>
      </c>
      <c r="H145" s="230">
        <v>132</v>
      </c>
      <c r="I145" s="231"/>
      <c r="J145" s="232">
        <f>ROUND(I145*H145,2)</f>
        <v>0</v>
      </c>
      <c r="K145" s="228" t="s">
        <v>149</v>
      </c>
      <c r="L145" s="44"/>
      <c r="M145" s="233" t="s">
        <v>1</v>
      </c>
      <c r="N145" s="234" t="s">
        <v>43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150</v>
      </c>
      <c r="AT145" s="237" t="s">
        <v>145</v>
      </c>
      <c r="AU145" s="237" t="s">
        <v>86</v>
      </c>
      <c r="AY145" s="17" t="s">
        <v>143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82</v>
      </c>
      <c r="BK145" s="238">
        <f>ROUND(I145*H145,2)</f>
        <v>0</v>
      </c>
      <c r="BL145" s="17" t="s">
        <v>150</v>
      </c>
      <c r="BM145" s="237" t="s">
        <v>172</v>
      </c>
    </row>
    <row r="146" spans="1:47" s="2" customFormat="1" ht="12">
      <c r="A146" s="38"/>
      <c r="B146" s="39"/>
      <c r="C146" s="40"/>
      <c r="D146" s="239" t="s">
        <v>152</v>
      </c>
      <c r="E146" s="40"/>
      <c r="F146" s="240" t="s">
        <v>173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86</v>
      </c>
    </row>
    <row r="147" spans="1:47" s="2" customFormat="1" ht="12">
      <c r="A147" s="38"/>
      <c r="B147" s="39"/>
      <c r="C147" s="40"/>
      <c r="D147" s="244" t="s">
        <v>154</v>
      </c>
      <c r="E147" s="40"/>
      <c r="F147" s="245" t="s">
        <v>174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154</v>
      </c>
      <c r="AU147" s="17" t="s">
        <v>86</v>
      </c>
    </row>
    <row r="148" spans="1:47" s="2" customFormat="1" ht="12">
      <c r="A148" s="38"/>
      <c r="B148" s="39"/>
      <c r="C148" s="40"/>
      <c r="D148" s="239" t="s">
        <v>156</v>
      </c>
      <c r="E148" s="40"/>
      <c r="F148" s="246" t="s">
        <v>175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156</v>
      </c>
      <c r="AU148" s="17" t="s">
        <v>86</v>
      </c>
    </row>
    <row r="149" spans="1:51" s="13" customFormat="1" ht="12">
      <c r="A149" s="13"/>
      <c r="B149" s="247"/>
      <c r="C149" s="248"/>
      <c r="D149" s="239" t="s">
        <v>158</v>
      </c>
      <c r="E149" s="249" t="s">
        <v>1</v>
      </c>
      <c r="F149" s="250" t="s">
        <v>176</v>
      </c>
      <c r="G149" s="248"/>
      <c r="H149" s="251">
        <v>701.6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158</v>
      </c>
      <c r="AU149" s="257" t="s">
        <v>86</v>
      </c>
      <c r="AV149" s="13" t="s">
        <v>86</v>
      </c>
      <c r="AW149" s="13" t="s">
        <v>35</v>
      </c>
      <c r="AX149" s="13" t="s">
        <v>78</v>
      </c>
      <c r="AY149" s="257" t="s">
        <v>143</v>
      </c>
    </row>
    <row r="150" spans="1:51" s="13" customFormat="1" ht="12">
      <c r="A150" s="13"/>
      <c r="B150" s="247"/>
      <c r="C150" s="248"/>
      <c r="D150" s="239" t="s">
        <v>158</v>
      </c>
      <c r="E150" s="249" t="s">
        <v>1</v>
      </c>
      <c r="F150" s="250" t="s">
        <v>177</v>
      </c>
      <c r="G150" s="248"/>
      <c r="H150" s="251">
        <v>-569.6</v>
      </c>
      <c r="I150" s="252"/>
      <c r="J150" s="248"/>
      <c r="K150" s="248"/>
      <c r="L150" s="253"/>
      <c r="M150" s="254"/>
      <c r="N150" s="255"/>
      <c r="O150" s="255"/>
      <c r="P150" s="255"/>
      <c r="Q150" s="255"/>
      <c r="R150" s="255"/>
      <c r="S150" s="255"/>
      <c r="T150" s="25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57" t="s">
        <v>158</v>
      </c>
      <c r="AU150" s="257" t="s">
        <v>86</v>
      </c>
      <c r="AV150" s="13" t="s">
        <v>86</v>
      </c>
      <c r="AW150" s="13" t="s">
        <v>35</v>
      </c>
      <c r="AX150" s="13" t="s">
        <v>78</v>
      </c>
      <c r="AY150" s="257" t="s">
        <v>143</v>
      </c>
    </row>
    <row r="151" spans="1:51" s="14" customFormat="1" ht="12">
      <c r="A151" s="14"/>
      <c r="B151" s="258"/>
      <c r="C151" s="259"/>
      <c r="D151" s="239" t="s">
        <v>158</v>
      </c>
      <c r="E151" s="260" t="s">
        <v>1</v>
      </c>
      <c r="F151" s="261" t="s">
        <v>161</v>
      </c>
      <c r="G151" s="259"/>
      <c r="H151" s="262">
        <v>132</v>
      </c>
      <c r="I151" s="263"/>
      <c r="J151" s="259"/>
      <c r="K151" s="259"/>
      <c r="L151" s="264"/>
      <c r="M151" s="265"/>
      <c r="N151" s="266"/>
      <c r="O151" s="266"/>
      <c r="P151" s="266"/>
      <c r="Q151" s="266"/>
      <c r="R151" s="266"/>
      <c r="S151" s="266"/>
      <c r="T151" s="26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68" t="s">
        <v>158</v>
      </c>
      <c r="AU151" s="268" t="s">
        <v>86</v>
      </c>
      <c r="AV151" s="14" t="s">
        <v>150</v>
      </c>
      <c r="AW151" s="14" t="s">
        <v>35</v>
      </c>
      <c r="AX151" s="14" t="s">
        <v>82</v>
      </c>
      <c r="AY151" s="268" t="s">
        <v>143</v>
      </c>
    </row>
    <row r="152" spans="1:65" s="2" customFormat="1" ht="24.15" customHeight="1">
      <c r="A152" s="38"/>
      <c r="B152" s="39"/>
      <c r="C152" s="226" t="s">
        <v>150</v>
      </c>
      <c r="D152" s="226" t="s">
        <v>145</v>
      </c>
      <c r="E152" s="227" t="s">
        <v>178</v>
      </c>
      <c r="F152" s="228" t="s">
        <v>179</v>
      </c>
      <c r="G152" s="229" t="s">
        <v>171</v>
      </c>
      <c r="H152" s="230">
        <v>8</v>
      </c>
      <c r="I152" s="231"/>
      <c r="J152" s="232">
        <f>ROUND(I152*H152,2)</f>
        <v>0</v>
      </c>
      <c r="K152" s="228" t="s">
        <v>149</v>
      </c>
      <c r="L152" s="44"/>
      <c r="M152" s="233" t="s">
        <v>1</v>
      </c>
      <c r="N152" s="234" t="s">
        <v>43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150</v>
      </c>
      <c r="AT152" s="237" t="s">
        <v>145</v>
      </c>
      <c r="AU152" s="237" t="s">
        <v>86</v>
      </c>
      <c r="AY152" s="17" t="s">
        <v>143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82</v>
      </c>
      <c r="BK152" s="238">
        <f>ROUND(I152*H152,2)</f>
        <v>0</v>
      </c>
      <c r="BL152" s="17" t="s">
        <v>150</v>
      </c>
      <c r="BM152" s="237" t="s">
        <v>180</v>
      </c>
    </row>
    <row r="153" spans="1:47" s="2" customFormat="1" ht="12">
      <c r="A153" s="38"/>
      <c r="B153" s="39"/>
      <c r="C153" s="40"/>
      <c r="D153" s="239" t="s">
        <v>152</v>
      </c>
      <c r="E153" s="40"/>
      <c r="F153" s="240" t="s">
        <v>181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86</v>
      </c>
    </row>
    <row r="154" spans="1:47" s="2" customFormat="1" ht="12">
      <c r="A154" s="38"/>
      <c r="B154" s="39"/>
      <c r="C154" s="40"/>
      <c r="D154" s="244" t="s">
        <v>154</v>
      </c>
      <c r="E154" s="40"/>
      <c r="F154" s="245" t="s">
        <v>182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154</v>
      </c>
      <c r="AU154" s="17" t="s">
        <v>86</v>
      </c>
    </row>
    <row r="155" spans="1:51" s="13" customFormat="1" ht="12">
      <c r="A155" s="13"/>
      <c r="B155" s="247"/>
      <c r="C155" s="248"/>
      <c r="D155" s="239" t="s">
        <v>158</v>
      </c>
      <c r="E155" s="249" t="s">
        <v>1</v>
      </c>
      <c r="F155" s="250" t="s">
        <v>183</v>
      </c>
      <c r="G155" s="248"/>
      <c r="H155" s="251">
        <v>8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158</v>
      </c>
      <c r="AU155" s="257" t="s">
        <v>86</v>
      </c>
      <c r="AV155" s="13" t="s">
        <v>86</v>
      </c>
      <c r="AW155" s="13" t="s">
        <v>35</v>
      </c>
      <c r="AX155" s="13" t="s">
        <v>82</v>
      </c>
      <c r="AY155" s="257" t="s">
        <v>143</v>
      </c>
    </row>
    <row r="156" spans="1:65" s="2" customFormat="1" ht="33" customHeight="1">
      <c r="A156" s="38"/>
      <c r="B156" s="39"/>
      <c r="C156" s="226" t="s">
        <v>184</v>
      </c>
      <c r="D156" s="226" t="s">
        <v>145</v>
      </c>
      <c r="E156" s="227" t="s">
        <v>185</v>
      </c>
      <c r="F156" s="228" t="s">
        <v>186</v>
      </c>
      <c r="G156" s="229" t="s">
        <v>171</v>
      </c>
      <c r="H156" s="230">
        <v>74.88</v>
      </c>
      <c r="I156" s="231"/>
      <c r="J156" s="232">
        <f>ROUND(I156*H156,2)</f>
        <v>0</v>
      </c>
      <c r="K156" s="228" t="s">
        <v>149</v>
      </c>
      <c r="L156" s="44"/>
      <c r="M156" s="233" t="s">
        <v>1</v>
      </c>
      <c r="N156" s="234" t="s">
        <v>43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150</v>
      </c>
      <c r="AT156" s="237" t="s">
        <v>145</v>
      </c>
      <c r="AU156" s="237" t="s">
        <v>86</v>
      </c>
      <c r="AY156" s="17" t="s">
        <v>143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82</v>
      </c>
      <c r="BK156" s="238">
        <f>ROUND(I156*H156,2)</f>
        <v>0</v>
      </c>
      <c r="BL156" s="17" t="s">
        <v>150</v>
      </c>
      <c r="BM156" s="237" t="s">
        <v>187</v>
      </c>
    </row>
    <row r="157" spans="1:47" s="2" customFormat="1" ht="12">
      <c r="A157" s="38"/>
      <c r="B157" s="39"/>
      <c r="C157" s="40"/>
      <c r="D157" s="239" t="s">
        <v>152</v>
      </c>
      <c r="E157" s="40"/>
      <c r="F157" s="240" t="s">
        <v>188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86</v>
      </c>
    </row>
    <row r="158" spans="1:47" s="2" customFormat="1" ht="12">
      <c r="A158" s="38"/>
      <c r="B158" s="39"/>
      <c r="C158" s="40"/>
      <c r="D158" s="244" t="s">
        <v>154</v>
      </c>
      <c r="E158" s="40"/>
      <c r="F158" s="245" t="s">
        <v>189</v>
      </c>
      <c r="G158" s="40"/>
      <c r="H158" s="40"/>
      <c r="I158" s="241"/>
      <c r="J158" s="40"/>
      <c r="K158" s="40"/>
      <c r="L158" s="44"/>
      <c r="M158" s="242"/>
      <c r="N158" s="24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154</v>
      </c>
      <c r="AU158" s="17" t="s">
        <v>86</v>
      </c>
    </row>
    <row r="159" spans="1:51" s="13" customFormat="1" ht="12">
      <c r="A159" s="13"/>
      <c r="B159" s="247"/>
      <c r="C159" s="248"/>
      <c r="D159" s="239" t="s">
        <v>158</v>
      </c>
      <c r="E159" s="249" t="s">
        <v>1</v>
      </c>
      <c r="F159" s="250" t="s">
        <v>190</v>
      </c>
      <c r="G159" s="248"/>
      <c r="H159" s="251">
        <v>74.88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7" t="s">
        <v>158</v>
      </c>
      <c r="AU159" s="257" t="s">
        <v>86</v>
      </c>
      <c r="AV159" s="13" t="s">
        <v>86</v>
      </c>
      <c r="AW159" s="13" t="s">
        <v>35</v>
      </c>
      <c r="AX159" s="13" t="s">
        <v>82</v>
      </c>
      <c r="AY159" s="257" t="s">
        <v>143</v>
      </c>
    </row>
    <row r="160" spans="1:65" s="2" customFormat="1" ht="24.15" customHeight="1">
      <c r="A160" s="38"/>
      <c r="B160" s="39"/>
      <c r="C160" s="226" t="s">
        <v>191</v>
      </c>
      <c r="D160" s="226" t="s">
        <v>145</v>
      </c>
      <c r="E160" s="227" t="s">
        <v>192</v>
      </c>
      <c r="F160" s="228" t="s">
        <v>193</v>
      </c>
      <c r="G160" s="229" t="s">
        <v>171</v>
      </c>
      <c r="H160" s="230">
        <v>74.88</v>
      </c>
      <c r="I160" s="231"/>
      <c r="J160" s="232">
        <f>ROUND(I160*H160,2)</f>
        <v>0</v>
      </c>
      <c r="K160" s="228" t="s">
        <v>149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150</v>
      </c>
      <c r="AT160" s="237" t="s">
        <v>145</v>
      </c>
      <c r="AU160" s="237" t="s">
        <v>86</v>
      </c>
      <c r="AY160" s="17" t="s">
        <v>143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82</v>
      </c>
      <c r="BK160" s="238">
        <f>ROUND(I160*H160,2)</f>
        <v>0</v>
      </c>
      <c r="BL160" s="17" t="s">
        <v>150</v>
      </c>
      <c r="BM160" s="237" t="s">
        <v>194</v>
      </c>
    </row>
    <row r="161" spans="1:47" s="2" customFormat="1" ht="12">
      <c r="A161" s="38"/>
      <c r="B161" s="39"/>
      <c r="C161" s="40"/>
      <c r="D161" s="239" t="s">
        <v>152</v>
      </c>
      <c r="E161" s="40"/>
      <c r="F161" s="240" t="s">
        <v>195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86</v>
      </c>
    </row>
    <row r="162" spans="1:47" s="2" customFormat="1" ht="12">
      <c r="A162" s="38"/>
      <c r="B162" s="39"/>
      <c r="C162" s="40"/>
      <c r="D162" s="244" t="s">
        <v>154</v>
      </c>
      <c r="E162" s="40"/>
      <c r="F162" s="245" t="s">
        <v>196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154</v>
      </c>
      <c r="AU162" s="17" t="s">
        <v>86</v>
      </c>
    </row>
    <row r="163" spans="1:51" s="13" customFormat="1" ht="12">
      <c r="A163" s="13"/>
      <c r="B163" s="247"/>
      <c r="C163" s="248"/>
      <c r="D163" s="239" t="s">
        <v>158</v>
      </c>
      <c r="E163" s="249" t="s">
        <v>1</v>
      </c>
      <c r="F163" s="250" t="s">
        <v>197</v>
      </c>
      <c r="G163" s="248"/>
      <c r="H163" s="251">
        <v>74.88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158</v>
      </c>
      <c r="AU163" s="257" t="s">
        <v>86</v>
      </c>
      <c r="AV163" s="13" t="s">
        <v>86</v>
      </c>
      <c r="AW163" s="13" t="s">
        <v>35</v>
      </c>
      <c r="AX163" s="13" t="s">
        <v>82</v>
      </c>
      <c r="AY163" s="257" t="s">
        <v>143</v>
      </c>
    </row>
    <row r="164" spans="1:65" s="2" customFormat="1" ht="37.8" customHeight="1">
      <c r="A164" s="38"/>
      <c r="B164" s="39"/>
      <c r="C164" s="226" t="s">
        <v>198</v>
      </c>
      <c r="D164" s="226" t="s">
        <v>145</v>
      </c>
      <c r="E164" s="227" t="s">
        <v>199</v>
      </c>
      <c r="F164" s="228" t="s">
        <v>200</v>
      </c>
      <c r="G164" s="229" t="s">
        <v>171</v>
      </c>
      <c r="H164" s="230">
        <v>132</v>
      </c>
      <c r="I164" s="231"/>
      <c r="J164" s="232">
        <f>ROUND(I164*H164,2)</f>
        <v>0</v>
      </c>
      <c r="K164" s="228" t="s">
        <v>149</v>
      </c>
      <c r="L164" s="44"/>
      <c r="M164" s="233" t="s">
        <v>1</v>
      </c>
      <c r="N164" s="234" t="s">
        <v>43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150</v>
      </c>
      <c r="AT164" s="237" t="s">
        <v>145</v>
      </c>
      <c r="AU164" s="237" t="s">
        <v>86</v>
      </c>
      <c r="AY164" s="17" t="s">
        <v>143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82</v>
      </c>
      <c r="BK164" s="238">
        <f>ROUND(I164*H164,2)</f>
        <v>0</v>
      </c>
      <c r="BL164" s="17" t="s">
        <v>150</v>
      </c>
      <c r="BM164" s="237" t="s">
        <v>201</v>
      </c>
    </row>
    <row r="165" spans="1:47" s="2" customFormat="1" ht="12">
      <c r="A165" s="38"/>
      <c r="B165" s="39"/>
      <c r="C165" s="40"/>
      <c r="D165" s="239" t="s">
        <v>152</v>
      </c>
      <c r="E165" s="40"/>
      <c r="F165" s="240" t="s">
        <v>202</v>
      </c>
      <c r="G165" s="40"/>
      <c r="H165" s="40"/>
      <c r="I165" s="241"/>
      <c r="J165" s="40"/>
      <c r="K165" s="40"/>
      <c r="L165" s="44"/>
      <c r="M165" s="242"/>
      <c r="N165" s="24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86</v>
      </c>
    </row>
    <row r="166" spans="1:47" s="2" customFormat="1" ht="12">
      <c r="A166" s="38"/>
      <c r="B166" s="39"/>
      <c r="C166" s="40"/>
      <c r="D166" s="244" t="s">
        <v>154</v>
      </c>
      <c r="E166" s="40"/>
      <c r="F166" s="245" t="s">
        <v>203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154</v>
      </c>
      <c r="AU166" s="17" t="s">
        <v>86</v>
      </c>
    </row>
    <row r="167" spans="1:47" s="2" customFormat="1" ht="12">
      <c r="A167" s="38"/>
      <c r="B167" s="39"/>
      <c r="C167" s="40"/>
      <c r="D167" s="239" t="s">
        <v>156</v>
      </c>
      <c r="E167" s="40"/>
      <c r="F167" s="246" t="s">
        <v>204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156</v>
      </c>
      <c r="AU167" s="17" t="s">
        <v>86</v>
      </c>
    </row>
    <row r="168" spans="1:51" s="13" customFormat="1" ht="12">
      <c r="A168" s="13"/>
      <c r="B168" s="247"/>
      <c r="C168" s="248"/>
      <c r="D168" s="239" t="s">
        <v>158</v>
      </c>
      <c r="E168" s="249" t="s">
        <v>1</v>
      </c>
      <c r="F168" s="250" t="s">
        <v>205</v>
      </c>
      <c r="G168" s="248"/>
      <c r="H168" s="251">
        <v>132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7" t="s">
        <v>158</v>
      </c>
      <c r="AU168" s="257" t="s">
        <v>86</v>
      </c>
      <c r="AV168" s="13" t="s">
        <v>86</v>
      </c>
      <c r="AW168" s="13" t="s">
        <v>35</v>
      </c>
      <c r="AX168" s="13" t="s">
        <v>82</v>
      </c>
      <c r="AY168" s="257" t="s">
        <v>143</v>
      </c>
    </row>
    <row r="169" spans="1:65" s="2" customFormat="1" ht="33" customHeight="1">
      <c r="A169" s="38"/>
      <c r="B169" s="39"/>
      <c r="C169" s="226" t="s">
        <v>206</v>
      </c>
      <c r="D169" s="226" t="s">
        <v>145</v>
      </c>
      <c r="E169" s="227" t="s">
        <v>207</v>
      </c>
      <c r="F169" s="228" t="s">
        <v>208</v>
      </c>
      <c r="G169" s="229" t="s">
        <v>171</v>
      </c>
      <c r="H169" s="230">
        <v>132</v>
      </c>
      <c r="I169" s="231"/>
      <c r="J169" s="232">
        <f>ROUND(I169*H169,2)</f>
        <v>0</v>
      </c>
      <c r="K169" s="228" t="s">
        <v>149</v>
      </c>
      <c r="L169" s="44"/>
      <c r="M169" s="233" t="s">
        <v>1</v>
      </c>
      <c r="N169" s="234" t="s">
        <v>43</v>
      </c>
      <c r="O169" s="91"/>
      <c r="P169" s="235">
        <f>O169*H169</f>
        <v>0</v>
      </c>
      <c r="Q169" s="235">
        <v>0</v>
      </c>
      <c r="R169" s="235">
        <f>Q169*H169</f>
        <v>0</v>
      </c>
      <c r="S169" s="235">
        <v>0</v>
      </c>
      <c r="T169" s="236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7" t="s">
        <v>150</v>
      </c>
      <c r="AT169" s="237" t="s">
        <v>145</v>
      </c>
      <c r="AU169" s="237" t="s">
        <v>86</v>
      </c>
      <c r="AY169" s="17" t="s">
        <v>143</v>
      </c>
      <c r="BE169" s="238">
        <f>IF(N169="základní",J169,0)</f>
        <v>0</v>
      </c>
      <c r="BF169" s="238">
        <f>IF(N169="snížená",J169,0)</f>
        <v>0</v>
      </c>
      <c r="BG169" s="238">
        <f>IF(N169="zákl. přenesená",J169,0)</f>
        <v>0</v>
      </c>
      <c r="BH169" s="238">
        <f>IF(N169="sníž. přenesená",J169,0)</f>
        <v>0</v>
      </c>
      <c r="BI169" s="238">
        <f>IF(N169="nulová",J169,0)</f>
        <v>0</v>
      </c>
      <c r="BJ169" s="17" t="s">
        <v>82</v>
      </c>
      <c r="BK169" s="238">
        <f>ROUND(I169*H169,2)</f>
        <v>0</v>
      </c>
      <c r="BL169" s="17" t="s">
        <v>150</v>
      </c>
      <c r="BM169" s="237" t="s">
        <v>209</v>
      </c>
    </row>
    <row r="170" spans="1:47" s="2" customFormat="1" ht="12">
      <c r="A170" s="38"/>
      <c r="B170" s="39"/>
      <c r="C170" s="40"/>
      <c r="D170" s="239" t="s">
        <v>152</v>
      </c>
      <c r="E170" s="40"/>
      <c r="F170" s="240" t="s">
        <v>210</v>
      </c>
      <c r="G170" s="40"/>
      <c r="H170" s="40"/>
      <c r="I170" s="241"/>
      <c r="J170" s="40"/>
      <c r="K170" s="40"/>
      <c r="L170" s="44"/>
      <c r="M170" s="242"/>
      <c r="N170" s="243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86</v>
      </c>
    </row>
    <row r="171" spans="1:47" s="2" customFormat="1" ht="12">
      <c r="A171" s="38"/>
      <c r="B171" s="39"/>
      <c r="C171" s="40"/>
      <c r="D171" s="244" t="s">
        <v>154</v>
      </c>
      <c r="E171" s="40"/>
      <c r="F171" s="245" t="s">
        <v>211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154</v>
      </c>
      <c r="AU171" s="17" t="s">
        <v>86</v>
      </c>
    </row>
    <row r="172" spans="1:47" s="2" customFormat="1" ht="12">
      <c r="A172" s="38"/>
      <c r="B172" s="39"/>
      <c r="C172" s="40"/>
      <c r="D172" s="239" t="s">
        <v>156</v>
      </c>
      <c r="E172" s="40"/>
      <c r="F172" s="246" t="s">
        <v>212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156</v>
      </c>
      <c r="AU172" s="17" t="s">
        <v>86</v>
      </c>
    </row>
    <row r="173" spans="1:51" s="13" customFormat="1" ht="12">
      <c r="A173" s="13"/>
      <c r="B173" s="247"/>
      <c r="C173" s="248"/>
      <c r="D173" s="239" t="s">
        <v>158</v>
      </c>
      <c r="E173" s="249" t="s">
        <v>1</v>
      </c>
      <c r="F173" s="250" t="s">
        <v>213</v>
      </c>
      <c r="G173" s="248"/>
      <c r="H173" s="251">
        <v>132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158</v>
      </c>
      <c r="AU173" s="257" t="s">
        <v>86</v>
      </c>
      <c r="AV173" s="13" t="s">
        <v>86</v>
      </c>
      <c r="AW173" s="13" t="s">
        <v>35</v>
      </c>
      <c r="AX173" s="13" t="s">
        <v>82</v>
      </c>
      <c r="AY173" s="257" t="s">
        <v>143</v>
      </c>
    </row>
    <row r="174" spans="1:65" s="2" customFormat="1" ht="16.5" customHeight="1">
      <c r="A174" s="38"/>
      <c r="B174" s="39"/>
      <c r="C174" s="269" t="s">
        <v>214</v>
      </c>
      <c r="D174" s="269" t="s">
        <v>215</v>
      </c>
      <c r="E174" s="270" t="s">
        <v>216</v>
      </c>
      <c r="F174" s="271" t="s">
        <v>217</v>
      </c>
      <c r="G174" s="272" t="s">
        <v>218</v>
      </c>
      <c r="H174" s="273">
        <v>79.2</v>
      </c>
      <c r="I174" s="274"/>
      <c r="J174" s="275">
        <f>ROUND(I174*H174,2)</f>
        <v>0</v>
      </c>
      <c r="K174" s="271" t="s">
        <v>149</v>
      </c>
      <c r="L174" s="276"/>
      <c r="M174" s="277" t="s">
        <v>1</v>
      </c>
      <c r="N174" s="278" t="s">
        <v>43</v>
      </c>
      <c r="O174" s="91"/>
      <c r="P174" s="235">
        <f>O174*H174</f>
        <v>0</v>
      </c>
      <c r="Q174" s="235">
        <v>1</v>
      </c>
      <c r="R174" s="235">
        <f>Q174*H174</f>
        <v>79.2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206</v>
      </c>
      <c r="AT174" s="237" t="s">
        <v>215</v>
      </c>
      <c r="AU174" s="237" t="s">
        <v>86</v>
      </c>
      <c r="AY174" s="17" t="s">
        <v>143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82</v>
      </c>
      <c r="BK174" s="238">
        <f>ROUND(I174*H174,2)</f>
        <v>0</v>
      </c>
      <c r="BL174" s="17" t="s">
        <v>150</v>
      </c>
      <c r="BM174" s="237" t="s">
        <v>219</v>
      </c>
    </row>
    <row r="175" spans="1:47" s="2" customFormat="1" ht="12">
      <c r="A175" s="38"/>
      <c r="B175" s="39"/>
      <c r="C175" s="40"/>
      <c r="D175" s="239" t="s">
        <v>152</v>
      </c>
      <c r="E175" s="40"/>
      <c r="F175" s="240" t="s">
        <v>217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86</v>
      </c>
    </row>
    <row r="176" spans="1:51" s="13" customFormat="1" ht="12">
      <c r="A176" s="13"/>
      <c r="B176" s="247"/>
      <c r="C176" s="248"/>
      <c r="D176" s="239" t="s">
        <v>158</v>
      </c>
      <c r="E176" s="249" t="s">
        <v>1</v>
      </c>
      <c r="F176" s="250" t="s">
        <v>220</v>
      </c>
      <c r="G176" s="248"/>
      <c r="H176" s="251">
        <v>79.2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7" t="s">
        <v>158</v>
      </c>
      <c r="AU176" s="257" t="s">
        <v>86</v>
      </c>
      <c r="AV176" s="13" t="s">
        <v>86</v>
      </c>
      <c r="AW176" s="13" t="s">
        <v>35</v>
      </c>
      <c r="AX176" s="13" t="s">
        <v>82</v>
      </c>
      <c r="AY176" s="257" t="s">
        <v>143</v>
      </c>
    </row>
    <row r="177" spans="1:65" s="2" customFormat="1" ht="33" customHeight="1">
      <c r="A177" s="38"/>
      <c r="B177" s="39"/>
      <c r="C177" s="226" t="s">
        <v>221</v>
      </c>
      <c r="D177" s="226" t="s">
        <v>145</v>
      </c>
      <c r="E177" s="227" t="s">
        <v>222</v>
      </c>
      <c r="F177" s="228" t="s">
        <v>223</v>
      </c>
      <c r="G177" s="229" t="s">
        <v>218</v>
      </c>
      <c r="H177" s="230">
        <v>372.384</v>
      </c>
      <c r="I177" s="231"/>
      <c r="J177" s="232">
        <f>ROUND(I177*H177,2)</f>
        <v>0</v>
      </c>
      <c r="K177" s="228" t="s">
        <v>149</v>
      </c>
      <c r="L177" s="44"/>
      <c r="M177" s="233" t="s">
        <v>1</v>
      </c>
      <c r="N177" s="234" t="s">
        <v>43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150</v>
      </c>
      <c r="AT177" s="237" t="s">
        <v>145</v>
      </c>
      <c r="AU177" s="237" t="s">
        <v>86</v>
      </c>
      <c r="AY177" s="17" t="s">
        <v>143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82</v>
      </c>
      <c r="BK177" s="238">
        <f>ROUND(I177*H177,2)</f>
        <v>0</v>
      </c>
      <c r="BL177" s="17" t="s">
        <v>150</v>
      </c>
      <c r="BM177" s="237" t="s">
        <v>224</v>
      </c>
    </row>
    <row r="178" spans="1:47" s="2" customFormat="1" ht="12">
      <c r="A178" s="38"/>
      <c r="B178" s="39"/>
      <c r="C178" s="40"/>
      <c r="D178" s="239" t="s">
        <v>152</v>
      </c>
      <c r="E178" s="40"/>
      <c r="F178" s="240" t="s">
        <v>225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86</v>
      </c>
    </row>
    <row r="179" spans="1:47" s="2" customFormat="1" ht="12">
      <c r="A179" s="38"/>
      <c r="B179" s="39"/>
      <c r="C179" s="40"/>
      <c r="D179" s="244" t="s">
        <v>154</v>
      </c>
      <c r="E179" s="40"/>
      <c r="F179" s="245" t="s">
        <v>226</v>
      </c>
      <c r="G179" s="40"/>
      <c r="H179" s="40"/>
      <c r="I179" s="241"/>
      <c r="J179" s="40"/>
      <c r="K179" s="40"/>
      <c r="L179" s="44"/>
      <c r="M179" s="242"/>
      <c r="N179" s="24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154</v>
      </c>
      <c r="AU179" s="17" t="s">
        <v>86</v>
      </c>
    </row>
    <row r="180" spans="1:47" s="2" customFormat="1" ht="12">
      <c r="A180" s="38"/>
      <c r="B180" s="39"/>
      <c r="C180" s="40"/>
      <c r="D180" s="239" t="s">
        <v>156</v>
      </c>
      <c r="E180" s="40"/>
      <c r="F180" s="246" t="s">
        <v>204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156</v>
      </c>
      <c r="AU180" s="17" t="s">
        <v>86</v>
      </c>
    </row>
    <row r="181" spans="1:51" s="13" customFormat="1" ht="12">
      <c r="A181" s="13"/>
      <c r="B181" s="247"/>
      <c r="C181" s="248"/>
      <c r="D181" s="239" t="s">
        <v>158</v>
      </c>
      <c r="E181" s="249" t="s">
        <v>1</v>
      </c>
      <c r="F181" s="250" t="s">
        <v>227</v>
      </c>
      <c r="G181" s="248"/>
      <c r="H181" s="251">
        <v>237.6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7" t="s">
        <v>158</v>
      </c>
      <c r="AU181" s="257" t="s">
        <v>86</v>
      </c>
      <c r="AV181" s="13" t="s">
        <v>86</v>
      </c>
      <c r="AW181" s="13" t="s">
        <v>35</v>
      </c>
      <c r="AX181" s="13" t="s">
        <v>78</v>
      </c>
      <c r="AY181" s="257" t="s">
        <v>143</v>
      </c>
    </row>
    <row r="182" spans="1:51" s="13" customFormat="1" ht="12">
      <c r="A182" s="13"/>
      <c r="B182" s="247"/>
      <c r="C182" s="248"/>
      <c r="D182" s="239" t="s">
        <v>158</v>
      </c>
      <c r="E182" s="249" t="s">
        <v>1</v>
      </c>
      <c r="F182" s="250" t="s">
        <v>228</v>
      </c>
      <c r="G182" s="248"/>
      <c r="H182" s="251">
        <v>134.784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158</v>
      </c>
      <c r="AU182" s="257" t="s">
        <v>86</v>
      </c>
      <c r="AV182" s="13" t="s">
        <v>86</v>
      </c>
      <c r="AW182" s="13" t="s">
        <v>35</v>
      </c>
      <c r="AX182" s="13" t="s">
        <v>78</v>
      </c>
      <c r="AY182" s="257" t="s">
        <v>143</v>
      </c>
    </row>
    <row r="183" spans="1:51" s="14" customFormat="1" ht="12">
      <c r="A183" s="14"/>
      <c r="B183" s="258"/>
      <c r="C183" s="259"/>
      <c r="D183" s="239" t="s">
        <v>158</v>
      </c>
      <c r="E183" s="260" t="s">
        <v>1</v>
      </c>
      <c r="F183" s="261" t="s">
        <v>161</v>
      </c>
      <c r="G183" s="259"/>
      <c r="H183" s="262">
        <v>372.384</v>
      </c>
      <c r="I183" s="263"/>
      <c r="J183" s="259"/>
      <c r="K183" s="259"/>
      <c r="L183" s="264"/>
      <c r="M183" s="265"/>
      <c r="N183" s="266"/>
      <c r="O183" s="266"/>
      <c r="P183" s="266"/>
      <c r="Q183" s="266"/>
      <c r="R183" s="266"/>
      <c r="S183" s="266"/>
      <c r="T183" s="26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68" t="s">
        <v>158</v>
      </c>
      <c r="AU183" s="268" t="s">
        <v>86</v>
      </c>
      <c r="AV183" s="14" t="s">
        <v>150</v>
      </c>
      <c r="AW183" s="14" t="s">
        <v>35</v>
      </c>
      <c r="AX183" s="14" t="s">
        <v>82</v>
      </c>
      <c r="AY183" s="268" t="s">
        <v>143</v>
      </c>
    </row>
    <row r="184" spans="1:65" s="2" customFormat="1" ht="16.5" customHeight="1">
      <c r="A184" s="38"/>
      <c r="B184" s="39"/>
      <c r="C184" s="226" t="s">
        <v>229</v>
      </c>
      <c r="D184" s="226" t="s">
        <v>145</v>
      </c>
      <c r="E184" s="227" t="s">
        <v>230</v>
      </c>
      <c r="F184" s="228" t="s">
        <v>231</v>
      </c>
      <c r="G184" s="229" t="s">
        <v>171</v>
      </c>
      <c r="H184" s="230">
        <v>206.88</v>
      </c>
      <c r="I184" s="231"/>
      <c r="J184" s="232">
        <f>ROUND(I184*H184,2)</f>
        <v>0</v>
      </c>
      <c r="K184" s="228" t="s">
        <v>149</v>
      </c>
      <c r="L184" s="44"/>
      <c r="M184" s="233" t="s">
        <v>1</v>
      </c>
      <c r="N184" s="234" t="s">
        <v>43</v>
      </c>
      <c r="O184" s="91"/>
      <c r="P184" s="235">
        <f>O184*H184</f>
        <v>0</v>
      </c>
      <c r="Q184" s="235">
        <v>0</v>
      </c>
      <c r="R184" s="235">
        <f>Q184*H184</f>
        <v>0</v>
      </c>
      <c r="S184" s="235">
        <v>0</v>
      </c>
      <c r="T184" s="236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37" t="s">
        <v>150</v>
      </c>
      <c r="AT184" s="237" t="s">
        <v>145</v>
      </c>
      <c r="AU184" s="237" t="s">
        <v>86</v>
      </c>
      <c r="AY184" s="17" t="s">
        <v>143</v>
      </c>
      <c r="BE184" s="238">
        <f>IF(N184="základní",J184,0)</f>
        <v>0</v>
      </c>
      <c r="BF184" s="238">
        <f>IF(N184="snížená",J184,0)</f>
        <v>0</v>
      </c>
      <c r="BG184" s="238">
        <f>IF(N184="zákl. přenesená",J184,0)</f>
        <v>0</v>
      </c>
      <c r="BH184" s="238">
        <f>IF(N184="sníž. přenesená",J184,0)</f>
        <v>0</v>
      </c>
      <c r="BI184" s="238">
        <f>IF(N184="nulová",J184,0)</f>
        <v>0</v>
      </c>
      <c r="BJ184" s="17" t="s">
        <v>82</v>
      </c>
      <c r="BK184" s="238">
        <f>ROUND(I184*H184,2)</f>
        <v>0</v>
      </c>
      <c r="BL184" s="17" t="s">
        <v>150</v>
      </c>
      <c r="BM184" s="237" t="s">
        <v>232</v>
      </c>
    </row>
    <row r="185" spans="1:47" s="2" customFormat="1" ht="12">
      <c r="A185" s="38"/>
      <c r="B185" s="39"/>
      <c r="C185" s="40"/>
      <c r="D185" s="239" t="s">
        <v>152</v>
      </c>
      <c r="E185" s="40"/>
      <c r="F185" s="240" t="s">
        <v>233</v>
      </c>
      <c r="G185" s="40"/>
      <c r="H185" s="40"/>
      <c r="I185" s="241"/>
      <c r="J185" s="40"/>
      <c r="K185" s="40"/>
      <c r="L185" s="44"/>
      <c r="M185" s="242"/>
      <c r="N185" s="24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152</v>
      </c>
      <c r="AU185" s="17" t="s">
        <v>86</v>
      </c>
    </row>
    <row r="186" spans="1:47" s="2" customFormat="1" ht="12">
      <c r="A186" s="38"/>
      <c r="B186" s="39"/>
      <c r="C186" s="40"/>
      <c r="D186" s="244" t="s">
        <v>154</v>
      </c>
      <c r="E186" s="40"/>
      <c r="F186" s="245" t="s">
        <v>234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154</v>
      </c>
      <c r="AU186" s="17" t="s">
        <v>86</v>
      </c>
    </row>
    <row r="187" spans="1:47" s="2" customFormat="1" ht="12">
      <c r="A187" s="38"/>
      <c r="B187" s="39"/>
      <c r="C187" s="40"/>
      <c r="D187" s="239" t="s">
        <v>156</v>
      </c>
      <c r="E187" s="40"/>
      <c r="F187" s="246" t="s">
        <v>204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156</v>
      </c>
      <c r="AU187" s="17" t="s">
        <v>86</v>
      </c>
    </row>
    <row r="188" spans="1:51" s="13" customFormat="1" ht="12">
      <c r="A188" s="13"/>
      <c r="B188" s="247"/>
      <c r="C188" s="248"/>
      <c r="D188" s="239" t="s">
        <v>158</v>
      </c>
      <c r="E188" s="249" t="s">
        <v>1</v>
      </c>
      <c r="F188" s="250" t="s">
        <v>235</v>
      </c>
      <c r="G188" s="248"/>
      <c r="H188" s="251">
        <v>132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7" t="s">
        <v>158</v>
      </c>
      <c r="AU188" s="257" t="s">
        <v>86</v>
      </c>
      <c r="AV188" s="13" t="s">
        <v>86</v>
      </c>
      <c r="AW188" s="13" t="s">
        <v>35</v>
      </c>
      <c r="AX188" s="13" t="s">
        <v>78</v>
      </c>
      <c r="AY188" s="257" t="s">
        <v>143</v>
      </c>
    </row>
    <row r="189" spans="1:51" s="13" customFormat="1" ht="12">
      <c r="A189" s="13"/>
      <c r="B189" s="247"/>
      <c r="C189" s="248"/>
      <c r="D189" s="239" t="s">
        <v>158</v>
      </c>
      <c r="E189" s="249" t="s">
        <v>1</v>
      </c>
      <c r="F189" s="250" t="s">
        <v>236</v>
      </c>
      <c r="G189" s="248"/>
      <c r="H189" s="251">
        <v>74.88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7" t="s">
        <v>158</v>
      </c>
      <c r="AU189" s="257" t="s">
        <v>86</v>
      </c>
      <c r="AV189" s="13" t="s">
        <v>86</v>
      </c>
      <c r="AW189" s="13" t="s">
        <v>35</v>
      </c>
      <c r="AX189" s="13" t="s">
        <v>78</v>
      </c>
      <c r="AY189" s="257" t="s">
        <v>143</v>
      </c>
    </row>
    <row r="190" spans="1:51" s="14" customFormat="1" ht="12">
      <c r="A190" s="14"/>
      <c r="B190" s="258"/>
      <c r="C190" s="259"/>
      <c r="D190" s="239" t="s">
        <v>158</v>
      </c>
      <c r="E190" s="260" t="s">
        <v>1</v>
      </c>
      <c r="F190" s="261" t="s">
        <v>161</v>
      </c>
      <c r="G190" s="259"/>
      <c r="H190" s="262">
        <v>206.88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8" t="s">
        <v>158</v>
      </c>
      <c r="AU190" s="268" t="s">
        <v>86</v>
      </c>
      <c r="AV190" s="14" t="s">
        <v>150</v>
      </c>
      <c r="AW190" s="14" t="s">
        <v>35</v>
      </c>
      <c r="AX190" s="14" t="s">
        <v>82</v>
      </c>
      <c r="AY190" s="268" t="s">
        <v>143</v>
      </c>
    </row>
    <row r="191" spans="1:65" s="2" customFormat="1" ht="24.15" customHeight="1">
      <c r="A191" s="38"/>
      <c r="B191" s="39"/>
      <c r="C191" s="226" t="s">
        <v>8</v>
      </c>
      <c r="D191" s="226" t="s">
        <v>145</v>
      </c>
      <c r="E191" s="227" t="s">
        <v>237</v>
      </c>
      <c r="F191" s="228" t="s">
        <v>238</v>
      </c>
      <c r="G191" s="229" t="s">
        <v>148</v>
      </c>
      <c r="H191" s="230">
        <v>438</v>
      </c>
      <c r="I191" s="231"/>
      <c r="J191" s="232">
        <f>ROUND(I191*H191,2)</f>
        <v>0</v>
      </c>
      <c r="K191" s="228" t="s">
        <v>149</v>
      </c>
      <c r="L191" s="44"/>
      <c r="M191" s="233" t="s">
        <v>1</v>
      </c>
      <c r="N191" s="234" t="s">
        <v>43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150</v>
      </c>
      <c r="AT191" s="237" t="s">
        <v>145</v>
      </c>
      <c r="AU191" s="237" t="s">
        <v>86</v>
      </c>
      <c r="AY191" s="17" t="s">
        <v>143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82</v>
      </c>
      <c r="BK191" s="238">
        <f>ROUND(I191*H191,2)</f>
        <v>0</v>
      </c>
      <c r="BL191" s="17" t="s">
        <v>150</v>
      </c>
      <c r="BM191" s="237" t="s">
        <v>239</v>
      </c>
    </row>
    <row r="192" spans="1:47" s="2" customFormat="1" ht="12">
      <c r="A192" s="38"/>
      <c r="B192" s="39"/>
      <c r="C192" s="40"/>
      <c r="D192" s="239" t="s">
        <v>152</v>
      </c>
      <c r="E192" s="40"/>
      <c r="F192" s="240" t="s">
        <v>240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152</v>
      </c>
      <c r="AU192" s="17" t="s">
        <v>86</v>
      </c>
    </row>
    <row r="193" spans="1:47" s="2" customFormat="1" ht="12">
      <c r="A193" s="38"/>
      <c r="B193" s="39"/>
      <c r="C193" s="40"/>
      <c r="D193" s="244" t="s">
        <v>154</v>
      </c>
      <c r="E193" s="40"/>
      <c r="F193" s="245" t="s">
        <v>241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154</v>
      </c>
      <c r="AU193" s="17" t="s">
        <v>86</v>
      </c>
    </row>
    <row r="194" spans="1:51" s="13" customFormat="1" ht="12">
      <c r="A194" s="13"/>
      <c r="B194" s="247"/>
      <c r="C194" s="248"/>
      <c r="D194" s="239" t="s">
        <v>158</v>
      </c>
      <c r="E194" s="249" t="s">
        <v>1</v>
      </c>
      <c r="F194" s="250" t="s">
        <v>242</v>
      </c>
      <c r="G194" s="248"/>
      <c r="H194" s="251">
        <v>1862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7" t="s">
        <v>158</v>
      </c>
      <c r="AU194" s="257" t="s">
        <v>86</v>
      </c>
      <c r="AV194" s="13" t="s">
        <v>86</v>
      </c>
      <c r="AW194" s="13" t="s">
        <v>35</v>
      </c>
      <c r="AX194" s="13" t="s">
        <v>78</v>
      </c>
      <c r="AY194" s="257" t="s">
        <v>143</v>
      </c>
    </row>
    <row r="195" spans="1:51" s="13" customFormat="1" ht="12">
      <c r="A195" s="13"/>
      <c r="B195" s="247"/>
      <c r="C195" s="248"/>
      <c r="D195" s="239" t="s">
        <v>158</v>
      </c>
      <c r="E195" s="249" t="s">
        <v>1</v>
      </c>
      <c r="F195" s="250" t="s">
        <v>160</v>
      </c>
      <c r="G195" s="248"/>
      <c r="H195" s="251">
        <v>-1424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7" t="s">
        <v>158</v>
      </c>
      <c r="AU195" s="257" t="s">
        <v>86</v>
      </c>
      <c r="AV195" s="13" t="s">
        <v>86</v>
      </c>
      <c r="AW195" s="13" t="s">
        <v>35</v>
      </c>
      <c r="AX195" s="13" t="s">
        <v>78</v>
      </c>
      <c r="AY195" s="257" t="s">
        <v>143</v>
      </c>
    </row>
    <row r="196" spans="1:51" s="14" customFormat="1" ht="12">
      <c r="A196" s="14"/>
      <c r="B196" s="258"/>
      <c r="C196" s="259"/>
      <c r="D196" s="239" t="s">
        <v>158</v>
      </c>
      <c r="E196" s="260" t="s">
        <v>1</v>
      </c>
      <c r="F196" s="261" t="s">
        <v>161</v>
      </c>
      <c r="G196" s="259"/>
      <c r="H196" s="262">
        <v>438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8" t="s">
        <v>158</v>
      </c>
      <c r="AU196" s="268" t="s">
        <v>86</v>
      </c>
      <c r="AV196" s="14" t="s">
        <v>150</v>
      </c>
      <c r="AW196" s="14" t="s">
        <v>35</v>
      </c>
      <c r="AX196" s="14" t="s">
        <v>82</v>
      </c>
      <c r="AY196" s="268" t="s">
        <v>143</v>
      </c>
    </row>
    <row r="197" spans="1:63" s="12" customFormat="1" ht="22.8" customHeight="1">
      <c r="A197" s="12"/>
      <c r="B197" s="210"/>
      <c r="C197" s="211"/>
      <c r="D197" s="212" t="s">
        <v>77</v>
      </c>
      <c r="E197" s="224" t="s">
        <v>86</v>
      </c>
      <c r="F197" s="224" t="s">
        <v>243</v>
      </c>
      <c r="G197" s="211"/>
      <c r="H197" s="211"/>
      <c r="I197" s="214"/>
      <c r="J197" s="225">
        <f>BK197</f>
        <v>0</v>
      </c>
      <c r="K197" s="211"/>
      <c r="L197" s="216"/>
      <c r="M197" s="217"/>
      <c r="N197" s="218"/>
      <c r="O197" s="218"/>
      <c r="P197" s="219">
        <f>SUM(P198:P217)</f>
        <v>0</v>
      </c>
      <c r="Q197" s="218"/>
      <c r="R197" s="219">
        <f>SUM(R198:R217)</f>
        <v>128.6667087</v>
      </c>
      <c r="S197" s="218"/>
      <c r="T197" s="220">
        <f>SUM(T198:T217)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82</v>
      </c>
      <c r="AT197" s="222" t="s">
        <v>77</v>
      </c>
      <c r="AU197" s="222" t="s">
        <v>82</v>
      </c>
      <c r="AY197" s="221" t="s">
        <v>143</v>
      </c>
      <c r="BK197" s="223">
        <f>SUM(BK198:BK217)</f>
        <v>0</v>
      </c>
    </row>
    <row r="198" spans="1:65" s="2" customFormat="1" ht="24.15" customHeight="1">
      <c r="A198" s="38"/>
      <c r="B198" s="39"/>
      <c r="C198" s="226" t="s">
        <v>244</v>
      </c>
      <c r="D198" s="226" t="s">
        <v>145</v>
      </c>
      <c r="E198" s="227" t="s">
        <v>245</v>
      </c>
      <c r="F198" s="228" t="s">
        <v>246</v>
      </c>
      <c r="G198" s="229" t="s">
        <v>148</v>
      </c>
      <c r="H198" s="230">
        <v>468</v>
      </c>
      <c r="I198" s="231"/>
      <c r="J198" s="232">
        <f>ROUND(I198*H198,2)</f>
        <v>0</v>
      </c>
      <c r="K198" s="228" t="s">
        <v>149</v>
      </c>
      <c r="L198" s="44"/>
      <c r="M198" s="233" t="s">
        <v>1</v>
      </c>
      <c r="N198" s="234" t="s">
        <v>43</v>
      </c>
      <c r="O198" s="91"/>
      <c r="P198" s="235">
        <f>O198*H198</f>
        <v>0</v>
      </c>
      <c r="Q198" s="235">
        <v>0.00017</v>
      </c>
      <c r="R198" s="235">
        <f>Q198*H198</f>
        <v>0.07956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150</v>
      </c>
      <c r="AT198" s="237" t="s">
        <v>145</v>
      </c>
      <c r="AU198" s="237" t="s">
        <v>86</v>
      </c>
      <c r="AY198" s="17" t="s">
        <v>143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82</v>
      </c>
      <c r="BK198" s="238">
        <f>ROUND(I198*H198,2)</f>
        <v>0</v>
      </c>
      <c r="BL198" s="17" t="s">
        <v>150</v>
      </c>
      <c r="BM198" s="237" t="s">
        <v>247</v>
      </c>
    </row>
    <row r="199" spans="1:47" s="2" customFormat="1" ht="12">
      <c r="A199" s="38"/>
      <c r="B199" s="39"/>
      <c r="C199" s="40"/>
      <c r="D199" s="239" t="s">
        <v>152</v>
      </c>
      <c r="E199" s="40"/>
      <c r="F199" s="240" t="s">
        <v>248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86</v>
      </c>
    </row>
    <row r="200" spans="1:47" s="2" customFormat="1" ht="12">
      <c r="A200" s="38"/>
      <c r="B200" s="39"/>
      <c r="C200" s="40"/>
      <c r="D200" s="244" t="s">
        <v>154</v>
      </c>
      <c r="E200" s="40"/>
      <c r="F200" s="245" t="s">
        <v>249</v>
      </c>
      <c r="G200" s="40"/>
      <c r="H200" s="40"/>
      <c r="I200" s="241"/>
      <c r="J200" s="40"/>
      <c r="K200" s="40"/>
      <c r="L200" s="44"/>
      <c r="M200" s="242"/>
      <c r="N200" s="243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154</v>
      </c>
      <c r="AU200" s="17" t="s">
        <v>86</v>
      </c>
    </row>
    <row r="201" spans="1:51" s="13" customFormat="1" ht="12">
      <c r="A201" s="13"/>
      <c r="B201" s="247"/>
      <c r="C201" s="248"/>
      <c r="D201" s="239" t="s">
        <v>158</v>
      </c>
      <c r="E201" s="249" t="s">
        <v>1</v>
      </c>
      <c r="F201" s="250" t="s">
        <v>250</v>
      </c>
      <c r="G201" s="248"/>
      <c r="H201" s="251">
        <v>468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158</v>
      </c>
      <c r="AU201" s="257" t="s">
        <v>86</v>
      </c>
      <c r="AV201" s="13" t="s">
        <v>86</v>
      </c>
      <c r="AW201" s="13" t="s">
        <v>35</v>
      </c>
      <c r="AX201" s="13" t="s">
        <v>82</v>
      </c>
      <c r="AY201" s="257" t="s">
        <v>143</v>
      </c>
    </row>
    <row r="202" spans="1:65" s="2" customFormat="1" ht="24.15" customHeight="1">
      <c r="A202" s="38"/>
      <c r="B202" s="39"/>
      <c r="C202" s="269" t="s">
        <v>251</v>
      </c>
      <c r="D202" s="269" t="s">
        <v>215</v>
      </c>
      <c r="E202" s="270" t="s">
        <v>252</v>
      </c>
      <c r="F202" s="271" t="s">
        <v>253</v>
      </c>
      <c r="G202" s="272" t="s">
        <v>148</v>
      </c>
      <c r="H202" s="273">
        <v>554.346</v>
      </c>
      <c r="I202" s="274"/>
      <c r="J202" s="275">
        <f>ROUND(I202*H202,2)</f>
        <v>0</v>
      </c>
      <c r="K202" s="271" t="s">
        <v>149</v>
      </c>
      <c r="L202" s="276"/>
      <c r="M202" s="277" t="s">
        <v>1</v>
      </c>
      <c r="N202" s="278" t="s">
        <v>43</v>
      </c>
      <c r="O202" s="91"/>
      <c r="P202" s="235">
        <f>O202*H202</f>
        <v>0</v>
      </c>
      <c r="Q202" s="235">
        <v>0.00025</v>
      </c>
      <c r="R202" s="235">
        <f>Q202*H202</f>
        <v>0.1385865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206</v>
      </c>
      <c r="AT202" s="237" t="s">
        <v>215</v>
      </c>
      <c r="AU202" s="237" t="s">
        <v>86</v>
      </c>
      <c r="AY202" s="17" t="s">
        <v>143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82</v>
      </c>
      <c r="BK202" s="238">
        <f>ROUND(I202*H202,2)</f>
        <v>0</v>
      </c>
      <c r="BL202" s="17" t="s">
        <v>150</v>
      </c>
      <c r="BM202" s="237" t="s">
        <v>254</v>
      </c>
    </row>
    <row r="203" spans="1:47" s="2" customFormat="1" ht="12">
      <c r="A203" s="38"/>
      <c r="B203" s="39"/>
      <c r="C203" s="40"/>
      <c r="D203" s="239" t="s">
        <v>152</v>
      </c>
      <c r="E203" s="40"/>
      <c r="F203" s="240" t="s">
        <v>253</v>
      </c>
      <c r="G203" s="40"/>
      <c r="H203" s="40"/>
      <c r="I203" s="241"/>
      <c r="J203" s="40"/>
      <c r="K203" s="40"/>
      <c r="L203" s="44"/>
      <c r="M203" s="242"/>
      <c r="N203" s="243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152</v>
      </c>
      <c r="AU203" s="17" t="s">
        <v>86</v>
      </c>
    </row>
    <row r="204" spans="1:51" s="13" customFormat="1" ht="12">
      <c r="A204" s="13"/>
      <c r="B204" s="247"/>
      <c r="C204" s="248"/>
      <c r="D204" s="239" t="s">
        <v>158</v>
      </c>
      <c r="E204" s="248"/>
      <c r="F204" s="250" t="s">
        <v>255</v>
      </c>
      <c r="G204" s="248"/>
      <c r="H204" s="251">
        <v>554.346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7" t="s">
        <v>158</v>
      </c>
      <c r="AU204" s="257" t="s">
        <v>86</v>
      </c>
      <c r="AV204" s="13" t="s">
        <v>86</v>
      </c>
      <c r="AW204" s="13" t="s">
        <v>4</v>
      </c>
      <c r="AX204" s="13" t="s">
        <v>82</v>
      </c>
      <c r="AY204" s="257" t="s">
        <v>143</v>
      </c>
    </row>
    <row r="205" spans="1:65" s="2" customFormat="1" ht="37.8" customHeight="1">
      <c r="A205" s="38"/>
      <c r="B205" s="39"/>
      <c r="C205" s="226" t="s">
        <v>256</v>
      </c>
      <c r="D205" s="226" t="s">
        <v>145</v>
      </c>
      <c r="E205" s="227" t="s">
        <v>257</v>
      </c>
      <c r="F205" s="228" t="s">
        <v>258</v>
      </c>
      <c r="G205" s="229" t="s">
        <v>259</v>
      </c>
      <c r="H205" s="230">
        <v>468</v>
      </c>
      <c r="I205" s="231"/>
      <c r="J205" s="232">
        <f>ROUND(I205*H205,2)</f>
        <v>0</v>
      </c>
      <c r="K205" s="228" t="s">
        <v>149</v>
      </c>
      <c r="L205" s="44"/>
      <c r="M205" s="233" t="s">
        <v>1</v>
      </c>
      <c r="N205" s="234" t="s">
        <v>43</v>
      </c>
      <c r="O205" s="91"/>
      <c r="P205" s="235">
        <f>O205*H205</f>
        <v>0</v>
      </c>
      <c r="Q205" s="235">
        <v>0.27411</v>
      </c>
      <c r="R205" s="235">
        <f>Q205*H205</f>
        <v>128.28348</v>
      </c>
      <c r="S205" s="235">
        <v>0</v>
      </c>
      <c r="T205" s="236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37" t="s">
        <v>150</v>
      </c>
      <c r="AT205" s="237" t="s">
        <v>145</v>
      </c>
      <c r="AU205" s="237" t="s">
        <v>86</v>
      </c>
      <c r="AY205" s="17" t="s">
        <v>143</v>
      </c>
      <c r="BE205" s="238">
        <f>IF(N205="základní",J205,0)</f>
        <v>0</v>
      </c>
      <c r="BF205" s="238">
        <f>IF(N205="snížená",J205,0)</f>
        <v>0</v>
      </c>
      <c r="BG205" s="238">
        <f>IF(N205="zákl. přenesená",J205,0)</f>
        <v>0</v>
      </c>
      <c r="BH205" s="238">
        <f>IF(N205="sníž. přenesená",J205,0)</f>
        <v>0</v>
      </c>
      <c r="BI205" s="238">
        <f>IF(N205="nulová",J205,0)</f>
        <v>0</v>
      </c>
      <c r="BJ205" s="17" t="s">
        <v>82</v>
      </c>
      <c r="BK205" s="238">
        <f>ROUND(I205*H205,2)</f>
        <v>0</v>
      </c>
      <c r="BL205" s="17" t="s">
        <v>150</v>
      </c>
      <c r="BM205" s="237" t="s">
        <v>260</v>
      </c>
    </row>
    <row r="206" spans="1:47" s="2" customFormat="1" ht="12">
      <c r="A206" s="38"/>
      <c r="B206" s="39"/>
      <c r="C206" s="40"/>
      <c r="D206" s="239" t="s">
        <v>152</v>
      </c>
      <c r="E206" s="40"/>
      <c r="F206" s="240" t="s">
        <v>261</v>
      </c>
      <c r="G206" s="40"/>
      <c r="H206" s="40"/>
      <c r="I206" s="241"/>
      <c r="J206" s="40"/>
      <c r="K206" s="40"/>
      <c r="L206" s="44"/>
      <c r="M206" s="242"/>
      <c r="N206" s="243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152</v>
      </c>
      <c r="AU206" s="17" t="s">
        <v>86</v>
      </c>
    </row>
    <row r="207" spans="1:47" s="2" customFormat="1" ht="12">
      <c r="A207" s="38"/>
      <c r="B207" s="39"/>
      <c r="C207" s="40"/>
      <c r="D207" s="244" t="s">
        <v>154</v>
      </c>
      <c r="E207" s="40"/>
      <c r="F207" s="245" t="s">
        <v>262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154</v>
      </c>
      <c r="AU207" s="17" t="s">
        <v>86</v>
      </c>
    </row>
    <row r="208" spans="1:51" s="13" customFormat="1" ht="12">
      <c r="A208" s="13"/>
      <c r="B208" s="247"/>
      <c r="C208" s="248"/>
      <c r="D208" s="239" t="s">
        <v>158</v>
      </c>
      <c r="E208" s="249" t="s">
        <v>1</v>
      </c>
      <c r="F208" s="250" t="s">
        <v>263</v>
      </c>
      <c r="G208" s="248"/>
      <c r="H208" s="251">
        <v>468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7" t="s">
        <v>158</v>
      </c>
      <c r="AU208" s="257" t="s">
        <v>86</v>
      </c>
      <c r="AV208" s="13" t="s">
        <v>86</v>
      </c>
      <c r="AW208" s="13" t="s">
        <v>35</v>
      </c>
      <c r="AX208" s="13" t="s">
        <v>82</v>
      </c>
      <c r="AY208" s="257" t="s">
        <v>143</v>
      </c>
    </row>
    <row r="209" spans="1:65" s="2" customFormat="1" ht="24.15" customHeight="1">
      <c r="A209" s="38"/>
      <c r="B209" s="39"/>
      <c r="C209" s="226" t="s">
        <v>264</v>
      </c>
      <c r="D209" s="226" t="s">
        <v>145</v>
      </c>
      <c r="E209" s="227" t="s">
        <v>265</v>
      </c>
      <c r="F209" s="228" t="s">
        <v>266</v>
      </c>
      <c r="G209" s="229" t="s">
        <v>148</v>
      </c>
      <c r="H209" s="230">
        <v>438</v>
      </c>
      <c r="I209" s="231"/>
      <c r="J209" s="232">
        <f>ROUND(I209*H209,2)</f>
        <v>0</v>
      </c>
      <c r="K209" s="228" t="s">
        <v>149</v>
      </c>
      <c r="L209" s="44"/>
      <c r="M209" s="233" t="s">
        <v>1</v>
      </c>
      <c r="N209" s="234" t="s">
        <v>43</v>
      </c>
      <c r="O209" s="91"/>
      <c r="P209" s="235">
        <f>O209*H209</f>
        <v>0</v>
      </c>
      <c r="Q209" s="235">
        <v>0.00014</v>
      </c>
      <c r="R209" s="235">
        <f>Q209*H209</f>
        <v>0.06131999999999999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150</v>
      </c>
      <c r="AT209" s="237" t="s">
        <v>145</v>
      </c>
      <c r="AU209" s="237" t="s">
        <v>86</v>
      </c>
      <c r="AY209" s="17" t="s">
        <v>143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82</v>
      </c>
      <c r="BK209" s="238">
        <f>ROUND(I209*H209,2)</f>
        <v>0</v>
      </c>
      <c r="BL209" s="17" t="s">
        <v>150</v>
      </c>
      <c r="BM209" s="237" t="s">
        <v>267</v>
      </c>
    </row>
    <row r="210" spans="1:47" s="2" customFormat="1" ht="12">
      <c r="A210" s="38"/>
      <c r="B210" s="39"/>
      <c r="C210" s="40"/>
      <c r="D210" s="239" t="s">
        <v>152</v>
      </c>
      <c r="E210" s="40"/>
      <c r="F210" s="240" t="s">
        <v>268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86</v>
      </c>
    </row>
    <row r="211" spans="1:47" s="2" customFormat="1" ht="12">
      <c r="A211" s="38"/>
      <c r="B211" s="39"/>
      <c r="C211" s="40"/>
      <c r="D211" s="244" t="s">
        <v>154</v>
      </c>
      <c r="E211" s="40"/>
      <c r="F211" s="245" t="s">
        <v>269</v>
      </c>
      <c r="G211" s="40"/>
      <c r="H211" s="40"/>
      <c r="I211" s="241"/>
      <c r="J211" s="40"/>
      <c r="K211" s="40"/>
      <c r="L211" s="44"/>
      <c r="M211" s="242"/>
      <c r="N211" s="24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154</v>
      </c>
      <c r="AU211" s="17" t="s">
        <v>86</v>
      </c>
    </row>
    <row r="212" spans="1:51" s="13" customFormat="1" ht="12">
      <c r="A212" s="13"/>
      <c r="B212" s="247"/>
      <c r="C212" s="248"/>
      <c r="D212" s="239" t="s">
        <v>158</v>
      </c>
      <c r="E212" s="249" t="s">
        <v>1</v>
      </c>
      <c r="F212" s="250" t="s">
        <v>242</v>
      </c>
      <c r="G212" s="248"/>
      <c r="H212" s="251">
        <v>1862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158</v>
      </c>
      <c r="AU212" s="257" t="s">
        <v>86</v>
      </c>
      <c r="AV212" s="13" t="s">
        <v>86</v>
      </c>
      <c r="AW212" s="13" t="s">
        <v>35</v>
      </c>
      <c r="AX212" s="13" t="s">
        <v>78</v>
      </c>
      <c r="AY212" s="257" t="s">
        <v>143</v>
      </c>
    </row>
    <row r="213" spans="1:51" s="13" customFormat="1" ht="12">
      <c r="A213" s="13"/>
      <c r="B213" s="247"/>
      <c r="C213" s="248"/>
      <c r="D213" s="239" t="s">
        <v>158</v>
      </c>
      <c r="E213" s="249" t="s">
        <v>1</v>
      </c>
      <c r="F213" s="250" t="s">
        <v>160</v>
      </c>
      <c r="G213" s="248"/>
      <c r="H213" s="251">
        <v>-1424</v>
      </c>
      <c r="I213" s="252"/>
      <c r="J213" s="248"/>
      <c r="K213" s="248"/>
      <c r="L213" s="253"/>
      <c r="M213" s="254"/>
      <c r="N213" s="255"/>
      <c r="O213" s="255"/>
      <c r="P213" s="255"/>
      <c r="Q213" s="255"/>
      <c r="R213" s="255"/>
      <c r="S213" s="255"/>
      <c r="T213" s="25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7" t="s">
        <v>158</v>
      </c>
      <c r="AU213" s="257" t="s">
        <v>86</v>
      </c>
      <c r="AV213" s="13" t="s">
        <v>86</v>
      </c>
      <c r="AW213" s="13" t="s">
        <v>35</v>
      </c>
      <c r="AX213" s="13" t="s">
        <v>78</v>
      </c>
      <c r="AY213" s="257" t="s">
        <v>143</v>
      </c>
    </row>
    <row r="214" spans="1:51" s="14" customFormat="1" ht="12">
      <c r="A214" s="14"/>
      <c r="B214" s="258"/>
      <c r="C214" s="259"/>
      <c r="D214" s="239" t="s">
        <v>158</v>
      </c>
      <c r="E214" s="260" t="s">
        <v>1</v>
      </c>
      <c r="F214" s="261" t="s">
        <v>161</v>
      </c>
      <c r="G214" s="259"/>
      <c r="H214" s="262">
        <v>438</v>
      </c>
      <c r="I214" s="263"/>
      <c r="J214" s="259"/>
      <c r="K214" s="259"/>
      <c r="L214" s="264"/>
      <c r="M214" s="265"/>
      <c r="N214" s="266"/>
      <c r="O214" s="266"/>
      <c r="P214" s="266"/>
      <c r="Q214" s="266"/>
      <c r="R214" s="266"/>
      <c r="S214" s="266"/>
      <c r="T214" s="26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8" t="s">
        <v>158</v>
      </c>
      <c r="AU214" s="268" t="s">
        <v>86</v>
      </c>
      <c r="AV214" s="14" t="s">
        <v>150</v>
      </c>
      <c r="AW214" s="14" t="s">
        <v>35</v>
      </c>
      <c r="AX214" s="14" t="s">
        <v>82</v>
      </c>
      <c r="AY214" s="268" t="s">
        <v>143</v>
      </c>
    </row>
    <row r="215" spans="1:65" s="2" customFormat="1" ht="24.15" customHeight="1">
      <c r="A215" s="38"/>
      <c r="B215" s="39"/>
      <c r="C215" s="269" t="s">
        <v>270</v>
      </c>
      <c r="D215" s="269" t="s">
        <v>215</v>
      </c>
      <c r="E215" s="270" t="s">
        <v>271</v>
      </c>
      <c r="F215" s="271" t="s">
        <v>272</v>
      </c>
      <c r="G215" s="272" t="s">
        <v>148</v>
      </c>
      <c r="H215" s="273">
        <v>518.811</v>
      </c>
      <c r="I215" s="274"/>
      <c r="J215" s="275">
        <f>ROUND(I215*H215,2)</f>
        <v>0</v>
      </c>
      <c r="K215" s="271" t="s">
        <v>149</v>
      </c>
      <c r="L215" s="276"/>
      <c r="M215" s="277" t="s">
        <v>1</v>
      </c>
      <c r="N215" s="278" t="s">
        <v>43</v>
      </c>
      <c r="O215" s="91"/>
      <c r="P215" s="235">
        <f>O215*H215</f>
        <v>0</v>
      </c>
      <c r="Q215" s="235">
        <v>0.0002</v>
      </c>
      <c r="R215" s="235">
        <f>Q215*H215</f>
        <v>0.10376220000000001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206</v>
      </c>
      <c r="AT215" s="237" t="s">
        <v>215</v>
      </c>
      <c r="AU215" s="237" t="s">
        <v>86</v>
      </c>
      <c r="AY215" s="17" t="s">
        <v>143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82</v>
      </c>
      <c r="BK215" s="238">
        <f>ROUND(I215*H215,2)</f>
        <v>0</v>
      </c>
      <c r="BL215" s="17" t="s">
        <v>150</v>
      </c>
      <c r="BM215" s="237" t="s">
        <v>273</v>
      </c>
    </row>
    <row r="216" spans="1:47" s="2" customFormat="1" ht="12">
      <c r="A216" s="38"/>
      <c r="B216" s="39"/>
      <c r="C216" s="40"/>
      <c r="D216" s="239" t="s">
        <v>152</v>
      </c>
      <c r="E216" s="40"/>
      <c r="F216" s="240" t="s">
        <v>272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86</v>
      </c>
    </row>
    <row r="217" spans="1:51" s="13" customFormat="1" ht="12">
      <c r="A217" s="13"/>
      <c r="B217" s="247"/>
      <c r="C217" s="248"/>
      <c r="D217" s="239" t="s">
        <v>158</v>
      </c>
      <c r="E217" s="248"/>
      <c r="F217" s="250" t="s">
        <v>274</v>
      </c>
      <c r="G217" s="248"/>
      <c r="H217" s="251">
        <v>518.811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7" t="s">
        <v>158</v>
      </c>
      <c r="AU217" s="257" t="s">
        <v>86</v>
      </c>
      <c r="AV217" s="13" t="s">
        <v>86</v>
      </c>
      <c r="AW217" s="13" t="s">
        <v>4</v>
      </c>
      <c r="AX217" s="13" t="s">
        <v>82</v>
      </c>
      <c r="AY217" s="257" t="s">
        <v>143</v>
      </c>
    </row>
    <row r="218" spans="1:63" s="12" customFormat="1" ht="22.8" customHeight="1">
      <c r="A218" s="12"/>
      <c r="B218" s="210"/>
      <c r="C218" s="211"/>
      <c r="D218" s="212" t="s">
        <v>77</v>
      </c>
      <c r="E218" s="224" t="s">
        <v>184</v>
      </c>
      <c r="F218" s="224" t="s">
        <v>275</v>
      </c>
      <c r="G218" s="211"/>
      <c r="H218" s="211"/>
      <c r="I218" s="214"/>
      <c r="J218" s="225">
        <f>BK218</f>
        <v>0</v>
      </c>
      <c r="K218" s="211"/>
      <c r="L218" s="216"/>
      <c r="M218" s="217"/>
      <c r="N218" s="218"/>
      <c r="O218" s="218"/>
      <c r="P218" s="219">
        <f>SUM(P219:P262)</f>
        <v>0</v>
      </c>
      <c r="Q218" s="218"/>
      <c r="R218" s="219">
        <f>SUM(R219:R262)</f>
        <v>257.2543</v>
      </c>
      <c r="S218" s="218"/>
      <c r="T218" s="220">
        <f>SUM(T219:T262)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82</v>
      </c>
      <c r="AT218" s="222" t="s">
        <v>77</v>
      </c>
      <c r="AU218" s="222" t="s">
        <v>82</v>
      </c>
      <c r="AY218" s="221" t="s">
        <v>143</v>
      </c>
      <c r="BK218" s="223">
        <f>SUM(BK219:BK262)</f>
        <v>0</v>
      </c>
    </row>
    <row r="219" spans="1:65" s="2" customFormat="1" ht="24.15" customHeight="1">
      <c r="A219" s="38"/>
      <c r="B219" s="39"/>
      <c r="C219" s="226" t="s">
        <v>276</v>
      </c>
      <c r="D219" s="226" t="s">
        <v>145</v>
      </c>
      <c r="E219" s="227" t="s">
        <v>277</v>
      </c>
      <c r="F219" s="228" t="s">
        <v>278</v>
      </c>
      <c r="G219" s="229" t="s">
        <v>148</v>
      </c>
      <c r="H219" s="230">
        <v>438</v>
      </c>
      <c r="I219" s="231"/>
      <c r="J219" s="232">
        <f>ROUND(I219*H219,2)</f>
        <v>0</v>
      </c>
      <c r="K219" s="228" t="s">
        <v>149</v>
      </c>
      <c r="L219" s="44"/>
      <c r="M219" s="233" t="s">
        <v>1</v>
      </c>
      <c r="N219" s="234" t="s">
        <v>43</v>
      </c>
      <c r="O219" s="91"/>
      <c r="P219" s="235">
        <f>O219*H219</f>
        <v>0</v>
      </c>
      <c r="Q219" s="235">
        <v>0.345</v>
      </c>
      <c r="R219" s="235">
        <f>Q219*H219</f>
        <v>151.10999999999999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150</v>
      </c>
      <c r="AT219" s="237" t="s">
        <v>145</v>
      </c>
      <c r="AU219" s="237" t="s">
        <v>86</v>
      </c>
      <c r="AY219" s="17" t="s">
        <v>143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82</v>
      </c>
      <c r="BK219" s="238">
        <f>ROUND(I219*H219,2)</f>
        <v>0</v>
      </c>
      <c r="BL219" s="17" t="s">
        <v>150</v>
      </c>
      <c r="BM219" s="237" t="s">
        <v>279</v>
      </c>
    </row>
    <row r="220" spans="1:47" s="2" customFormat="1" ht="12">
      <c r="A220" s="38"/>
      <c r="B220" s="39"/>
      <c r="C220" s="40"/>
      <c r="D220" s="239" t="s">
        <v>152</v>
      </c>
      <c r="E220" s="40"/>
      <c r="F220" s="240" t="s">
        <v>280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152</v>
      </c>
      <c r="AU220" s="17" t="s">
        <v>86</v>
      </c>
    </row>
    <row r="221" spans="1:47" s="2" customFormat="1" ht="12">
      <c r="A221" s="38"/>
      <c r="B221" s="39"/>
      <c r="C221" s="40"/>
      <c r="D221" s="244" t="s">
        <v>154</v>
      </c>
      <c r="E221" s="40"/>
      <c r="F221" s="245" t="s">
        <v>281</v>
      </c>
      <c r="G221" s="40"/>
      <c r="H221" s="40"/>
      <c r="I221" s="241"/>
      <c r="J221" s="40"/>
      <c r="K221" s="40"/>
      <c r="L221" s="44"/>
      <c r="M221" s="242"/>
      <c r="N221" s="243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154</v>
      </c>
      <c r="AU221" s="17" t="s">
        <v>86</v>
      </c>
    </row>
    <row r="222" spans="1:51" s="13" customFormat="1" ht="12">
      <c r="A222" s="13"/>
      <c r="B222" s="247"/>
      <c r="C222" s="248"/>
      <c r="D222" s="239" t="s">
        <v>158</v>
      </c>
      <c r="E222" s="249" t="s">
        <v>1</v>
      </c>
      <c r="F222" s="250" t="s">
        <v>242</v>
      </c>
      <c r="G222" s="248"/>
      <c r="H222" s="251">
        <v>1862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7" t="s">
        <v>158</v>
      </c>
      <c r="AU222" s="257" t="s">
        <v>86</v>
      </c>
      <c r="AV222" s="13" t="s">
        <v>86</v>
      </c>
      <c r="AW222" s="13" t="s">
        <v>35</v>
      </c>
      <c r="AX222" s="13" t="s">
        <v>78</v>
      </c>
      <c r="AY222" s="257" t="s">
        <v>143</v>
      </c>
    </row>
    <row r="223" spans="1:51" s="13" customFormat="1" ht="12">
      <c r="A223" s="13"/>
      <c r="B223" s="247"/>
      <c r="C223" s="248"/>
      <c r="D223" s="239" t="s">
        <v>158</v>
      </c>
      <c r="E223" s="249" t="s">
        <v>1</v>
      </c>
      <c r="F223" s="250" t="s">
        <v>160</v>
      </c>
      <c r="G223" s="248"/>
      <c r="H223" s="251">
        <v>-1424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7" t="s">
        <v>158</v>
      </c>
      <c r="AU223" s="257" t="s">
        <v>86</v>
      </c>
      <c r="AV223" s="13" t="s">
        <v>86</v>
      </c>
      <c r="AW223" s="13" t="s">
        <v>35</v>
      </c>
      <c r="AX223" s="13" t="s">
        <v>78</v>
      </c>
      <c r="AY223" s="257" t="s">
        <v>143</v>
      </c>
    </row>
    <row r="224" spans="1:51" s="14" customFormat="1" ht="12">
      <c r="A224" s="14"/>
      <c r="B224" s="258"/>
      <c r="C224" s="259"/>
      <c r="D224" s="239" t="s">
        <v>158</v>
      </c>
      <c r="E224" s="260" t="s">
        <v>1</v>
      </c>
      <c r="F224" s="261" t="s">
        <v>161</v>
      </c>
      <c r="G224" s="259"/>
      <c r="H224" s="262">
        <v>438</v>
      </c>
      <c r="I224" s="263"/>
      <c r="J224" s="259"/>
      <c r="K224" s="259"/>
      <c r="L224" s="264"/>
      <c r="M224" s="265"/>
      <c r="N224" s="266"/>
      <c r="O224" s="266"/>
      <c r="P224" s="266"/>
      <c r="Q224" s="266"/>
      <c r="R224" s="266"/>
      <c r="S224" s="266"/>
      <c r="T224" s="267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68" t="s">
        <v>158</v>
      </c>
      <c r="AU224" s="268" t="s">
        <v>86</v>
      </c>
      <c r="AV224" s="14" t="s">
        <v>150</v>
      </c>
      <c r="AW224" s="14" t="s">
        <v>35</v>
      </c>
      <c r="AX224" s="14" t="s">
        <v>82</v>
      </c>
      <c r="AY224" s="268" t="s">
        <v>143</v>
      </c>
    </row>
    <row r="225" spans="1:65" s="2" customFormat="1" ht="33" customHeight="1">
      <c r="A225" s="38"/>
      <c r="B225" s="39"/>
      <c r="C225" s="226" t="s">
        <v>282</v>
      </c>
      <c r="D225" s="226" t="s">
        <v>145</v>
      </c>
      <c r="E225" s="227" t="s">
        <v>283</v>
      </c>
      <c r="F225" s="228" t="s">
        <v>284</v>
      </c>
      <c r="G225" s="229" t="s">
        <v>148</v>
      </c>
      <c r="H225" s="230">
        <v>330</v>
      </c>
      <c r="I225" s="231"/>
      <c r="J225" s="232">
        <f>ROUND(I225*H225,2)</f>
        <v>0</v>
      </c>
      <c r="K225" s="228" t="s">
        <v>149</v>
      </c>
      <c r="L225" s="44"/>
      <c r="M225" s="233" t="s">
        <v>1</v>
      </c>
      <c r="N225" s="234" t="s">
        <v>43</v>
      </c>
      <c r="O225" s="91"/>
      <c r="P225" s="235">
        <f>O225*H225</f>
        <v>0</v>
      </c>
      <c r="Q225" s="235">
        <v>0.18463</v>
      </c>
      <c r="R225" s="235">
        <f>Q225*H225</f>
        <v>60.927899999999994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150</v>
      </c>
      <c r="AT225" s="237" t="s">
        <v>145</v>
      </c>
      <c r="AU225" s="237" t="s">
        <v>86</v>
      </c>
      <c r="AY225" s="17" t="s">
        <v>143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82</v>
      </c>
      <c r="BK225" s="238">
        <f>ROUND(I225*H225,2)</f>
        <v>0</v>
      </c>
      <c r="BL225" s="17" t="s">
        <v>150</v>
      </c>
      <c r="BM225" s="237" t="s">
        <v>285</v>
      </c>
    </row>
    <row r="226" spans="1:47" s="2" customFormat="1" ht="12">
      <c r="A226" s="38"/>
      <c r="B226" s="39"/>
      <c r="C226" s="40"/>
      <c r="D226" s="239" t="s">
        <v>152</v>
      </c>
      <c r="E226" s="40"/>
      <c r="F226" s="240" t="s">
        <v>286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86</v>
      </c>
    </row>
    <row r="227" spans="1:47" s="2" customFormat="1" ht="12">
      <c r="A227" s="38"/>
      <c r="B227" s="39"/>
      <c r="C227" s="40"/>
      <c r="D227" s="244" t="s">
        <v>154</v>
      </c>
      <c r="E227" s="40"/>
      <c r="F227" s="245" t="s">
        <v>287</v>
      </c>
      <c r="G227" s="40"/>
      <c r="H227" s="40"/>
      <c r="I227" s="241"/>
      <c r="J227" s="40"/>
      <c r="K227" s="40"/>
      <c r="L227" s="44"/>
      <c r="M227" s="242"/>
      <c r="N227" s="243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154</v>
      </c>
      <c r="AU227" s="17" t="s">
        <v>86</v>
      </c>
    </row>
    <row r="228" spans="1:51" s="13" customFormat="1" ht="12">
      <c r="A228" s="13"/>
      <c r="B228" s="247"/>
      <c r="C228" s="248"/>
      <c r="D228" s="239" t="s">
        <v>158</v>
      </c>
      <c r="E228" s="249" t="s">
        <v>1</v>
      </c>
      <c r="F228" s="250" t="s">
        <v>159</v>
      </c>
      <c r="G228" s="248"/>
      <c r="H228" s="251">
        <v>1754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7" t="s">
        <v>158</v>
      </c>
      <c r="AU228" s="257" t="s">
        <v>86</v>
      </c>
      <c r="AV228" s="13" t="s">
        <v>86</v>
      </c>
      <c r="AW228" s="13" t="s">
        <v>35</v>
      </c>
      <c r="AX228" s="13" t="s">
        <v>78</v>
      </c>
      <c r="AY228" s="257" t="s">
        <v>143</v>
      </c>
    </row>
    <row r="229" spans="1:51" s="13" customFormat="1" ht="12">
      <c r="A229" s="13"/>
      <c r="B229" s="247"/>
      <c r="C229" s="248"/>
      <c r="D229" s="239" t="s">
        <v>158</v>
      </c>
      <c r="E229" s="249" t="s">
        <v>1</v>
      </c>
      <c r="F229" s="250" t="s">
        <v>160</v>
      </c>
      <c r="G229" s="248"/>
      <c r="H229" s="251">
        <v>-1424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7" t="s">
        <v>158</v>
      </c>
      <c r="AU229" s="257" t="s">
        <v>86</v>
      </c>
      <c r="AV229" s="13" t="s">
        <v>86</v>
      </c>
      <c r="AW229" s="13" t="s">
        <v>35</v>
      </c>
      <c r="AX229" s="13" t="s">
        <v>78</v>
      </c>
      <c r="AY229" s="257" t="s">
        <v>143</v>
      </c>
    </row>
    <row r="230" spans="1:51" s="14" customFormat="1" ht="12">
      <c r="A230" s="14"/>
      <c r="B230" s="258"/>
      <c r="C230" s="259"/>
      <c r="D230" s="239" t="s">
        <v>158</v>
      </c>
      <c r="E230" s="260" t="s">
        <v>1</v>
      </c>
      <c r="F230" s="261" t="s">
        <v>161</v>
      </c>
      <c r="G230" s="259"/>
      <c r="H230" s="262">
        <v>330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8" t="s">
        <v>158</v>
      </c>
      <c r="AU230" s="268" t="s">
        <v>86</v>
      </c>
      <c r="AV230" s="14" t="s">
        <v>150</v>
      </c>
      <c r="AW230" s="14" t="s">
        <v>35</v>
      </c>
      <c r="AX230" s="14" t="s">
        <v>82</v>
      </c>
      <c r="AY230" s="268" t="s">
        <v>143</v>
      </c>
    </row>
    <row r="231" spans="1:65" s="2" customFormat="1" ht="37.8" customHeight="1">
      <c r="A231" s="38"/>
      <c r="B231" s="39"/>
      <c r="C231" s="226" t="s">
        <v>288</v>
      </c>
      <c r="D231" s="226" t="s">
        <v>145</v>
      </c>
      <c r="E231" s="227" t="s">
        <v>289</v>
      </c>
      <c r="F231" s="228" t="s">
        <v>290</v>
      </c>
      <c r="G231" s="229" t="s">
        <v>148</v>
      </c>
      <c r="H231" s="230">
        <v>330</v>
      </c>
      <c r="I231" s="231"/>
      <c r="J231" s="232">
        <f>ROUND(I231*H231,2)</f>
        <v>0</v>
      </c>
      <c r="K231" s="228" t="s">
        <v>149</v>
      </c>
      <c r="L231" s="44"/>
      <c r="M231" s="233" t="s">
        <v>1</v>
      </c>
      <c r="N231" s="234" t="s">
        <v>43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150</v>
      </c>
      <c r="AT231" s="237" t="s">
        <v>145</v>
      </c>
      <c r="AU231" s="237" t="s">
        <v>86</v>
      </c>
      <c r="AY231" s="17" t="s">
        <v>143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82</v>
      </c>
      <c r="BK231" s="238">
        <f>ROUND(I231*H231,2)</f>
        <v>0</v>
      </c>
      <c r="BL231" s="17" t="s">
        <v>150</v>
      </c>
      <c r="BM231" s="237" t="s">
        <v>291</v>
      </c>
    </row>
    <row r="232" spans="1:47" s="2" customFormat="1" ht="12">
      <c r="A232" s="38"/>
      <c r="B232" s="39"/>
      <c r="C232" s="40"/>
      <c r="D232" s="239" t="s">
        <v>152</v>
      </c>
      <c r="E232" s="40"/>
      <c r="F232" s="240" t="s">
        <v>292</v>
      </c>
      <c r="G232" s="40"/>
      <c r="H232" s="40"/>
      <c r="I232" s="241"/>
      <c r="J232" s="40"/>
      <c r="K232" s="40"/>
      <c r="L232" s="44"/>
      <c r="M232" s="242"/>
      <c r="N232" s="24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152</v>
      </c>
      <c r="AU232" s="17" t="s">
        <v>86</v>
      </c>
    </row>
    <row r="233" spans="1:47" s="2" customFormat="1" ht="12">
      <c r="A233" s="38"/>
      <c r="B233" s="39"/>
      <c r="C233" s="40"/>
      <c r="D233" s="244" t="s">
        <v>154</v>
      </c>
      <c r="E233" s="40"/>
      <c r="F233" s="245" t="s">
        <v>293</v>
      </c>
      <c r="G233" s="40"/>
      <c r="H233" s="40"/>
      <c r="I233" s="241"/>
      <c r="J233" s="40"/>
      <c r="K233" s="40"/>
      <c r="L233" s="44"/>
      <c r="M233" s="242"/>
      <c r="N233" s="24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154</v>
      </c>
      <c r="AU233" s="17" t="s">
        <v>86</v>
      </c>
    </row>
    <row r="234" spans="1:51" s="13" customFormat="1" ht="12">
      <c r="A234" s="13"/>
      <c r="B234" s="247"/>
      <c r="C234" s="248"/>
      <c r="D234" s="239" t="s">
        <v>158</v>
      </c>
      <c r="E234" s="249" t="s">
        <v>1</v>
      </c>
      <c r="F234" s="250" t="s">
        <v>159</v>
      </c>
      <c r="G234" s="248"/>
      <c r="H234" s="251">
        <v>1754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7" t="s">
        <v>158</v>
      </c>
      <c r="AU234" s="257" t="s">
        <v>86</v>
      </c>
      <c r="AV234" s="13" t="s">
        <v>86</v>
      </c>
      <c r="AW234" s="13" t="s">
        <v>35</v>
      </c>
      <c r="AX234" s="13" t="s">
        <v>78</v>
      </c>
      <c r="AY234" s="257" t="s">
        <v>143</v>
      </c>
    </row>
    <row r="235" spans="1:51" s="13" customFormat="1" ht="12">
      <c r="A235" s="13"/>
      <c r="B235" s="247"/>
      <c r="C235" s="248"/>
      <c r="D235" s="239" t="s">
        <v>158</v>
      </c>
      <c r="E235" s="249" t="s">
        <v>1</v>
      </c>
      <c r="F235" s="250" t="s">
        <v>160</v>
      </c>
      <c r="G235" s="248"/>
      <c r="H235" s="251">
        <v>-1424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7" t="s">
        <v>158</v>
      </c>
      <c r="AU235" s="257" t="s">
        <v>86</v>
      </c>
      <c r="AV235" s="13" t="s">
        <v>86</v>
      </c>
      <c r="AW235" s="13" t="s">
        <v>35</v>
      </c>
      <c r="AX235" s="13" t="s">
        <v>78</v>
      </c>
      <c r="AY235" s="257" t="s">
        <v>143</v>
      </c>
    </row>
    <row r="236" spans="1:51" s="14" customFormat="1" ht="12">
      <c r="A236" s="14"/>
      <c r="B236" s="258"/>
      <c r="C236" s="259"/>
      <c r="D236" s="239" t="s">
        <v>158</v>
      </c>
      <c r="E236" s="260" t="s">
        <v>1</v>
      </c>
      <c r="F236" s="261" t="s">
        <v>161</v>
      </c>
      <c r="G236" s="259"/>
      <c r="H236" s="262">
        <v>330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8" t="s">
        <v>158</v>
      </c>
      <c r="AU236" s="268" t="s">
        <v>86</v>
      </c>
      <c r="AV236" s="14" t="s">
        <v>150</v>
      </c>
      <c r="AW236" s="14" t="s">
        <v>35</v>
      </c>
      <c r="AX236" s="14" t="s">
        <v>82</v>
      </c>
      <c r="AY236" s="268" t="s">
        <v>143</v>
      </c>
    </row>
    <row r="237" spans="1:65" s="2" customFormat="1" ht="16.5" customHeight="1">
      <c r="A237" s="38"/>
      <c r="B237" s="39"/>
      <c r="C237" s="269" t="s">
        <v>7</v>
      </c>
      <c r="D237" s="269" t="s">
        <v>215</v>
      </c>
      <c r="E237" s="270" t="s">
        <v>294</v>
      </c>
      <c r="F237" s="271" t="s">
        <v>295</v>
      </c>
      <c r="G237" s="272" t="s">
        <v>218</v>
      </c>
      <c r="H237" s="273">
        <v>7.669</v>
      </c>
      <c r="I237" s="274"/>
      <c r="J237" s="275">
        <f>ROUND(I237*H237,2)</f>
        <v>0</v>
      </c>
      <c r="K237" s="271" t="s">
        <v>149</v>
      </c>
      <c r="L237" s="276"/>
      <c r="M237" s="277" t="s">
        <v>1</v>
      </c>
      <c r="N237" s="278" t="s">
        <v>43</v>
      </c>
      <c r="O237" s="91"/>
      <c r="P237" s="235">
        <f>O237*H237</f>
        <v>0</v>
      </c>
      <c r="Q237" s="235">
        <v>1</v>
      </c>
      <c r="R237" s="235">
        <f>Q237*H237</f>
        <v>7.669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206</v>
      </c>
      <c r="AT237" s="237" t="s">
        <v>215</v>
      </c>
      <c r="AU237" s="237" t="s">
        <v>86</v>
      </c>
      <c r="AY237" s="17" t="s">
        <v>143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82</v>
      </c>
      <c r="BK237" s="238">
        <f>ROUND(I237*H237,2)</f>
        <v>0</v>
      </c>
      <c r="BL237" s="17" t="s">
        <v>150</v>
      </c>
      <c r="BM237" s="237" t="s">
        <v>296</v>
      </c>
    </row>
    <row r="238" spans="1:47" s="2" customFormat="1" ht="12">
      <c r="A238" s="38"/>
      <c r="B238" s="39"/>
      <c r="C238" s="40"/>
      <c r="D238" s="239" t="s">
        <v>152</v>
      </c>
      <c r="E238" s="40"/>
      <c r="F238" s="240" t="s">
        <v>295</v>
      </c>
      <c r="G238" s="40"/>
      <c r="H238" s="40"/>
      <c r="I238" s="241"/>
      <c r="J238" s="40"/>
      <c r="K238" s="40"/>
      <c r="L238" s="44"/>
      <c r="M238" s="242"/>
      <c r="N238" s="24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86</v>
      </c>
    </row>
    <row r="239" spans="1:47" s="2" customFormat="1" ht="12">
      <c r="A239" s="38"/>
      <c r="B239" s="39"/>
      <c r="C239" s="40"/>
      <c r="D239" s="239" t="s">
        <v>156</v>
      </c>
      <c r="E239" s="40"/>
      <c r="F239" s="246" t="s">
        <v>297</v>
      </c>
      <c r="G239" s="40"/>
      <c r="H239" s="40"/>
      <c r="I239" s="241"/>
      <c r="J239" s="40"/>
      <c r="K239" s="40"/>
      <c r="L239" s="44"/>
      <c r="M239" s="242"/>
      <c r="N239" s="24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156</v>
      </c>
      <c r="AU239" s="17" t="s">
        <v>86</v>
      </c>
    </row>
    <row r="240" spans="1:51" s="13" customFormat="1" ht="12">
      <c r="A240" s="13"/>
      <c r="B240" s="247"/>
      <c r="C240" s="248"/>
      <c r="D240" s="239" t="s">
        <v>158</v>
      </c>
      <c r="E240" s="249" t="s">
        <v>1</v>
      </c>
      <c r="F240" s="250" t="s">
        <v>298</v>
      </c>
      <c r="G240" s="248"/>
      <c r="H240" s="251">
        <v>7.669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7" t="s">
        <v>158</v>
      </c>
      <c r="AU240" s="257" t="s">
        <v>86</v>
      </c>
      <c r="AV240" s="13" t="s">
        <v>86</v>
      </c>
      <c r="AW240" s="13" t="s">
        <v>35</v>
      </c>
      <c r="AX240" s="13" t="s">
        <v>82</v>
      </c>
      <c r="AY240" s="257" t="s">
        <v>143</v>
      </c>
    </row>
    <row r="241" spans="1:65" s="2" customFormat="1" ht="21.75" customHeight="1">
      <c r="A241" s="38"/>
      <c r="B241" s="39"/>
      <c r="C241" s="269" t="s">
        <v>299</v>
      </c>
      <c r="D241" s="269" t="s">
        <v>215</v>
      </c>
      <c r="E241" s="270" t="s">
        <v>300</v>
      </c>
      <c r="F241" s="271" t="s">
        <v>301</v>
      </c>
      <c r="G241" s="272" t="s">
        <v>218</v>
      </c>
      <c r="H241" s="273">
        <v>3.069</v>
      </c>
      <c r="I241" s="274"/>
      <c r="J241" s="275">
        <f>ROUND(I241*H241,2)</f>
        <v>0</v>
      </c>
      <c r="K241" s="271" t="s">
        <v>149</v>
      </c>
      <c r="L241" s="276"/>
      <c r="M241" s="277" t="s">
        <v>1</v>
      </c>
      <c r="N241" s="278" t="s">
        <v>43</v>
      </c>
      <c r="O241" s="91"/>
      <c r="P241" s="235">
        <f>O241*H241</f>
        <v>0</v>
      </c>
      <c r="Q241" s="235">
        <v>1</v>
      </c>
      <c r="R241" s="235">
        <f>Q241*H241</f>
        <v>3.069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206</v>
      </c>
      <c r="AT241" s="237" t="s">
        <v>215</v>
      </c>
      <c r="AU241" s="237" t="s">
        <v>86</v>
      </c>
      <c r="AY241" s="17" t="s">
        <v>143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82</v>
      </c>
      <c r="BK241" s="238">
        <f>ROUND(I241*H241,2)</f>
        <v>0</v>
      </c>
      <c r="BL241" s="17" t="s">
        <v>150</v>
      </c>
      <c r="BM241" s="237" t="s">
        <v>302</v>
      </c>
    </row>
    <row r="242" spans="1:47" s="2" customFormat="1" ht="12">
      <c r="A242" s="38"/>
      <c r="B242" s="39"/>
      <c r="C242" s="40"/>
      <c r="D242" s="239" t="s">
        <v>152</v>
      </c>
      <c r="E242" s="40"/>
      <c r="F242" s="240" t="s">
        <v>301</v>
      </c>
      <c r="G242" s="40"/>
      <c r="H242" s="40"/>
      <c r="I242" s="241"/>
      <c r="J242" s="40"/>
      <c r="K242" s="40"/>
      <c r="L242" s="44"/>
      <c r="M242" s="242"/>
      <c r="N242" s="243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86</v>
      </c>
    </row>
    <row r="243" spans="1:47" s="2" customFormat="1" ht="12">
      <c r="A243" s="38"/>
      <c r="B243" s="39"/>
      <c r="C243" s="40"/>
      <c r="D243" s="239" t="s">
        <v>156</v>
      </c>
      <c r="E243" s="40"/>
      <c r="F243" s="246" t="s">
        <v>303</v>
      </c>
      <c r="G243" s="40"/>
      <c r="H243" s="40"/>
      <c r="I243" s="241"/>
      <c r="J243" s="40"/>
      <c r="K243" s="40"/>
      <c r="L243" s="44"/>
      <c r="M243" s="242"/>
      <c r="N243" s="243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156</v>
      </c>
      <c r="AU243" s="17" t="s">
        <v>86</v>
      </c>
    </row>
    <row r="244" spans="1:51" s="13" customFormat="1" ht="12">
      <c r="A244" s="13"/>
      <c r="B244" s="247"/>
      <c r="C244" s="248"/>
      <c r="D244" s="239" t="s">
        <v>158</v>
      </c>
      <c r="E244" s="249" t="s">
        <v>1</v>
      </c>
      <c r="F244" s="250" t="s">
        <v>304</v>
      </c>
      <c r="G244" s="248"/>
      <c r="H244" s="251">
        <v>3.069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7" t="s">
        <v>158</v>
      </c>
      <c r="AU244" s="257" t="s">
        <v>86</v>
      </c>
      <c r="AV244" s="13" t="s">
        <v>86</v>
      </c>
      <c r="AW244" s="13" t="s">
        <v>35</v>
      </c>
      <c r="AX244" s="13" t="s">
        <v>82</v>
      </c>
      <c r="AY244" s="257" t="s">
        <v>143</v>
      </c>
    </row>
    <row r="245" spans="1:65" s="2" customFormat="1" ht="24.15" customHeight="1">
      <c r="A245" s="38"/>
      <c r="B245" s="39"/>
      <c r="C245" s="226" t="s">
        <v>305</v>
      </c>
      <c r="D245" s="226" t="s">
        <v>145</v>
      </c>
      <c r="E245" s="227" t="s">
        <v>306</v>
      </c>
      <c r="F245" s="228" t="s">
        <v>307</v>
      </c>
      <c r="G245" s="229" t="s">
        <v>148</v>
      </c>
      <c r="H245" s="230">
        <v>330</v>
      </c>
      <c r="I245" s="231"/>
      <c r="J245" s="232">
        <f>ROUND(I245*H245,2)</f>
        <v>0</v>
      </c>
      <c r="K245" s="228" t="s">
        <v>149</v>
      </c>
      <c r="L245" s="44"/>
      <c r="M245" s="233" t="s">
        <v>1</v>
      </c>
      <c r="N245" s="234" t="s">
        <v>43</v>
      </c>
      <c r="O245" s="91"/>
      <c r="P245" s="235">
        <f>O245*H245</f>
        <v>0</v>
      </c>
      <c r="Q245" s="235">
        <v>0.00034</v>
      </c>
      <c r="R245" s="235">
        <f>Q245*H245</f>
        <v>0.11220000000000001</v>
      </c>
      <c r="S245" s="235">
        <v>0</v>
      </c>
      <c r="T245" s="236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37" t="s">
        <v>150</v>
      </c>
      <c r="AT245" s="237" t="s">
        <v>145</v>
      </c>
      <c r="AU245" s="237" t="s">
        <v>86</v>
      </c>
      <c r="AY245" s="17" t="s">
        <v>143</v>
      </c>
      <c r="BE245" s="238">
        <f>IF(N245="základní",J245,0)</f>
        <v>0</v>
      </c>
      <c r="BF245" s="238">
        <f>IF(N245="snížená",J245,0)</f>
        <v>0</v>
      </c>
      <c r="BG245" s="238">
        <f>IF(N245="zákl. přenesená",J245,0)</f>
        <v>0</v>
      </c>
      <c r="BH245" s="238">
        <f>IF(N245="sníž. přenesená",J245,0)</f>
        <v>0</v>
      </c>
      <c r="BI245" s="238">
        <f>IF(N245="nulová",J245,0)</f>
        <v>0</v>
      </c>
      <c r="BJ245" s="17" t="s">
        <v>82</v>
      </c>
      <c r="BK245" s="238">
        <f>ROUND(I245*H245,2)</f>
        <v>0</v>
      </c>
      <c r="BL245" s="17" t="s">
        <v>150</v>
      </c>
      <c r="BM245" s="237" t="s">
        <v>308</v>
      </c>
    </row>
    <row r="246" spans="1:47" s="2" customFormat="1" ht="12">
      <c r="A246" s="38"/>
      <c r="B246" s="39"/>
      <c r="C246" s="40"/>
      <c r="D246" s="239" t="s">
        <v>152</v>
      </c>
      <c r="E246" s="40"/>
      <c r="F246" s="240" t="s">
        <v>309</v>
      </c>
      <c r="G246" s="40"/>
      <c r="H246" s="40"/>
      <c r="I246" s="241"/>
      <c r="J246" s="40"/>
      <c r="K246" s="40"/>
      <c r="L246" s="44"/>
      <c r="M246" s="242"/>
      <c r="N246" s="243"/>
      <c r="O246" s="91"/>
      <c r="P246" s="91"/>
      <c r="Q246" s="91"/>
      <c r="R246" s="91"/>
      <c r="S246" s="91"/>
      <c r="T246" s="92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152</v>
      </c>
      <c r="AU246" s="17" t="s">
        <v>86</v>
      </c>
    </row>
    <row r="247" spans="1:47" s="2" customFormat="1" ht="12">
      <c r="A247" s="38"/>
      <c r="B247" s="39"/>
      <c r="C247" s="40"/>
      <c r="D247" s="244" t="s">
        <v>154</v>
      </c>
      <c r="E247" s="40"/>
      <c r="F247" s="245" t="s">
        <v>310</v>
      </c>
      <c r="G247" s="40"/>
      <c r="H247" s="40"/>
      <c r="I247" s="241"/>
      <c r="J247" s="40"/>
      <c r="K247" s="40"/>
      <c r="L247" s="44"/>
      <c r="M247" s="242"/>
      <c r="N247" s="243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154</v>
      </c>
      <c r="AU247" s="17" t="s">
        <v>86</v>
      </c>
    </row>
    <row r="248" spans="1:51" s="13" customFormat="1" ht="12">
      <c r="A248" s="13"/>
      <c r="B248" s="247"/>
      <c r="C248" s="248"/>
      <c r="D248" s="239" t="s">
        <v>158</v>
      </c>
      <c r="E248" s="249" t="s">
        <v>1</v>
      </c>
      <c r="F248" s="250" t="s">
        <v>159</v>
      </c>
      <c r="G248" s="248"/>
      <c r="H248" s="251">
        <v>1754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57" t="s">
        <v>158</v>
      </c>
      <c r="AU248" s="257" t="s">
        <v>86</v>
      </c>
      <c r="AV248" s="13" t="s">
        <v>86</v>
      </c>
      <c r="AW248" s="13" t="s">
        <v>35</v>
      </c>
      <c r="AX248" s="13" t="s">
        <v>78</v>
      </c>
      <c r="AY248" s="257" t="s">
        <v>143</v>
      </c>
    </row>
    <row r="249" spans="1:51" s="13" customFormat="1" ht="12">
      <c r="A249" s="13"/>
      <c r="B249" s="247"/>
      <c r="C249" s="248"/>
      <c r="D249" s="239" t="s">
        <v>158</v>
      </c>
      <c r="E249" s="249" t="s">
        <v>1</v>
      </c>
      <c r="F249" s="250" t="s">
        <v>160</v>
      </c>
      <c r="G249" s="248"/>
      <c r="H249" s="251">
        <v>-1424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7" t="s">
        <v>158</v>
      </c>
      <c r="AU249" s="257" t="s">
        <v>86</v>
      </c>
      <c r="AV249" s="13" t="s">
        <v>86</v>
      </c>
      <c r="AW249" s="13" t="s">
        <v>35</v>
      </c>
      <c r="AX249" s="13" t="s">
        <v>78</v>
      </c>
      <c r="AY249" s="257" t="s">
        <v>143</v>
      </c>
    </row>
    <row r="250" spans="1:51" s="14" customFormat="1" ht="12">
      <c r="A250" s="14"/>
      <c r="B250" s="258"/>
      <c r="C250" s="259"/>
      <c r="D250" s="239" t="s">
        <v>158</v>
      </c>
      <c r="E250" s="260" t="s">
        <v>1</v>
      </c>
      <c r="F250" s="261" t="s">
        <v>161</v>
      </c>
      <c r="G250" s="259"/>
      <c r="H250" s="262">
        <v>330</v>
      </c>
      <c r="I250" s="263"/>
      <c r="J250" s="259"/>
      <c r="K250" s="259"/>
      <c r="L250" s="264"/>
      <c r="M250" s="265"/>
      <c r="N250" s="266"/>
      <c r="O250" s="266"/>
      <c r="P250" s="266"/>
      <c r="Q250" s="266"/>
      <c r="R250" s="266"/>
      <c r="S250" s="266"/>
      <c r="T250" s="267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8" t="s">
        <v>158</v>
      </c>
      <c r="AU250" s="268" t="s">
        <v>86</v>
      </c>
      <c r="AV250" s="14" t="s">
        <v>150</v>
      </c>
      <c r="AW250" s="14" t="s">
        <v>35</v>
      </c>
      <c r="AX250" s="14" t="s">
        <v>82</v>
      </c>
      <c r="AY250" s="268" t="s">
        <v>143</v>
      </c>
    </row>
    <row r="251" spans="1:65" s="2" customFormat="1" ht="24.15" customHeight="1">
      <c r="A251" s="38"/>
      <c r="B251" s="39"/>
      <c r="C251" s="226" t="s">
        <v>311</v>
      </c>
      <c r="D251" s="226" t="s">
        <v>145</v>
      </c>
      <c r="E251" s="227" t="s">
        <v>312</v>
      </c>
      <c r="F251" s="228" t="s">
        <v>313</v>
      </c>
      <c r="G251" s="229" t="s">
        <v>148</v>
      </c>
      <c r="H251" s="230">
        <v>330</v>
      </c>
      <c r="I251" s="231"/>
      <c r="J251" s="232">
        <f>ROUND(I251*H251,2)</f>
        <v>0</v>
      </c>
      <c r="K251" s="228" t="s">
        <v>149</v>
      </c>
      <c r="L251" s="44"/>
      <c r="M251" s="233" t="s">
        <v>1</v>
      </c>
      <c r="N251" s="234" t="s">
        <v>43</v>
      </c>
      <c r="O251" s="91"/>
      <c r="P251" s="235">
        <f>O251*H251</f>
        <v>0</v>
      </c>
      <c r="Q251" s="235">
        <v>0.00041</v>
      </c>
      <c r="R251" s="235">
        <f>Q251*H251</f>
        <v>0.1353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150</v>
      </c>
      <c r="AT251" s="237" t="s">
        <v>145</v>
      </c>
      <c r="AU251" s="237" t="s">
        <v>86</v>
      </c>
      <c r="AY251" s="17" t="s">
        <v>143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82</v>
      </c>
      <c r="BK251" s="238">
        <f>ROUND(I251*H251,2)</f>
        <v>0</v>
      </c>
      <c r="BL251" s="17" t="s">
        <v>150</v>
      </c>
      <c r="BM251" s="237" t="s">
        <v>314</v>
      </c>
    </row>
    <row r="252" spans="1:47" s="2" customFormat="1" ht="12">
      <c r="A252" s="38"/>
      <c r="B252" s="39"/>
      <c r="C252" s="40"/>
      <c r="D252" s="239" t="s">
        <v>152</v>
      </c>
      <c r="E252" s="40"/>
      <c r="F252" s="240" t="s">
        <v>315</v>
      </c>
      <c r="G252" s="40"/>
      <c r="H252" s="40"/>
      <c r="I252" s="241"/>
      <c r="J252" s="40"/>
      <c r="K252" s="40"/>
      <c r="L252" s="44"/>
      <c r="M252" s="242"/>
      <c r="N252" s="24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152</v>
      </c>
      <c r="AU252" s="17" t="s">
        <v>86</v>
      </c>
    </row>
    <row r="253" spans="1:47" s="2" customFormat="1" ht="12">
      <c r="A253" s="38"/>
      <c r="B253" s="39"/>
      <c r="C253" s="40"/>
      <c r="D253" s="244" t="s">
        <v>154</v>
      </c>
      <c r="E253" s="40"/>
      <c r="F253" s="245" t="s">
        <v>316</v>
      </c>
      <c r="G253" s="40"/>
      <c r="H253" s="40"/>
      <c r="I253" s="241"/>
      <c r="J253" s="40"/>
      <c r="K253" s="40"/>
      <c r="L253" s="44"/>
      <c r="M253" s="242"/>
      <c r="N253" s="24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154</v>
      </c>
      <c r="AU253" s="17" t="s">
        <v>86</v>
      </c>
    </row>
    <row r="254" spans="1:51" s="13" customFormat="1" ht="12">
      <c r="A254" s="13"/>
      <c r="B254" s="247"/>
      <c r="C254" s="248"/>
      <c r="D254" s="239" t="s">
        <v>158</v>
      </c>
      <c r="E254" s="249" t="s">
        <v>1</v>
      </c>
      <c r="F254" s="250" t="s">
        <v>159</v>
      </c>
      <c r="G254" s="248"/>
      <c r="H254" s="251">
        <v>1754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7" t="s">
        <v>158</v>
      </c>
      <c r="AU254" s="257" t="s">
        <v>86</v>
      </c>
      <c r="AV254" s="13" t="s">
        <v>86</v>
      </c>
      <c r="AW254" s="13" t="s">
        <v>35</v>
      </c>
      <c r="AX254" s="13" t="s">
        <v>78</v>
      </c>
      <c r="AY254" s="257" t="s">
        <v>143</v>
      </c>
    </row>
    <row r="255" spans="1:51" s="13" customFormat="1" ht="12">
      <c r="A255" s="13"/>
      <c r="B255" s="247"/>
      <c r="C255" s="248"/>
      <c r="D255" s="239" t="s">
        <v>158</v>
      </c>
      <c r="E255" s="249" t="s">
        <v>1</v>
      </c>
      <c r="F255" s="250" t="s">
        <v>160</v>
      </c>
      <c r="G255" s="248"/>
      <c r="H255" s="251">
        <v>-1424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7" t="s">
        <v>158</v>
      </c>
      <c r="AU255" s="257" t="s">
        <v>86</v>
      </c>
      <c r="AV255" s="13" t="s">
        <v>86</v>
      </c>
      <c r="AW255" s="13" t="s">
        <v>35</v>
      </c>
      <c r="AX255" s="13" t="s">
        <v>78</v>
      </c>
      <c r="AY255" s="257" t="s">
        <v>143</v>
      </c>
    </row>
    <row r="256" spans="1:51" s="14" customFormat="1" ht="12">
      <c r="A256" s="14"/>
      <c r="B256" s="258"/>
      <c r="C256" s="259"/>
      <c r="D256" s="239" t="s">
        <v>158</v>
      </c>
      <c r="E256" s="260" t="s">
        <v>1</v>
      </c>
      <c r="F256" s="261" t="s">
        <v>161</v>
      </c>
      <c r="G256" s="259"/>
      <c r="H256" s="262">
        <v>330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8" t="s">
        <v>158</v>
      </c>
      <c r="AU256" s="268" t="s">
        <v>86</v>
      </c>
      <c r="AV256" s="14" t="s">
        <v>150</v>
      </c>
      <c r="AW256" s="14" t="s">
        <v>35</v>
      </c>
      <c r="AX256" s="14" t="s">
        <v>82</v>
      </c>
      <c r="AY256" s="268" t="s">
        <v>143</v>
      </c>
    </row>
    <row r="257" spans="1:65" s="2" customFormat="1" ht="33" customHeight="1">
      <c r="A257" s="38"/>
      <c r="B257" s="39"/>
      <c r="C257" s="226" t="s">
        <v>317</v>
      </c>
      <c r="D257" s="226" t="s">
        <v>145</v>
      </c>
      <c r="E257" s="227" t="s">
        <v>318</v>
      </c>
      <c r="F257" s="228" t="s">
        <v>319</v>
      </c>
      <c r="G257" s="229" t="s">
        <v>148</v>
      </c>
      <c r="H257" s="230">
        <v>330</v>
      </c>
      <c r="I257" s="231"/>
      <c r="J257" s="232">
        <f>ROUND(I257*H257,2)</f>
        <v>0</v>
      </c>
      <c r="K257" s="228" t="s">
        <v>149</v>
      </c>
      <c r="L257" s="44"/>
      <c r="M257" s="233" t="s">
        <v>1</v>
      </c>
      <c r="N257" s="234" t="s">
        <v>43</v>
      </c>
      <c r="O257" s="91"/>
      <c r="P257" s="235">
        <f>O257*H257</f>
        <v>0</v>
      </c>
      <c r="Q257" s="235">
        <v>0.10373</v>
      </c>
      <c r="R257" s="235">
        <f>Q257*H257</f>
        <v>34.2309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150</v>
      </c>
      <c r="AT257" s="237" t="s">
        <v>145</v>
      </c>
      <c r="AU257" s="237" t="s">
        <v>86</v>
      </c>
      <c r="AY257" s="17" t="s">
        <v>143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82</v>
      </c>
      <c r="BK257" s="238">
        <f>ROUND(I257*H257,2)</f>
        <v>0</v>
      </c>
      <c r="BL257" s="17" t="s">
        <v>150</v>
      </c>
      <c r="BM257" s="237" t="s">
        <v>320</v>
      </c>
    </row>
    <row r="258" spans="1:47" s="2" customFormat="1" ht="12">
      <c r="A258" s="38"/>
      <c r="B258" s="39"/>
      <c r="C258" s="40"/>
      <c r="D258" s="239" t="s">
        <v>152</v>
      </c>
      <c r="E258" s="40"/>
      <c r="F258" s="240" t="s">
        <v>321</v>
      </c>
      <c r="G258" s="40"/>
      <c r="H258" s="40"/>
      <c r="I258" s="241"/>
      <c r="J258" s="40"/>
      <c r="K258" s="40"/>
      <c r="L258" s="44"/>
      <c r="M258" s="242"/>
      <c r="N258" s="24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86</v>
      </c>
    </row>
    <row r="259" spans="1:47" s="2" customFormat="1" ht="12">
      <c r="A259" s="38"/>
      <c r="B259" s="39"/>
      <c r="C259" s="40"/>
      <c r="D259" s="244" t="s">
        <v>154</v>
      </c>
      <c r="E259" s="40"/>
      <c r="F259" s="245" t="s">
        <v>322</v>
      </c>
      <c r="G259" s="40"/>
      <c r="H259" s="40"/>
      <c r="I259" s="241"/>
      <c r="J259" s="40"/>
      <c r="K259" s="40"/>
      <c r="L259" s="44"/>
      <c r="M259" s="242"/>
      <c r="N259" s="24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154</v>
      </c>
      <c r="AU259" s="17" t="s">
        <v>86</v>
      </c>
    </row>
    <row r="260" spans="1:51" s="13" customFormat="1" ht="12">
      <c r="A260" s="13"/>
      <c r="B260" s="247"/>
      <c r="C260" s="248"/>
      <c r="D260" s="239" t="s">
        <v>158</v>
      </c>
      <c r="E260" s="249" t="s">
        <v>1</v>
      </c>
      <c r="F260" s="250" t="s">
        <v>159</v>
      </c>
      <c r="G260" s="248"/>
      <c r="H260" s="251">
        <v>1754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7" t="s">
        <v>158</v>
      </c>
      <c r="AU260" s="257" t="s">
        <v>86</v>
      </c>
      <c r="AV260" s="13" t="s">
        <v>86</v>
      </c>
      <c r="AW260" s="13" t="s">
        <v>35</v>
      </c>
      <c r="AX260" s="13" t="s">
        <v>78</v>
      </c>
      <c r="AY260" s="257" t="s">
        <v>143</v>
      </c>
    </row>
    <row r="261" spans="1:51" s="13" customFormat="1" ht="12">
      <c r="A261" s="13"/>
      <c r="B261" s="247"/>
      <c r="C261" s="248"/>
      <c r="D261" s="239" t="s">
        <v>158</v>
      </c>
      <c r="E261" s="249" t="s">
        <v>1</v>
      </c>
      <c r="F261" s="250" t="s">
        <v>160</v>
      </c>
      <c r="G261" s="248"/>
      <c r="H261" s="251">
        <v>-1424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7" t="s">
        <v>158</v>
      </c>
      <c r="AU261" s="257" t="s">
        <v>86</v>
      </c>
      <c r="AV261" s="13" t="s">
        <v>86</v>
      </c>
      <c r="AW261" s="13" t="s">
        <v>35</v>
      </c>
      <c r="AX261" s="13" t="s">
        <v>78</v>
      </c>
      <c r="AY261" s="257" t="s">
        <v>143</v>
      </c>
    </row>
    <row r="262" spans="1:51" s="14" customFormat="1" ht="12">
      <c r="A262" s="14"/>
      <c r="B262" s="258"/>
      <c r="C262" s="259"/>
      <c r="D262" s="239" t="s">
        <v>158</v>
      </c>
      <c r="E262" s="260" t="s">
        <v>1</v>
      </c>
      <c r="F262" s="261" t="s">
        <v>161</v>
      </c>
      <c r="G262" s="259"/>
      <c r="H262" s="262">
        <v>330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8" t="s">
        <v>158</v>
      </c>
      <c r="AU262" s="268" t="s">
        <v>86</v>
      </c>
      <c r="AV262" s="14" t="s">
        <v>150</v>
      </c>
      <c r="AW262" s="14" t="s">
        <v>35</v>
      </c>
      <c r="AX262" s="14" t="s">
        <v>82</v>
      </c>
      <c r="AY262" s="268" t="s">
        <v>143</v>
      </c>
    </row>
    <row r="263" spans="1:63" s="12" customFormat="1" ht="22.8" customHeight="1">
      <c r="A263" s="12"/>
      <c r="B263" s="210"/>
      <c r="C263" s="211"/>
      <c r="D263" s="212" t="s">
        <v>77</v>
      </c>
      <c r="E263" s="224" t="s">
        <v>206</v>
      </c>
      <c r="F263" s="224" t="s">
        <v>323</v>
      </c>
      <c r="G263" s="211"/>
      <c r="H263" s="211"/>
      <c r="I263" s="214"/>
      <c r="J263" s="225">
        <f>BK263</f>
        <v>0</v>
      </c>
      <c r="K263" s="211"/>
      <c r="L263" s="216"/>
      <c r="M263" s="217"/>
      <c r="N263" s="218"/>
      <c r="O263" s="218"/>
      <c r="P263" s="219">
        <f>SUM(P264:P304)</f>
        <v>0</v>
      </c>
      <c r="Q263" s="218"/>
      <c r="R263" s="219">
        <f>SUM(R264:R304)</f>
        <v>10.751499999999998</v>
      </c>
      <c r="S263" s="218"/>
      <c r="T263" s="220">
        <f>SUM(T264:T304)</f>
        <v>6.72</v>
      </c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R263" s="221" t="s">
        <v>82</v>
      </c>
      <c r="AT263" s="222" t="s">
        <v>77</v>
      </c>
      <c r="AU263" s="222" t="s">
        <v>82</v>
      </c>
      <c r="AY263" s="221" t="s">
        <v>143</v>
      </c>
      <c r="BK263" s="223">
        <f>SUM(BK264:BK304)</f>
        <v>0</v>
      </c>
    </row>
    <row r="264" spans="1:65" s="2" customFormat="1" ht="16.5" customHeight="1">
      <c r="A264" s="38"/>
      <c r="B264" s="39"/>
      <c r="C264" s="226" t="s">
        <v>324</v>
      </c>
      <c r="D264" s="226" t="s">
        <v>145</v>
      </c>
      <c r="E264" s="227" t="s">
        <v>325</v>
      </c>
      <c r="F264" s="228" t="s">
        <v>326</v>
      </c>
      <c r="G264" s="229" t="s">
        <v>327</v>
      </c>
      <c r="H264" s="230">
        <v>10</v>
      </c>
      <c r="I264" s="231"/>
      <c r="J264" s="232">
        <f>ROUND(I264*H264,2)</f>
        <v>0</v>
      </c>
      <c r="K264" s="228" t="s">
        <v>149</v>
      </c>
      <c r="L264" s="44"/>
      <c r="M264" s="233" t="s">
        <v>1</v>
      </c>
      <c r="N264" s="234" t="s">
        <v>43</v>
      </c>
      <c r="O264" s="91"/>
      <c r="P264" s="235">
        <f>O264*H264</f>
        <v>0</v>
      </c>
      <c r="Q264" s="235">
        <v>7E-05</v>
      </c>
      <c r="R264" s="235">
        <f>Q264*H264</f>
        <v>0.0006999999999999999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150</v>
      </c>
      <c r="AT264" s="237" t="s">
        <v>145</v>
      </c>
      <c r="AU264" s="237" t="s">
        <v>86</v>
      </c>
      <c r="AY264" s="17" t="s">
        <v>143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82</v>
      </c>
      <c r="BK264" s="238">
        <f>ROUND(I264*H264,2)</f>
        <v>0</v>
      </c>
      <c r="BL264" s="17" t="s">
        <v>150</v>
      </c>
      <c r="BM264" s="237" t="s">
        <v>328</v>
      </c>
    </row>
    <row r="265" spans="1:47" s="2" customFormat="1" ht="12">
      <c r="A265" s="38"/>
      <c r="B265" s="39"/>
      <c r="C265" s="40"/>
      <c r="D265" s="239" t="s">
        <v>152</v>
      </c>
      <c r="E265" s="40"/>
      <c r="F265" s="240" t="s">
        <v>326</v>
      </c>
      <c r="G265" s="40"/>
      <c r="H265" s="40"/>
      <c r="I265" s="241"/>
      <c r="J265" s="40"/>
      <c r="K265" s="40"/>
      <c r="L265" s="44"/>
      <c r="M265" s="242"/>
      <c r="N265" s="243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152</v>
      </c>
      <c r="AU265" s="17" t="s">
        <v>86</v>
      </c>
    </row>
    <row r="266" spans="1:47" s="2" customFormat="1" ht="12">
      <c r="A266" s="38"/>
      <c r="B266" s="39"/>
      <c r="C266" s="40"/>
      <c r="D266" s="244" t="s">
        <v>154</v>
      </c>
      <c r="E266" s="40"/>
      <c r="F266" s="245" t="s">
        <v>329</v>
      </c>
      <c r="G266" s="40"/>
      <c r="H266" s="40"/>
      <c r="I266" s="241"/>
      <c r="J266" s="40"/>
      <c r="K266" s="40"/>
      <c r="L266" s="44"/>
      <c r="M266" s="242"/>
      <c r="N266" s="24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154</v>
      </c>
      <c r="AU266" s="17" t="s">
        <v>86</v>
      </c>
    </row>
    <row r="267" spans="1:65" s="2" customFormat="1" ht="24.15" customHeight="1">
      <c r="A267" s="38"/>
      <c r="B267" s="39"/>
      <c r="C267" s="226" t="s">
        <v>330</v>
      </c>
      <c r="D267" s="226" t="s">
        <v>145</v>
      </c>
      <c r="E267" s="227" t="s">
        <v>331</v>
      </c>
      <c r="F267" s="228" t="s">
        <v>332</v>
      </c>
      <c r="G267" s="229" t="s">
        <v>171</v>
      </c>
      <c r="H267" s="230">
        <v>3.5</v>
      </c>
      <c r="I267" s="231"/>
      <c r="J267" s="232">
        <f>ROUND(I267*H267,2)</f>
        <v>0</v>
      </c>
      <c r="K267" s="228" t="s">
        <v>149</v>
      </c>
      <c r="L267" s="44"/>
      <c r="M267" s="233" t="s">
        <v>1</v>
      </c>
      <c r="N267" s="234" t="s">
        <v>43</v>
      </c>
      <c r="O267" s="91"/>
      <c r="P267" s="235">
        <f>O267*H267</f>
        <v>0</v>
      </c>
      <c r="Q267" s="235">
        <v>0</v>
      </c>
      <c r="R267" s="235">
        <f>Q267*H267</f>
        <v>0</v>
      </c>
      <c r="S267" s="235">
        <v>1.92</v>
      </c>
      <c r="T267" s="236">
        <f>S267*H267</f>
        <v>6.72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237" t="s">
        <v>150</v>
      </c>
      <c r="AT267" s="237" t="s">
        <v>145</v>
      </c>
      <c r="AU267" s="237" t="s">
        <v>86</v>
      </c>
      <c r="AY267" s="17" t="s">
        <v>143</v>
      </c>
      <c r="BE267" s="238">
        <f>IF(N267="základní",J267,0)</f>
        <v>0</v>
      </c>
      <c r="BF267" s="238">
        <f>IF(N267="snížená",J267,0)</f>
        <v>0</v>
      </c>
      <c r="BG267" s="238">
        <f>IF(N267="zákl. přenesená",J267,0)</f>
        <v>0</v>
      </c>
      <c r="BH267" s="238">
        <f>IF(N267="sníž. přenesená",J267,0)</f>
        <v>0</v>
      </c>
      <c r="BI267" s="238">
        <f>IF(N267="nulová",J267,0)</f>
        <v>0</v>
      </c>
      <c r="BJ267" s="17" t="s">
        <v>82</v>
      </c>
      <c r="BK267" s="238">
        <f>ROUND(I267*H267,2)</f>
        <v>0</v>
      </c>
      <c r="BL267" s="17" t="s">
        <v>150</v>
      </c>
      <c r="BM267" s="237" t="s">
        <v>333</v>
      </c>
    </row>
    <row r="268" spans="1:47" s="2" customFormat="1" ht="12">
      <c r="A268" s="38"/>
      <c r="B268" s="39"/>
      <c r="C268" s="40"/>
      <c r="D268" s="239" t="s">
        <v>152</v>
      </c>
      <c r="E268" s="40"/>
      <c r="F268" s="240" t="s">
        <v>334</v>
      </c>
      <c r="G268" s="40"/>
      <c r="H268" s="40"/>
      <c r="I268" s="241"/>
      <c r="J268" s="40"/>
      <c r="K268" s="40"/>
      <c r="L268" s="44"/>
      <c r="M268" s="242"/>
      <c r="N268" s="243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152</v>
      </c>
      <c r="AU268" s="17" t="s">
        <v>86</v>
      </c>
    </row>
    <row r="269" spans="1:47" s="2" customFormat="1" ht="12">
      <c r="A269" s="38"/>
      <c r="B269" s="39"/>
      <c r="C269" s="40"/>
      <c r="D269" s="244" t="s">
        <v>154</v>
      </c>
      <c r="E269" s="40"/>
      <c r="F269" s="245" t="s">
        <v>335</v>
      </c>
      <c r="G269" s="40"/>
      <c r="H269" s="40"/>
      <c r="I269" s="241"/>
      <c r="J269" s="40"/>
      <c r="K269" s="40"/>
      <c r="L269" s="44"/>
      <c r="M269" s="242"/>
      <c r="N269" s="243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154</v>
      </c>
      <c r="AU269" s="17" t="s">
        <v>86</v>
      </c>
    </row>
    <row r="270" spans="1:47" s="2" customFormat="1" ht="12">
      <c r="A270" s="38"/>
      <c r="B270" s="39"/>
      <c r="C270" s="40"/>
      <c r="D270" s="239" t="s">
        <v>156</v>
      </c>
      <c r="E270" s="40"/>
      <c r="F270" s="246" t="s">
        <v>336</v>
      </c>
      <c r="G270" s="40"/>
      <c r="H270" s="40"/>
      <c r="I270" s="241"/>
      <c r="J270" s="40"/>
      <c r="K270" s="40"/>
      <c r="L270" s="44"/>
      <c r="M270" s="242"/>
      <c r="N270" s="243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156</v>
      </c>
      <c r="AU270" s="17" t="s">
        <v>86</v>
      </c>
    </row>
    <row r="271" spans="1:51" s="13" customFormat="1" ht="12">
      <c r="A271" s="13"/>
      <c r="B271" s="247"/>
      <c r="C271" s="248"/>
      <c r="D271" s="239" t="s">
        <v>158</v>
      </c>
      <c r="E271" s="249" t="s">
        <v>1</v>
      </c>
      <c r="F271" s="250" t="s">
        <v>337</v>
      </c>
      <c r="G271" s="248"/>
      <c r="H271" s="251">
        <v>3.5</v>
      </c>
      <c r="I271" s="252"/>
      <c r="J271" s="248"/>
      <c r="K271" s="248"/>
      <c r="L271" s="253"/>
      <c r="M271" s="254"/>
      <c r="N271" s="255"/>
      <c r="O271" s="255"/>
      <c r="P271" s="255"/>
      <c r="Q271" s="255"/>
      <c r="R271" s="255"/>
      <c r="S271" s="255"/>
      <c r="T271" s="256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7" t="s">
        <v>158</v>
      </c>
      <c r="AU271" s="257" t="s">
        <v>86</v>
      </c>
      <c r="AV271" s="13" t="s">
        <v>86</v>
      </c>
      <c r="AW271" s="13" t="s">
        <v>35</v>
      </c>
      <c r="AX271" s="13" t="s">
        <v>82</v>
      </c>
      <c r="AY271" s="257" t="s">
        <v>143</v>
      </c>
    </row>
    <row r="272" spans="1:65" s="2" customFormat="1" ht="24.15" customHeight="1">
      <c r="A272" s="38"/>
      <c r="B272" s="39"/>
      <c r="C272" s="226" t="s">
        <v>338</v>
      </c>
      <c r="D272" s="226" t="s">
        <v>145</v>
      </c>
      <c r="E272" s="227" t="s">
        <v>339</v>
      </c>
      <c r="F272" s="228" t="s">
        <v>340</v>
      </c>
      <c r="G272" s="229" t="s">
        <v>341</v>
      </c>
      <c r="H272" s="230">
        <v>10</v>
      </c>
      <c r="I272" s="231"/>
      <c r="J272" s="232">
        <f>ROUND(I272*H272,2)</f>
        <v>0</v>
      </c>
      <c r="K272" s="228" t="s">
        <v>149</v>
      </c>
      <c r="L272" s="44"/>
      <c r="M272" s="233" t="s">
        <v>1</v>
      </c>
      <c r="N272" s="234" t="s">
        <v>43</v>
      </c>
      <c r="O272" s="91"/>
      <c r="P272" s="235">
        <f>O272*H272</f>
        <v>0</v>
      </c>
      <c r="Q272" s="235">
        <v>0.12422</v>
      </c>
      <c r="R272" s="235">
        <f>Q272*H272</f>
        <v>1.2422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150</v>
      </c>
      <c r="AT272" s="237" t="s">
        <v>145</v>
      </c>
      <c r="AU272" s="237" t="s">
        <v>86</v>
      </c>
      <c r="AY272" s="17" t="s">
        <v>143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82</v>
      </c>
      <c r="BK272" s="238">
        <f>ROUND(I272*H272,2)</f>
        <v>0</v>
      </c>
      <c r="BL272" s="17" t="s">
        <v>150</v>
      </c>
      <c r="BM272" s="237" t="s">
        <v>342</v>
      </c>
    </row>
    <row r="273" spans="1:47" s="2" customFormat="1" ht="12">
      <c r="A273" s="38"/>
      <c r="B273" s="39"/>
      <c r="C273" s="40"/>
      <c r="D273" s="239" t="s">
        <v>152</v>
      </c>
      <c r="E273" s="40"/>
      <c r="F273" s="240" t="s">
        <v>343</v>
      </c>
      <c r="G273" s="40"/>
      <c r="H273" s="40"/>
      <c r="I273" s="241"/>
      <c r="J273" s="40"/>
      <c r="K273" s="40"/>
      <c r="L273" s="44"/>
      <c r="M273" s="242"/>
      <c r="N273" s="24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152</v>
      </c>
      <c r="AU273" s="17" t="s">
        <v>86</v>
      </c>
    </row>
    <row r="274" spans="1:47" s="2" customFormat="1" ht="12">
      <c r="A274" s="38"/>
      <c r="B274" s="39"/>
      <c r="C274" s="40"/>
      <c r="D274" s="244" t="s">
        <v>154</v>
      </c>
      <c r="E274" s="40"/>
      <c r="F274" s="245" t="s">
        <v>344</v>
      </c>
      <c r="G274" s="40"/>
      <c r="H274" s="40"/>
      <c r="I274" s="241"/>
      <c r="J274" s="40"/>
      <c r="K274" s="40"/>
      <c r="L274" s="44"/>
      <c r="M274" s="242"/>
      <c r="N274" s="243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154</v>
      </c>
      <c r="AU274" s="17" t="s">
        <v>86</v>
      </c>
    </row>
    <row r="275" spans="1:51" s="13" customFormat="1" ht="12">
      <c r="A275" s="13"/>
      <c r="B275" s="247"/>
      <c r="C275" s="248"/>
      <c r="D275" s="239" t="s">
        <v>158</v>
      </c>
      <c r="E275" s="249" t="s">
        <v>1</v>
      </c>
      <c r="F275" s="250" t="s">
        <v>221</v>
      </c>
      <c r="G275" s="248"/>
      <c r="H275" s="251">
        <v>10</v>
      </c>
      <c r="I275" s="252"/>
      <c r="J275" s="248"/>
      <c r="K275" s="248"/>
      <c r="L275" s="253"/>
      <c r="M275" s="254"/>
      <c r="N275" s="255"/>
      <c r="O275" s="255"/>
      <c r="P275" s="255"/>
      <c r="Q275" s="255"/>
      <c r="R275" s="255"/>
      <c r="S275" s="255"/>
      <c r="T275" s="256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57" t="s">
        <v>158</v>
      </c>
      <c r="AU275" s="257" t="s">
        <v>86</v>
      </c>
      <c r="AV275" s="13" t="s">
        <v>86</v>
      </c>
      <c r="AW275" s="13" t="s">
        <v>35</v>
      </c>
      <c r="AX275" s="13" t="s">
        <v>82</v>
      </c>
      <c r="AY275" s="257" t="s">
        <v>143</v>
      </c>
    </row>
    <row r="276" spans="1:65" s="2" customFormat="1" ht="21.75" customHeight="1">
      <c r="A276" s="38"/>
      <c r="B276" s="39"/>
      <c r="C276" s="269" t="s">
        <v>345</v>
      </c>
      <c r="D276" s="269" t="s">
        <v>215</v>
      </c>
      <c r="E276" s="270" t="s">
        <v>346</v>
      </c>
      <c r="F276" s="271" t="s">
        <v>347</v>
      </c>
      <c r="G276" s="272" t="s">
        <v>341</v>
      </c>
      <c r="H276" s="273">
        <v>10</v>
      </c>
      <c r="I276" s="274"/>
      <c r="J276" s="275">
        <f>ROUND(I276*H276,2)</f>
        <v>0</v>
      </c>
      <c r="K276" s="271" t="s">
        <v>149</v>
      </c>
      <c r="L276" s="276"/>
      <c r="M276" s="277" t="s">
        <v>1</v>
      </c>
      <c r="N276" s="278" t="s">
        <v>43</v>
      </c>
      <c r="O276" s="91"/>
      <c r="P276" s="235">
        <f>O276*H276</f>
        <v>0</v>
      </c>
      <c r="Q276" s="235">
        <v>0.067</v>
      </c>
      <c r="R276" s="235">
        <f>Q276*H276</f>
        <v>0.67</v>
      </c>
      <c r="S276" s="235">
        <v>0</v>
      </c>
      <c r="T276" s="236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237" t="s">
        <v>206</v>
      </c>
      <c r="AT276" s="237" t="s">
        <v>215</v>
      </c>
      <c r="AU276" s="237" t="s">
        <v>86</v>
      </c>
      <c r="AY276" s="17" t="s">
        <v>143</v>
      </c>
      <c r="BE276" s="238">
        <f>IF(N276="základní",J276,0)</f>
        <v>0</v>
      </c>
      <c r="BF276" s="238">
        <f>IF(N276="snížená",J276,0)</f>
        <v>0</v>
      </c>
      <c r="BG276" s="238">
        <f>IF(N276="zákl. přenesená",J276,0)</f>
        <v>0</v>
      </c>
      <c r="BH276" s="238">
        <f>IF(N276="sníž. přenesená",J276,0)</f>
        <v>0</v>
      </c>
      <c r="BI276" s="238">
        <f>IF(N276="nulová",J276,0)</f>
        <v>0</v>
      </c>
      <c r="BJ276" s="17" t="s">
        <v>82</v>
      </c>
      <c r="BK276" s="238">
        <f>ROUND(I276*H276,2)</f>
        <v>0</v>
      </c>
      <c r="BL276" s="17" t="s">
        <v>150</v>
      </c>
      <c r="BM276" s="237" t="s">
        <v>348</v>
      </c>
    </row>
    <row r="277" spans="1:47" s="2" customFormat="1" ht="12">
      <c r="A277" s="38"/>
      <c r="B277" s="39"/>
      <c r="C277" s="40"/>
      <c r="D277" s="239" t="s">
        <v>152</v>
      </c>
      <c r="E277" s="40"/>
      <c r="F277" s="240" t="s">
        <v>347</v>
      </c>
      <c r="G277" s="40"/>
      <c r="H277" s="40"/>
      <c r="I277" s="241"/>
      <c r="J277" s="40"/>
      <c r="K277" s="40"/>
      <c r="L277" s="44"/>
      <c r="M277" s="242"/>
      <c r="N277" s="24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152</v>
      </c>
      <c r="AU277" s="17" t="s">
        <v>86</v>
      </c>
    </row>
    <row r="278" spans="1:65" s="2" customFormat="1" ht="24.15" customHeight="1">
      <c r="A278" s="38"/>
      <c r="B278" s="39"/>
      <c r="C278" s="226" t="s">
        <v>349</v>
      </c>
      <c r="D278" s="226" t="s">
        <v>145</v>
      </c>
      <c r="E278" s="227" t="s">
        <v>350</v>
      </c>
      <c r="F278" s="228" t="s">
        <v>351</v>
      </c>
      <c r="G278" s="229" t="s">
        <v>341</v>
      </c>
      <c r="H278" s="230">
        <v>10</v>
      </c>
      <c r="I278" s="231"/>
      <c r="J278" s="232">
        <f>ROUND(I278*H278,2)</f>
        <v>0</v>
      </c>
      <c r="K278" s="228" t="s">
        <v>149</v>
      </c>
      <c r="L278" s="44"/>
      <c r="M278" s="233" t="s">
        <v>1</v>
      </c>
      <c r="N278" s="234" t="s">
        <v>43</v>
      </c>
      <c r="O278" s="91"/>
      <c r="P278" s="235">
        <f>O278*H278</f>
        <v>0</v>
      </c>
      <c r="Q278" s="235">
        <v>0.02972</v>
      </c>
      <c r="R278" s="235">
        <f>Q278*H278</f>
        <v>0.2972</v>
      </c>
      <c r="S278" s="235">
        <v>0</v>
      </c>
      <c r="T278" s="23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150</v>
      </c>
      <c r="AT278" s="237" t="s">
        <v>145</v>
      </c>
      <c r="AU278" s="237" t="s">
        <v>86</v>
      </c>
      <c r="AY278" s="17" t="s">
        <v>143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82</v>
      </c>
      <c r="BK278" s="238">
        <f>ROUND(I278*H278,2)</f>
        <v>0</v>
      </c>
      <c r="BL278" s="17" t="s">
        <v>150</v>
      </c>
      <c r="BM278" s="237" t="s">
        <v>352</v>
      </c>
    </row>
    <row r="279" spans="1:47" s="2" customFormat="1" ht="12">
      <c r="A279" s="38"/>
      <c r="B279" s="39"/>
      <c r="C279" s="40"/>
      <c r="D279" s="239" t="s">
        <v>152</v>
      </c>
      <c r="E279" s="40"/>
      <c r="F279" s="240" t="s">
        <v>353</v>
      </c>
      <c r="G279" s="40"/>
      <c r="H279" s="40"/>
      <c r="I279" s="241"/>
      <c r="J279" s="40"/>
      <c r="K279" s="40"/>
      <c r="L279" s="44"/>
      <c r="M279" s="242"/>
      <c r="N279" s="243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86</v>
      </c>
    </row>
    <row r="280" spans="1:47" s="2" customFormat="1" ht="12">
      <c r="A280" s="38"/>
      <c r="B280" s="39"/>
      <c r="C280" s="40"/>
      <c r="D280" s="244" t="s">
        <v>154</v>
      </c>
      <c r="E280" s="40"/>
      <c r="F280" s="245" t="s">
        <v>354</v>
      </c>
      <c r="G280" s="40"/>
      <c r="H280" s="40"/>
      <c r="I280" s="241"/>
      <c r="J280" s="40"/>
      <c r="K280" s="40"/>
      <c r="L280" s="44"/>
      <c r="M280" s="242"/>
      <c r="N280" s="243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154</v>
      </c>
      <c r="AU280" s="17" t="s">
        <v>86</v>
      </c>
    </row>
    <row r="281" spans="1:65" s="2" customFormat="1" ht="21.75" customHeight="1">
      <c r="A281" s="38"/>
      <c r="B281" s="39"/>
      <c r="C281" s="269" t="s">
        <v>355</v>
      </c>
      <c r="D281" s="269" t="s">
        <v>215</v>
      </c>
      <c r="E281" s="270" t="s">
        <v>356</v>
      </c>
      <c r="F281" s="271" t="s">
        <v>357</v>
      </c>
      <c r="G281" s="272" t="s">
        <v>341</v>
      </c>
      <c r="H281" s="273">
        <v>10</v>
      </c>
      <c r="I281" s="274"/>
      <c r="J281" s="275">
        <f>ROUND(I281*H281,2)</f>
        <v>0</v>
      </c>
      <c r="K281" s="271" t="s">
        <v>149</v>
      </c>
      <c r="L281" s="276"/>
      <c r="M281" s="277" t="s">
        <v>1</v>
      </c>
      <c r="N281" s="278" t="s">
        <v>43</v>
      </c>
      <c r="O281" s="91"/>
      <c r="P281" s="235">
        <f>O281*H281</f>
        <v>0</v>
      </c>
      <c r="Q281" s="235">
        <v>0.058</v>
      </c>
      <c r="R281" s="235">
        <f>Q281*H281</f>
        <v>0.5800000000000001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206</v>
      </c>
      <c r="AT281" s="237" t="s">
        <v>215</v>
      </c>
      <c r="AU281" s="237" t="s">
        <v>86</v>
      </c>
      <c r="AY281" s="17" t="s">
        <v>143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82</v>
      </c>
      <c r="BK281" s="238">
        <f>ROUND(I281*H281,2)</f>
        <v>0</v>
      </c>
      <c r="BL281" s="17" t="s">
        <v>150</v>
      </c>
      <c r="BM281" s="237" t="s">
        <v>358</v>
      </c>
    </row>
    <row r="282" spans="1:47" s="2" customFormat="1" ht="12">
      <c r="A282" s="38"/>
      <c r="B282" s="39"/>
      <c r="C282" s="40"/>
      <c r="D282" s="239" t="s">
        <v>152</v>
      </c>
      <c r="E282" s="40"/>
      <c r="F282" s="240" t="s">
        <v>357</v>
      </c>
      <c r="G282" s="40"/>
      <c r="H282" s="40"/>
      <c r="I282" s="241"/>
      <c r="J282" s="40"/>
      <c r="K282" s="40"/>
      <c r="L282" s="44"/>
      <c r="M282" s="242"/>
      <c r="N282" s="243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152</v>
      </c>
      <c r="AU282" s="17" t="s">
        <v>86</v>
      </c>
    </row>
    <row r="283" spans="1:65" s="2" customFormat="1" ht="24.15" customHeight="1">
      <c r="A283" s="38"/>
      <c r="B283" s="39"/>
      <c r="C283" s="226" t="s">
        <v>359</v>
      </c>
      <c r="D283" s="226" t="s">
        <v>145</v>
      </c>
      <c r="E283" s="227" t="s">
        <v>360</v>
      </c>
      <c r="F283" s="228" t="s">
        <v>361</v>
      </c>
      <c r="G283" s="229" t="s">
        <v>341</v>
      </c>
      <c r="H283" s="230">
        <v>10</v>
      </c>
      <c r="I283" s="231"/>
      <c r="J283" s="232">
        <f>ROUND(I283*H283,2)</f>
        <v>0</v>
      </c>
      <c r="K283" s="228" t="s">
        <v>149</v>
      </c>
      <c r="L283" s="44"/>
      <c r="M283" s="233" t="s">
        <v>1</v>
      </c>
      <c r="N283" s="234" t="s">
        <v>43</v>
      </c>
      <c r="O283" s="91"/>
      <c r="P283" s="235">
        <f>O283*H283</f>
        <v>0</v>
      </c>
      <c r="Q283" s="235">
        <v>0.02972</v>
      </c>
      <c r="R283" s="235">
        <f>Q283*H283</f>
        <v>0.2972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150</v>
      </c>
      <c r="AT283" s="237" t="s">
        <v>145</v>
      </c>
      <c r="AU283" s="237" t="s">
        <v>86</v>
      </c>
      <c r="AY283" s="17" t="s">
        <v>143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82</v>
      </c>
      <c r="BK283" s="238">
        <f>ROUND(I283*H283,2)</f>
        <v>0</v>
      </c>
      <c r="BL283" s="17" t="s">
        <v>150</v>
      </c>
      <c r="BM283" s="237" t="s">
        <v>362</v>
      </c>
    </row>
    <row r="284" spans="1:47" s="2" customFormat="1" ht="12">
      <c r="A284" s="38"/>
      <c r="B284" s="39"/>
      <c r="C284" s="40"/>
      <c r="D284" s="239" t="s">
        <v>152</v>
      </c>
      <c r="E284" s="40"/>
      <c r="F284" s="240" t="s">
        <v>363</v>
      </c>
      <c r="G284" s="40"/>
      <c r="H284" s="40"/>
      <c r="I284" s="241"/>
      <c r="J284" s="40"/>
      <c r="K284" s="40"/>
      <c r="L284" s="44"/>
      <c r="M284" s="242"/>
      <c r="N284" s="24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152</v>
      </c>
      <c r="AU284" s="17" t="s">
        <v>86</v>
      </c>
    </row>
    <row r="285" spans="1:47" s="2" customFormat="1" ht="12">
      <c r="A285" s="38"/>
      <c r="B285" s="39"/>
      <c r="C285" s="40"/>
      <c r="D285" s="244" t="s">
        <v>154</v>
      </c>
      <c r="E285" s="40"/>
      <c r="F285" s="245" t="s">
        <v>364</v>
      </c>
      <c r="G285" s="40"/>
      <c r="H285" s="40"/>
      <c r="I285" s="241"/>
      <c r="J285" s="40"/>
      <c r="K285" s="40"/>
      <c r="L285" s="44"/>
      <c r="M285" s="242"/>
      <c r="N285" s="243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154</v>
      </c>
      <c r="AU285" s="17" t="s">
        <v>86</v>
      </c>
    </row>
    <row r="286" spans="1:65" s="2" customFormat="1" ht="24.15" customHeight="1">
      <c r="A286" s="38"/>
      <c r="B286" s="39"/>
      <c r="C286" s="269" t="s">
        <v>365</v>
      </c>
      <c r="D286" s="269" t="s">
        <v>215</v>
      </c>
      <c r="E286" s="270" t="s">
        <v>366</v>
      </c>
      <c r="F286" s="271" t="s">
        <v>367</v>
      </c>
      <c r="G286" s="272" t="s">
        <v>341</v>
      </c>
      <c r="H286" s="273">
        <v>10</v>
      </c>
      <c r="I286" s="274"/>
      <c r="J286" s="275">
        <f>ROUND(I286*H286,2)</f>
        <v>0</v>
      </c>
      <c r="K286" s="271" t="s">
        <v>149</v>
      </c>
      <c r="L286" s="276"/>
      <c r="M286" s="277" t="s">
        <v>1</v>
      </c>
      <c r="N286" s="278" t="s">
        <v>43</v>
      </c>
      <c r="O286" s="91"/>
      <c r="P286" s="235">
        <f>O286*H286</f>
        <v>0</v>
      </c>
      <c r="Q286" s="235">
        <v>0.11</v>
      </c>
      <c r="R286" s="235">
        <f>Q286*H286</f>
        <v>1.1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206</v>
      </c>
      <c r="AT286" s="237" t="s">
        <v>215</v>
      </c>
      <c r="AU286" s="237" t="s">
        <v>86</v>
      </c>
      <c r="AY286" s="17" t="s">
        <v>143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82</v>
      </c>
      <c r="BK286" s="238">
        <f>ROUND(I286*H286,2)</f>
        <v>0</v>
      </c>
      <c r="BL286" s="17" t="s">
        <v>150</v>
      </c>
      <c r="BM286" s="237" t="s">
        <v>368</v>
      </c>
    </row>
    <row r="287" spans="1:47" s="2" customFormat="1" ht="12">
      <c r="A287" s="38"/>
      <c r="B287" s="39"/>
      <c r="C287" s="40"/>
      <c r="D287" s="239" t="s">
        <v>152</v>
      </c>
      <c r="E287" s="40"/>
      <c r="F287" s="240" t="s">
        <v>367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86</v>
      </c>
    </row>
    <row r="288" spans="1:65" s="2" customFormat="1" ht="24.15" customHeight="1">
      <c r="A288" s="38"/>
      <c r="B288" s="39"/>
      <c r="C288" s="226" t="s">
        <v>369</v>
      </c>
      <c r="D288" s="226" t="s">
        <v>145</v>
      </c>
      <c r="E288" s="227" t="s">
        <v>370</v>
      </c>
      <c r="F288" s="228" t="s">
        <v>371</v>
      </c>
      <c r="G288" s="229" t="s">
        <v>341</v>
      </c>
      <c r="H288" s="230">
        <v>10</v>
      </c>
      <c r="I288" s="231"/>
      <c r="J288" s="232">
        <f>ROUND(I288*H288,2)</f>
        <v>0</v>
      </c>
      <c r="K288" s="228" t="s">
        <v>149</v>
      </c>
      <c r="L288" s="44"/>
      <c r="M288" s="233" t="s">
        <v>1</v>
      </c>
      <c r="N288" s="234" t="s">
        <v>43</v>
      </c>
      <c r="O288" s="91"/>
      <c r="P288" s="235">
        <f>O288*H288</f>
        <v>0</v>
      </c>
      <c r="Q288" s="235">
        <v>0.02972</v>
      </c>
      <c r="R288" s="235">
        <f>Q288*H288</f>
        <v>0.2972</v>
      </c>
      <c r="S288" s="235">
        <v>0</v>
      </c>
      <c r="T288" s="236">
        <f>S288*H288</f>
        <v>0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237" t="s">
        <v>150</v>
      </c>
      <c r="AT288" s="237" t="s">
        <v>145</v>
      </c>
      <c r="AU288" s="237" t="s">
        <v>86</v>
      </c>
      <c r="AY288" s="17" t="s">
        <v>143</v>
      </c>
      <c r="BE288" s="238">
        <f>IF(N288="základní",J288,0)</f>
        <v>0</v>
      </c>
      <c r="BF288" s="238">
        <f>IF(N288="snížená",J288,0)</f>
        <v>0</v>
      </c>
      <c r="BG288" s="238">
        <f>IF(N288="zákl. přenesená",J288,0)</f>
        <v>0</v>
      </c>
      <c r="BH288" s="238">
        <f>IF(N288="sníž. přenesená",J288,0)</f>
        <v>0</v>
      </c>
      <c r="BI288" s="238">
        <f>IF(N288="nulová",J288,0)</f>
        <v>0</v>
      </c>
      <c r="BJ288" s="17" t="s">
        <v>82</v>
      </c>
      <c r="BK288" s="238">
        <f>ROUND(I288*H288,2)</f>
        <v>0</v>
      </c>
      <c r="BL288" s="17" t="s">
        <v>150</v>
      </c>
      <c r="BM288" s="237" t="s">
        <v>372</v>
      </c>
    </row>
    <row r="289" spans="1:47" s="2" customFormat="1" ht="12">
      <c r="A289" s="38"/>
      <c r="B289" s="39"/>
      <c r="C289" s="40"/>
      <c r="D289" s="239" t="s">
        <v>152</v>
      </c>
      <c r="E289" s="40"/>
      <c r="F289" s="240" t="s">
        <v>373</v>
      </c>
      <c r="G289" s="40"/>
      <c r="H289" s="40"/>
      <c r="I289" s="241"/>
      <c r="J289" s="40"/>
      <c r="K289" s="40"/>
      <c r="L289" s="44"/>
      <c r="M289" s="242"/>
      <c r="N289" s="243"/>
      <c r="O289" s="91"/>
      <c r="P289" s="91"/>
      <c r="Q289" s="91"/>
      <c r="R289" s="91"/>
      <c r="S289" s="91"/>
      <c r="T289" s="92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T289" s="17" t="s">
        <v>152</v>
      </c>
      <c r="AU289" s="17" t="s">
        <v>86</v>
      </c>
    </row>
    <row r="290" spans="1:47" s="2" customFormat="1" ht="12">
      <c r="A290" s="38"/>
      <c r="B290" s="39"/>
      <c r="C290" s="40"/>
      <c r="D290" s="244" t="s">
        <v>154</v>
      </c>
      <c r="E290" s="40"/>
      <c r="F290" s="245" t="s">
        <v>374</v>
      </c>
      <c r="G290" s="40"/>
      <c r="H290" s="40"/>
      <c r="I290" s="241"/>
      <c r="J290" s="40"/>
      <c r="K290" s="40"/>
      <c r="L290" s="44"/>
      <c r="M290" s="242"/>
      <c r="N290" s="243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154</v>
      </c>
      <c r="AU290" s="17" t="s">
        <v>86</v>
      </c>
    </row>
    <row r="291" spans="1:65" s="2" customFormat="1" ht="33" customHeight="1">
      <c r="A291" s="38"/>
      <c r="B291" s="39"/>
      <c r="C291" s="269" t="s">
        <v>375</v>
      </c>
      <c r="D291" s="269" t="s">
        <v>215</v>
      </c>
      <c r="E291" s="270" t="s">
        <v>376</v>
      </c>
      <c r="F291" s="271" t="s">
        <v>377</v>
      </c>
      <c r="G291" s="272" t="s">
        <v>341</v>
      </c>
      <c r="H291" s="273">
        <v>10</v>
      </c>
      <c r="I291" s="274"/>
      <c r="J291" s="275">
        <f>ROUND(I291*H291,2)</f>
        <v>0</v>
      </c>
      <c r="K291" s="271" t="s">
        <v>149</v>
      </c>
      <c r="L291" s="276"/>
      <c r="M291" s="277" t="s">
        <v>1</v>
      </c>
      <c r="N291" s="278" t="s">
        <v>43</v>
      </c>
      <c r="O291" s="91"/>
      <c r="P291" s="235">
        <f>O291*H291</f>
        <v>0</v>
      </c>
      <c r="Q291" s="235">
        <v>0.298</v>
      </c>
      <c r="R291" s="235">
        <f>Q291*H291</f>
        <v>2.98</v>
      </c>
      <c r="S291" s="235">
        <v>0</v>
      </c>
      <c r="T291" s="23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7" t="s">
        <v>206</v>
      </c>
      <c r="AT291" s="237" t="s">
        <v>215</v>
      </c>
      <c r="AU291" s="237" t="s">
        <v>86</v>
      </c>
      <c r="AY291" s="17" t="s">
        <v>143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7" t="s">
        <v>82</v>
      </c>
      <c r="BK291" s="238">
        <f>ROUND(I291*H291,2)</f>
        <v>0</v>
      </c>
      <c r="BL291" s="17" t="s">
        <v>150</v>
      </c>
      <c r="BM291" s="237" t="s">
        <v>378</v>
      </c>
    </row>
    <row r="292" spans="1:47" s="2" customFormat="1" ht="12">
      <c r="A292" s="38"/>
      <c r="B292" s="39"/>
      <c r="C292" s="40"/>
      <c r="D292" s="239" t="s">
        <v>152</v>
      </c>
      <c r="E292" s="40"/>
      <c r="F292" s="240" t="s">
        <v>377</v>
      </c>
      <c r="G292" s="40"/>
      <c r="H292" s="40"/>
      <c r="I292" s="241"/>
      <c r="J292" s="40"/>
      <c r="K292" s="40"/>
      <c r="L292" s="44"/>
      <c r="M292" s="242"/>
      <c r="N292" s="243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152</v>
      </c>
      <c r="AU292" s="17" t="s">
        <v>86</v>
      </c>
    </row>
    <row r="293" spans="1:65" s="2" customFormat="1" ht="24.15" customHeight="1">
      <c r="A293" s="38"/>
      <c r="B293" s="39"/>
      <c r="C293" s="226" t="s">
        <v>379</v>
      </c>
      <c r="D293" s="226" t="s">
        <v>145</v>
      </c>
      <c r="E293" s="227" t="s">
        <v>380</v>
      </c>
      <c r="F293" s="228" t="s">
        <v>381</v>
      </c>
      <c r="G293" s="229" t="s">
        <v>341</v>
      </c>
      <c r="H293" s="230">
        <v>10</v>
      </c>
      <c r="I293" s="231"/>
      <c r="J293" s="232">
        <f>ROUND(I293*H293,2)</f>
        <v>0</v>
      </c>
      <c r="K293" s="228" t="s">
        <v>149</v>
      </c>
      <c r="L293" s="44"/>
      <c r="M293" s="233" t="s">
        <v>1</v>
      </c>
      <c r="N293" s="234" t="s">
        <v>43</v>
      </c>
      <c r="O293" s="91"/>
      <c r="P293" s="235">
        <f>O293*H293</f>
        <v>0</v>
      </c>
      <c r="Q293" s="235">
        <v>0.03076</v>
      </c>
      <c r="R293" s="235">
        <f>Q293*H293</f>
        <v>0.3076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150</v>
      </c>
      <c r="AT293" s="237" t="s">
        <v>145</v>
      </c>
      <c r="AU293" s="237" t="s">
        <v>86</v>
      </c>
      <c r="AY293" s="17" t="s">
        <v>143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82</v>
      </c>
      <c r="BK293" s="238">
        <f>ROUND(I293*H293,2)</f>
        <v>0</v>
      </c>
      <c r="BL293" s="17" t="s">
        <v>150</v>
      </c>
      <c r="BM293" s="237" t="s">
        <v>382</v>
      </c>
    </row>
    <row r="294" spans="1:47" s="2" customFormat="1" ht="12">
      <c r="A294" s="38"/>
      <c r="B294" s="39"/>
      <c r="C294" s="40"/>
      <c r="D294" s="239" t="s">
        <v>152</v>
      </c>
      <c r="E294" s="40"/>
      <c r="F294" s="240" t="s">
        <v>383</v>
      </c>
      <c r="G294" s="40"/>
      <c r="H294" s="40"/>
      <c r="I294" s="241"/>
      <c r="J294" s="40"/>
      <c r="K294" s="40"/>
      <c r="L294" s="44"/>
      <c r="M294" s="242"/>
      <c r="N294" s="243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86</v>
      </c>
    </row>
    <row r="295" spans="1:47" s="2" customFormat="1" ht="12">
      <c r="A295" s="38"/>
      <c r="B295" s="39"/>
      <c r="C295" s="40"/>
      <c r="D295" s="244" t="s">
        <v>154</v>
      </c>
      <c r="E295" s="40"/>
      <c r="F295" s="245" t="s">
        <v>384</v>
      </c>
      <c r="G295" s="40"/>
      <c r="H295" s="40"/>
      <c r="I295" s="241"/>
      <c r="J295" s="40"/>
      <c r="K295" s="40"/>
      <c r="L295" s="44"/>
      <c r="M295" s="242"/>
      <c r="N295" s="243"/>
      <c r="O295" s="91"/>
      <c r="P295" s="91"/>
      <c r="Q295" s="91"/>
      <c r="R295" s="91"/>
      <c r="S295" s="91"/>
      <c r="T295" s="92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154</v>
      </c>
      <c r="AU295" s="17" t="s">
        <v>86</v>
      </c>
    </row>
    <row r="296" spans="1:65" s="2" customFormat="1" ht="24.15" customHeight="1">
      <c r="A296" s="38"/>
      <c r="B296" s="39"/>
      <c r="C296" s="269" t="s">
        <v>385</v>
      </c>
      <c r="D296" s="269" t="s">
        <v>215</v>
      </c>
      <c r="E296" s="270" t="s">
        <v>386</v>
      </c>
      <c r="F296" s="271" t="s">
        <v>387</v>
      </c>
      <c r="G296" s="272" t="s">
        <v>341</v>
      </c>
      <c r="H296" s="273">
        <v>10</v>
      </c>
      <c r="I296" s="274"/>
      <c r="J296" s="275">
        <f>ROUND(I296*H296,2)</f>
        <v>0</v>
      </c>
      <c r="K296" s="271" t="s">
        <v>149</v>
      </c>
      <c r="L296" s="276"/>
      <c r="M296" s="277" t="s">
        <v>1</v>
      </c>
      <c r="N296" s="278" t="s">
        <v>43</v>
      </c>
      <c r="O296" s="91"/>
      <c r="P296" s="235">
        <f>O296*H296</f>
        <v>0</v>
      </c>
      <c r="Q296" s="235">
        <v>0.027</v>
      </c>
      <c r="R296" s="235">
        <f>Q296*H296</f>
        <v>0.27</v>
      </c>
      <c r="S296" s="235">
        <v>0</v>
      </c>
      <c r="T296" s="23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206</v>
      </c>
      <c r="AT296" s="237" t="s">
        <v>215</v>
      </c>
      <c r="AU296" s="237" t="s">
        <v>86</v>
      </c>
      <c r="AY296" s="17" t="s">
        <v>143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82</v>
      </c>
      <c r="BK296" s="238">
        <f>ROUND(I296*H296,2)</f>
        <v>0</v>
      </c>
      <c r="BL296" s="17" t="s">
        <v>150</v>
      </c>
      <c r="BM296" s="237" t="s">
        <v>388</v>
      </c>
    </row>
    <row r="297" spans="1:47" s="2" customFormat="1" ht="12">
      <c r="A297" s="38"/>
      <c r="B297" s="39"/>
      <c r="C297" s="40"/>
      <c r="D297" s="239" t="s">
        <v>152</v>
      </c>
      <c r="E297" s="40"/>
      <c r="F297" s="240" t="s">
        <v>387</v>
      </c>
      <c r="G297" s="40"/>
      <c r="H297" s="40"/>
      <c r="I297" s="241"/>
      <c r="J297" s="40"/>
      <c r="K297" s="40"/>
      <c r="L297" s="44"/>
      <c r="M297" s="242"/>
      <c r="N297" s="24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152</v>
      </c>
      <c r="AU297" s="17" t="s">
        <v>86</v>
      </c>
    </row>
    <row r="298" spans="1:65" s="2" customFormat="1" ht="24.15" customHeight="1">
      <c r="A298" s="38"/>
      <c r="B298" s="39"/>
      <c r="C298" s="269" t="s">
        <v>389</v>
      </c>
      <c r="D298" s="269" t="s">
        <v>215</v>
      </c>
      <c r="E298" s="270" t="s">
        <v>390</v>
      </c>
      <c r="F298" s="271" t="s">
        <v>391</v>
      </c>
      <c r="G298" s="272" t="s">
        <v>341</v>
      </c>
      <c r="H298" s="273">
        <v>10</v>
      </c>
      <c r="I298" s="274"/>
      <c r="J298" s="275">
        <f>ROUND(I298*H298,2)</f>
        <v>0</v>
      </c>
      <c r="K298" s="271" t="s">
        <v>149</v>
      </c>
      <c r="L298" s="276"/>
      <c r="M298" s="277" t="s">
        <v>1</v>
      </c>
      <c r="N298" s="278" t="s">
        <v>43</v>
      </c>
      <c r="O298" s="91"/>
      <c r="P298" s="235">
        <f>O298*H298</f>
        <v>0</v>
      </c>
      <c r="Q298" s="235">
        <v>0.003</v>
      </c>
      <c r="R298" s="235">
        <f>Q298*H298</f>
        <v>0.03</v>
      </c>
      <c r="S298" s="235">
        <v>0</v>
      </c>
      <c r="T298" s="23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7" t="s">
        <v>206</v>
      </c>
      <c r="AT298" s="237" t="s">
        <v>215</v>
      </c>
      <c r="AU298" s="237" t="s">
        <v>86</v>
      </c>
      <c r="AY298" s="17" t="s">
        <v>143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7" t="s">
        <v>82</v>
      </c>
      <c r="BK298" s="238">
        <f>ROUND(I298*H298,2)</f>
        <v>0</v>
      </c>
      <c r="BL298" s="17" t="s">
        <v>150</v>
      </c>
      <c r="BM298" s="237" t="s">
        <v>392</v>
      </c>
    </row>
    <row r="299" spans="1:47" s="2" customFormat="1" ht="12">
      <c r="A299" s="38"/>
      <c r="B299" s="39"/>
      <c r="C299" s="40"/>
      <c r="D299" s="239" t="s">
        <v>152</v>
      </c>
      <c r="E299" s="40"/>
      <c r="F299" s="240" t="s">
        <v>391</v>
      </c>
      <c r="G299" s="40"/>
      <c r="H299" s="40"/>
      <c r="I299" s="241"/>
      <c r="J299" s="40"/>
      <c r="K299" s="40"/>
      <c r="L299" s="44"/>
      <c r="M299" s="242"/>
      <c r="N299" s="243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152</v>
      </c>
      <c r="AU299" s="17" t="s">
        <v>86</v>
      </c>
    </row>
    <row r="300" spans="1:65" s="2" customFormat="1" ht="24.15" customHeight="1">
      <c r="A300" s="38"/>
      <c r="B300" s="39"/>
      <c r="C300" s="226" t="s">
        <v>393</v>
      </c>
      <c r="D300" s="226" t="s">
        <v>145</v>
      </c>
      <c r="E300" s="227" t="s">
        <v>394</v>
      </c>
      <c r="F300" s="228" t="s">
        <v>395</v>
      </c>
      <c r="G300" s="229" t="s">
        <v>341</v>
      </c>
      <c r="H300" s="230">
        <v>10</v>
      </c>
      <c r="I300" s="231"/>
      <c r="J300" s="232">
        <f>ROUND(I300*H300,2)</f>
        <v>0</v>
      </c>
      <c r="K300" s="228" t="s">
        <v>149</v>
      </c>
      <c r="L300" s="44"/>
      <c r="M300" s="233" t="s">
        <v>1</v>
      </c>
      <c r="N300" s="234" t="s">
        <v>43</v>
      </c>
      <c r="O300" s="91"/>
      <c r="P300" s="235">
        <f>O300*H300</f>
        <v>0</v>
      </c>
      <c r="Q300" s="235">
        <v>0.21734</v>
      </c>
      <c r="R300" s="235">
        <f>Q300*H300</f>
        <v>2.1734</v>
      </c>
      <c r="S300" s="235">
        <v>0</v>
      </c>
      <c r="T300" s="236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7" t="s">
        <v>150</v>
      </c>
      <c r="AT300" s="237" t="s">
        <v>145</v>
      </c>
      <c r="AU300" s="237" t="s">
        <v>86</v>
      </c>
      <c r="AY300" s="17" t="s">
        <v>143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7" t="s">
        <v>82</v>
      </c>
      <c r="BK300" s="238">
        <f>ROUND(I300*H300,2)</f>
        <v>0</v>
      </c>
      <c r="BL300" s="17" t="s">
        <v>150</v>
      </c>
      <c r="BM300" s="237" t="s">
        <v>396</v>
      </c>
    </row>
    <row r="301" spans="1:47" s="2" customFormat="1" ht="12">
      <c r="A301" s="38"/>
      <c r="B301" s="39"/>
      <c r="C301" s="40"/>
      <c r="D301" s="239" t="s">
        <v>152</v>
      </c>
      <c r="E301" s="40"/>
      <c r="F301" s="240" t="s">
        <v>395</v>
      </c>
      <c r="G301" s="40"/>
      <c r="H301" s="40"/>
      <c r="I301" s="241"/>
      <c r="J301" s="40"/>
      <c r="K301" s="40"/>
      <c r="L301" s="44"/>
      <c r="M301" s="242"/>
      <c r="N301" s="243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152</v>
      </c>
      <c r="AU301" s="17" t="s">
        <v>86</v>
      </c>
    </row>
    <row r="302" spans="1:47" s="2" customFormat="1" ht="12">
      <c r="A302" s="38"/>
      <c r="B302" s="39"/>
      <c r="C302" s="40"/>
      <c r="D302" s="244" t="s">
        <v>154</v>
      </c>
      <c r="E302" s="40"/>
      <c r="F302" s="245" t="s">
        <v>397</v>
      </c>
      <c r="G302" s="40"/>
      <c r="H302" s="40"/>
      <c r="I302" s="241"/>
      <c r="J302" s="40"/>
      <c r="K302" s="40"/>
      <c r="L302" s="44"/>
      <c r="M302" s="242"/>
      <c r="N302" s="243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154</v>
      </c>
      <c r="AU302" s="17" t="s">
        <v>86</v>
      </c>
    </row>
    <row r="303" spans="1:65" s="2" customFormat="1" ht="21.75" customHeight="1">
      <c r="A303" s="38"/>
      <c r="B303" s="39"/>
      <c r="C303" s="269" t="s">
        <v>398</v>
      </c>
      <c r="D303" s="269" t="s">
        <v>215</v>
      </c>
      <c r="E303" s="270" t="s">
        <v>399</v>
      </c>
      <c r="F303" s="271" t="s">
        <v>400</v>
      </c>
      <c r="G303" s="272" t="s">
        <v>341</v>
      </c>
      <c r="H303" s="273">
        <v>10</v>
      </c>
      <c r="I303" s="274"/>
      <c r="J303" s="275">
        <f>ROUND(I303*H303,2)</f>
        <v>0</v>
      </c>
      <c r="K303" s="271" t="s">
        <v>1</v>
      </c>
      <c r="L303" s="276"/>
      <c r="M303" s="277" t="s">
        <v>1</v>
      </c>
      <c r="N303" s="278" t="s">
        <v>43</v>
      </c>
      <c r="O303" s="91"/>
      <c r="P303" s="235">
        <f>O303*H303</f>
        <v>0</v>
      </c>
      <c r="Q303" s="235">
        <v>0.0506</v>
      </c>
      <c r="R303" s="235">
        <f>Q303*H303</f>
        <v>0.506</v>
      </c>
      <c r="S303" s="235">
        <v>0</v>
      </c>
      <c r="T303" s="236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37" t="s">
        <v>206</v>
      </c>
      <c r="AT303" s="237" t="s">
        <v>215</v>
      </c>
      <c r="AU303" s="237" t="s">
        <v>86</v>
      </c>
      <c r="AY303" s="17" t="s">
        <v>143</v>
      </c>
      <c r="BE303" s="238">
        <f>IF(N303="základní",J303,0)</f>
        <v>0</v>
      </c>
      <c r="BF303" s="238">
        <f>IF(N303="snížená",J303,0)</f>
        <v>0</v>
      </c>
      <c r="BG303" s="238">
        <f>IF(N303="zákl. přenesená",J303,0)</f>
        <v>0</v>
      </c>
      <c r="BH303" s="238">
        <f>IF(N303="sníž. přenesená",J303,0)</f>
        <v>0</v>
      </c>
      <c r="BI303" s="238">
        <f>IF(N303="nulová",J303,0)</f>
        <v>0</v>
      </c>
      <c r="BJ303" s="17" t="s">
        <v>82</v>
      </c>
      <c r="BK303" s="238">
        <f>ROUND(I303*H303,2)</f>
        <v>0</v>
      </c>
      <c r="BL303" s="17" t="s">
        <v>150</v>
      </c>
      <c r="BM303" s="237" t="s">
        <v>401</v>
      </c>
    </row>
    <row r="304" spans="1:47" s="2" customFormat="1" ht="12">
      <c r="A304" s="38"/>
      <c r="B304" s="39"/>
      <c r="C304" s="40"/>
      <c r="D304" s="239" t="s">
        <v>152</v>
      </c>
      <c r="E304" s="40"/>
      <c r="F304" s="240" t="s">
        <v>400</v>
      </c>
      <c r="G304" s="40"/>
      <c r="H304" s="40"/>
      <c r="I304" s="241"/>
      <c r="J304" s="40"/>
      <c r="K304" s="40"/>
      <c r="L304" s="44"/>
      <c r="M304" s="242"/>
      <c r="N304" s="243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152</v>
      </c>
      <c r="AU304" s="17" t="s">
        <v>86</v>
      </c>
    </row>
    <row r="305" spans="1:63" s="12" customFormat="1" ht="22.8" customHeight="1">
      <c r="A305" s="12"/>
      <c r="B305" s="210"/>
      <c r="C305" s="211"/>
      <c r="D305" s="212" t="s">
        <v>77</v>
      </c>
      <c r="E305" s="224" t="s">
        <v>214</v>
      </c>
      <c r="F305" s="224" t="s">
        <v>402</v>
      </c>
      <c r="G305" s="211"/>
      <c r="H305" s="211"/>
      <c r="I305" s="214"/>
      <c r="J305" s="225">
        <f>BK305</f>
        <v>0</v>
      </c>
      <c r="K305" s="211"/>
      <c r="L305" s="216"/>
      <c r="M305" s="217"/>
      <c r="N305" s="218"/>
      <c r="O305" s="218"/>
      <c r="P305" s="219">
        <f>SUM(P306:P312)</f>
        <v>0</v>
      </c>
      <c r="Q305" s="218"/>
      <c r="R305" s="219">
        <f>SUM(R306:R312)</f>
        <v>0.0305</v>
      </c>
      <c r="S305" s="218"/>
      <c r="T305" s="220">
        <f>SUM(T306:T312)</f>
        <v>0</v>
      </c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R305" s="221" t="s">
        <v>82</v>
      </c>
      <c r="AT305" s="222" t="s">
        <v>77</v>
      </c>
      <c r="AU305" s="222" t="s">
        <v>82</v>
      </c>
      <c r="AY305" s="221" t="s">
        <v>143</v>
      </c>
      <c r="BK305" s="223">
        <f>SUM(BK306:BK312)</f>
        <v>0</v>
      </c>
    </row>
    <row r="306" spans="1:65" s="2" customFormat="1" ht="24.15" customHeight="1">
      <c r="A306" s="38"/>
      <c r="B306" s="39"/>
      <c r="C306" s="226" t="s">
        <v>403</v>
      </c>
      <c r="D306" s="226" t="s">
        <v>145</v>
      </c>
      <c r="E306" s="227" t="s">
        <v>404</v>
      </c>
      <c r="F306" s="228" t="s">
        <v>405</v>
      </c>
      <c r="G306" s="229" t="s">
        <v>259</v>
      </c>
      <c r="H306" s="230">
        <v>61</v>
      </c>
      <c r="I306" s="231"/>
      <c r="J306" s="232">
        <f>ROUND(I306*H306,2)</f>
        <v>0</v>
      </c>
      <c r="K306" s="228" t="s">
        <v>149</v>
      </c>
      <c r="L306" s="44"/>
      <c r="M306" s="233" t="s">
        <v>1</v>
      </c>
      <c r="N306" s="234" t="s">
        <v>43</v>
      </c>
      <c r="O306" s="91"/>
      <c r="P306" s="235">
        <f>O306*H306</f>
        <v>0</v>
      </c>
      <c r="Q306" s="235">
        <v>0</v>
      </c>
      <c r="R306" s="235">
        <f>Q306*H306</f>
        <v>0</v>
      </c>
      <c r="S306" s="235">
        <v>0</v>
      </c>
      <c r="T306" s="23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7" t="s">
        <v>150</v>
      </c>
      <c r="AT306" s="237" t="s">
        <v>145</v>
      </c>
      <c r="AU306" s="237" t="s">
        <v>86</v>
      </c>
      <c r="AY306" s="17" t="s">
        <v>143</v>
      </c>
      <c r="BE306" s="238">
        <f>IF(N306="základní",J306,0)</f>
        <v>0</v>
      </c>
      <c r="BF306" s="238">
        <f>IF(N306="snížená",J306,0)</f>
        <v>0</v>
      </c>
      <c r="BG306" s="238">
        <f>IF(N306="zákl. přenesená",J306,0)</f>
        <v>0</v>
      </c>
      <c r="BH306" s="238">
        <f>IF(N306="sníž. přenesená",J306,0)</f>
        <v>0</v>
      </c>
      <c r="BI306" s="238">
        <f>IF(N306="nulová",J306,0)</f>
        <v>0</v>
      </c>
      <c r="BJ306" s="17" t="s">
        <v>82</v>
      </c>
      <c r="BK306" s="238">
        <f>ROUND(I306*H306,2)</f>
        <v>0</v>
      </c>
      <c r="BL306" s="17" t="s">
        <v>150</v>
      </c>
      <c r="BM306" s="237" t="s">
        <v>406</v>
      </c>
    </row>
    <row r="307" spans="1:47" s="2" customFormat="1" ht="12">
      <c r="A307" s="38"/>
      <c r="B307" s="39"/>
      <c r="C307" s="40"/>
      <c r="D307" s="239" t="s">
        <v>152</v>
      </c>
      <c r="E307" s="40"/>
      <c r="F307" s="240" t="s">
        <v>407</v>
      </c>
      <c r="G307" s="40"/>
      <c r="H307" s="40"/>
      <c r="I307" s="241"/>
      <c r="J307" s="40"/>
      <c r="K307" s="40"/>
      <c r="L307" s="44"/>
      <c r="M307" s="242"/>
      <c r="N307" s="243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152</v>
      </c>
      <c r="AU307" s="17" t="s">
        <v>86</v>
      </c>
    </row>
    <row r="308" spans="1:47" s="2" customFormat="1" ht="12">
      <c r="A308" s="38"/>
      <c r="B308" s="39"/>
      <c r="C308" s="40"/>
      <c r="D308" s="244" t="s">
        <v>154</v>
      </c>
      <c r="E308" s="40"/>
      <c r="F308" s="245" t="s">
        <v>408</v>
      </c>
      <c r="G308" s="40"/>
      <c r="H308" s="40"/>
      <c r="I308" s="241"/>
      <c r="J308" s="40"/>
      <c r="K308" s="40"/>
      <c r="L308" s="44"/>
      <c r="M308" s="242"/>
      <c r="N308" s="243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154</v>
      </c>
      <c r="AU308" s="17" t="s">
        <v>86</v>
      </c>
    </row>
    <row r="309" spans="1:51" s="13" customFormat="1" ht="12">
      <c r="A309" s="13"/>
      <c r="B309" s="247"/>
      <c r="C309" s="248"/>
      <c r="D309" s="239" t="s">
        <v>158</v>
      </c>
      <c r="E309" s="249" t="s">
        <v>1</v>
      </c>
      <c r="F309" s="250" t="s">
        <v>409</v>
      </c>
      <c r="G309" s="248"/>
      <c r="H309" s="251">
        <v>61</v>
      </c>
      <c r="I309" s="252"/>
      <c r="J309" s="248"/>
      <c r="K309" s="248"/>
      <c r="L309" s="253"/>
      <c r="M309" s="254"/>
      <c r="N309" s="255"/>
      <c r="O309" s="255"/>
      <c r="P309" s="255"/>
      <c r="Q309" s="255"/>
      <c r="R309" s="255"/>
      <c r="S309" s="255"/>
      <c r="T309" s="256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57" t="s">
        <v>158</v>
      </c>
      <c r="AU309" s="257" t="s">
        <v>86</v>
      </c>
      <c r="AV309" s="13" t="s">
        <v>86</v>
      </c>
      <c r="AW309" s="13" t="s">
        <v>35</v>
      </c>
      <c r="AX309" s="13" t="s">
        <v>82</v>
      </c>
      <c r="AY309" s="257" t="s">
        <v>143</v>
      </c>
    </row>
    <row r="310" spans="1:65" s="2" customFormat="1" ht="24.15" customHeight="1">
      <c r="A310" s="38"/>
      <c r="B310" s="39"/>
      <c r="C310" s="226" t="s">
        <v>410</v>
      </c>
      <c r="D310" s="226" t="s">
        <v>145</v>
      </c>
      <c r="E310" s="227" t="s">
        <v>411</v>
      </c>
      <c r="F310" s="228" t="s">
        <v>412</v>
      </c>
      <c r="G310" s="229" t="s">
        <v>259</v>
      </c>
      <c r="H310" s="230">
        <v>61</v>
      </c>
      <c r="I310" s="231"/>
      <c r="J310" s="232">
        <f>ROUND(I310*H310,2)</f>
        <v>0</v>
      </c>
      <c r="K310" s="228" t="s">
        <v>149</v>
      </c>
      <c r="L310" s="44"/>
      <c r="M310" s="233" t="s">
        <v>1</v>
      </c>
      <c r="N310" s="234" t="s">
        <v>43</v>
      </c>
      <c r="O310" s="91"/>
      <c r="P310" s="235">
        <f>O310*H310</f>
        <v>0</v>
      </c>
      <c r="Q310" s="235">
        <v>0.0005</v>
      </c>
      <c r="R310" s="235">
        <f>Q310*H310</f>
        <v>0.0305</v>
      </c>
      <c r="S310" s="235">
        <v>0</v>
      </c>
      <c r="T310" s="236">
        <f>S310*H310</f>
        <v>0</v>
      </c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R310" s="237" t="s">
        <v>150</v>
      </c>
      <c r="AT310" s="237" t="s">
        <v>145</v>
      </c>
      <c r="AU310" s="237" t="s">
        <v>86</v>
      </c>
      <c r="AY310" s="17" t="s">
        <v>143</v>
      </c>
      <c r="BE310" s="238">
        <f>IF(N310="základní",J310,0)</f>
        <v>0</v>
      </c>
      <c r="BF310" s="238">
        <f>IF(N310="snížená",J310,0)</f>
        <v>0</v>
      </c>
      <c r="BG310" s="238">
        <f>IF(N310="zákl. přenesená",J310,0)</f>
        <v>0</v>
      </c>
      <c r="BH310" s="238">
        <f>IF(N310="sníž. přenesená",J310,0)</f>
        <v>0</v>
      </c>
      <c r="BI310" s="238">
        <f>IF(N310="nulová",J310,0)</f>
        <v>0</v>
      </c>
      <c r="BJ310" s="17" t="s">
        <v>82</v>
      </c>
      <c r="BK310" s="238">
        <f>ROUND(I310*H310,2)</f>
        <v>0</v>
      </c>
      <c r="BL310" s="17" t="s">
        <v>150</v>
      </c>
      <c r="BM310" s="237" t="s">
        <v>413</v>
      </c>
    </row>
    <row r="311" spans="1:47" s="2" customFormat="1" ht="12">
      <c r="A311" s="38"/>
      <c r="B311" s="39"/>
      <c r="C311" s="40"/>
      <c r="D311" s="239" t="s">
        <v>152</v>
      </c>
      <c r="E311" s="40"/>
      <c r="F311" s="240" t="s">
        <v>414</v>
      </c>
      <c r="G311" s="40"/>
      <c r="H311" s="40"/>
      <c r="I311" s="241"/>
      <c r="J311" s="40"/>
      <c r="K311" s="40"/>
      <c r="L311" s="44"/>
      <c r="M311" s="242"/>
      <c r="N311" s="243"/>
      <c r="O311" s="91"/>
      <c r="P311" s="91"/>
      <c r="Q311" s="91"/>
      <c r="R311" s="91"/>
      <c r="S311" s="91"/>
      <c r="T311" s="92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152</v>
      </c>
      <c r="AU311" s="17" t="s">
        <v>86</v>
      </c>
    </row>
    <row r="312" spans="1:47" s="2" customFormat="1" ht="12">
      <c r="A312" s="38"/>
      <c r="B312" s="39"/>
      <c r="C312" s="40"/>
      <c r="D312" s="244" t="s">
        <v>154</v>
      </c>
      <c r="E312" s="40"/>
      <c r="F312" s="245" t="s">
        <v>415</v>
      </c>
      <c r="G312" s="40"/>
      <c r="H312" s="40"/>
      <c r="I312" s="241"/>
      <c r="J312" s="40"/>
      <c r="K312" s="40"/>
      <c r="L312" s="44"/>
      <c r="M312" s="242"/>
      <c r="N312" s="243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154</v>
      </c>
      <c r="AU312" s="17" t="s">
        <v>86</v>
      </c>
    </row>
    <row r="313" spans="1:63" s="12" customFormat="1" ht="22.8" customHeight="1">
      <c r="A313" s="12"/>
      <c r="B313" s="210"/>
      <c r="C313" s="211"/>
      <c r="D313" s="212" t="s">
        <v>77</v>
      </c>
      <c r="E313" s="224" t="s">
        <v>416</v>
      </c>
      <c r="F313" s="224" t="s">
        <v>417</v>
      </c>
      <c r="G313" s="211"/>
      <c r="H313" s="211"/>
      <c r="I313" s="214"/>
      <c r="J313" s="225">
        <f>BK313</f>
        <v>0</v>
      </c>
      <c r="K313" s="211"/>
      <c r="L313" s="216"/>
      <c r="M313" s="217"/>
      <c r="N313" s="218"/>
      <c r="O313" s="218"/>
      <c r="P313" s="219">
        <f>SUM(P314:P326)</f>
        <v>0</v>
      </c>
      <c r="Q313" s="218"/>
      <c r="R313" s="219">
        <f>SUM(R314:R326)</f>
        <v>0</v>
      </c>
      <c r="S313" s="218"/>
      <c r="T313" s="220">
        <f>SUM(T314:T326)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21" t="s">
        <v>82</v>
      </c>
      <c r="AT313" s="222" t="s">
        <v>77</v>
      </c>
      <c r="AU313" s="222" t="s">
        <v>82</v>
      </c>
      <c r="AY313" s="221" t="s">
        <v>143</v>
      </c>
      <c r="BK313" s="223">
        <f>SUM(BK314:BK326)</f>
        <v>0</v>
      </c>
    </row>
    <row r="314" spans="1:65" s="2" customFormat="1" ht="37.8" customHeight="1">
      <c r="A314" s="38"/>
      <c r="B314" s="39"/>
      <c r="C314" s="226" t="s">
        <v>418</v>
      </c>
      <c r="D314" s="226" t="s">
        <v>145</v>
      </c>
      <c r="E314" s="227" t="s">
        <v>419</v>
      </c>
      <c r="F314" s="228" t="s">
        <v>420</v>
      </c>
      <c r="G314" s="229" t="s">
        <v>218</v>
      </c>
      <c r="H314" s="230">
        <v>6.72</v>
      </c>
      <c r="I314" s="231"/>
      <c r="J314" s="232">
        <f>ROUND(I314*H314,2)</f>
        <v>0</v>
      </c>
      <c r="K314" s="228" t="s">
        <v>149</v>
      </c>
      <c r="L314" s="44"/>
      <c r="M314" s="233" t="s">
        <v>1</v>
      </c>
      <c r="N314" s="234" t="s">
        <v>43</v>
      </c>
      <c r="O314" s="91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7" t="s">
        <v>150</v>
      </c>
      <c r="AT314" s="237" t="s">
        <v>145</v>
      </c>
      <c r="AU314" s="237" t="s">
        <v>86</v>
      </c>
      <c r="AY314" s="17" t="s">
        <v>143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7" t="s">
        <v>82</v>
      </c>
      <c r="BK314" s="238">
        <f>ROUND(I314*H314,2)</f>
        <v>0</v>
      </c>
      <c r="BL314" s="17" t="s">
        <v>150</v>
      </c>
      <c r="BM314" s="237" t="s">
        <v>421</v>
      </c>
    </row>
    <row r="315" spans="1:47" s="2" customFormat="1" ht="12">
      <c r="A315" s="38"/>
      <c r="B315" s="39"/>
      <c r="C315" s="40"/>
      <c r="D315" s="239" t="s">
        <v>152</v>
      </c>
      <c r="E315" s="40"/>
      <c r="F315" s="240" t="s">
        <v>422</v>
      </c>
      <c r="G315" s="40"/>
      <c r="H315" s="40"/>
      <c r="I315" s="241"/>
      <c r="J315" s="40"/>
      <c r="K315" s="40"/>
      <c r="L315" s="44"/>
      <c r="M315" s="242"/>
      <c r="N315" s="243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152</v>
      </c>
      <c r="AU315" s="17" t="s">
        <v>86</v>
      </c>
    </row>
    <row r="316" spans="1:47" s="2" customFormat="1" ht="12">
      <c r="A316" s="38"/>
      <c r="B316" s="39"/>
      <c r="C316" s="40"/>
      <c r="D316" s="244" t="s">
        <v>154</v>
      </c>
      <c r="E316" s="40"/>
      <c r="F316" s="245" t="s">
        <v>423</v>
      </c>
      <c r="G316" s="40"/>
      <c r="H316" s="40"/>
      <c r="I316" s="241"/>
      <c r="J316" s="40"/>
      <c r="K316" s="40"/>
      <c r="L316" s="44"/>
      <c r="M316" s="242"/>
      <c r="N316" s="243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154</v>
      </c>
      <c r="AU316" s="17" t="s">
        <v>86</v>
      </c>
    </row>
    <row r="317" spans="1:51" s="13" customFormat="1" ht="12">
      <c r="A317" s="13"/>
      <c r="B317" s="247"/>
      <c r="C317" s="248"/>
      <c r="D317" s="239" t="s">
        <v>158</v>
      </c>
      <c r="E317" s="249" t="s">
        <v>1</v>
      </c>
      <c r="F317" s="250" t="s">
        <v>424</v>
      </c>
      <c r="G317" s="248"/>
      <c r="H317" s="251">
        <v>6.72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7" t="s">
        <v>158</v>
      </c>
      <c r="AU317" s="257" t="s">
        <v>86</v>
      </c>
      <c r="AV317" s="13" t="s">
        <v>86</v>
      </c>
      <c r="AW317" s="13" t="s">
        <v>35</v>
      </c>
      <c r="AX317" s="13" t="s">
        <v>82</v>
      </c>
      <c r="AY317" s="257" t="s">
        <v>143</v>
      </c>
    </row>
    <row r="318" spans="1:65" s="2" customFormat="1" ht="21.75" customHeight="1">
      <c r="A318" s="38"/>
      <c r="B318" s="39"/>
      <c r="C318" s="226" t="s">
        <v>425</v>
      </c>
      <c r="D318" s="226" t="s">
        <v>145</v>
      </c>
      <c r="E318" s="227" t="s">
        <v>426</v>
      </c>
      <c r="F318" s="228" t="s">
        <v>427</v>
      </c>
      <c r="G318" s="229" t="s">
        <v>218</v>
      </c>
      <c r="H318" s="230">
        <v>607.44</v>
      </c>
      <c r="I318" s="231"/>
      <c r="J318" s="232">
        <f>ROUND(I318*H318,2)</f>
        <v>0</v>
      </c>
      <c r="K318" s="228" t="s">
        <v>149</v>
      </c>
      <c r="L318" s="44"/>
      <c r="M318" s="233" t="s">
        <v>1</v>
      </c>
      <c r="N318" s="234" t="s">
        <v>43</v>
      </c>
      <c r="O318" s="91"/>
      <c r="P318" s="235">
        <f>O318*H318</f>
        <v>0</v>
      </c>
      <c r="Q318" s="235">
        <v>0</v>
      </c>
      <c r="R318" s="235">
        <f>Q318*H318</f>
        <v>0</v>
      </c>
      <c r="S318" s="235">
        <v>0</v>
      </c>
      <c r="T318" s="236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7" t="s">
        <v>150</v>
      </c>
      <c r="AT318" s="237" t="s">
        <v>145</v>
      </c>
      <c r="AU318" s="237" t="s">
        <v>86</v>
      </c>
      <c r="AY318" s="17" t="s">
        <v>143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7" t="s">
        <v>82</v>
      </c>
      <c r="BK318" s="238">
        <f>ROUND(I318*H318,2)</f>
        <v>0</v>
      </c>
      <c r="BL318" s="17" t="s">
        <v>150</v>
      </c>
      <c r="BM318" s="237" t="s">
        <v>428</v>
      </c>
    </row>
    <row r="319" spans="1:47" s="2" customFormat="1" ht="12">
      <c r="A319" s="38"/>
      <c r="B319" s="39"/>
      <c r="C319" s="40"/>
      <c r="D319" s="239" t="s">
        <v>152</v>
      </c>
      <c r="E319" s="40"/>
      <c r="F319" s="240" t="s">
        <v>429</v>
      </c>
      <c r="G319" s="40"/>
      <c r="H319" s="40"/>
      <c r="I319" s="241"/>
      <c r="J319" s="40"/>
      <c r="K319" s="40"/>
      <c r="L319" s="44"/>
      <c r="M319" s="242"/>
      <c r="N319" s="243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152</v>
      </c>
      <c r="AU319" s="17" t="s">
        <v>86</v>
      </c>
    </row>
    <row r="320" spans="1:47" s="2" customFormat="1" ht="12">
      <c r="A320" s="38"/>
      <c r="B320" s="39"/>
      <c r="C320" s="40"/>
      <c r="D320" s="244" t="s">
        <v>154</v>
      </c>
      <c r="E320" s="40"/>
      <c r="F320" s="245" t="s">
        <v>430</v>
      </c>
      <c r="G320" s="40"/>
      <c r="H320" s="40"/>
      <c r="I320" s="241"/>
      <c r="J320" s="40"/>
      <c r="K320" s="40"/>
      <c r="L320" s="44"/>
      <c r="M320" s="242"/>
      <c r="N320" s="243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154</v>
      </c>
      <c r="AU320" s="17" t="s">
        <v>86</v>
      </c>
    </row>
    <row r="321" spans="1:47" s="2" customFormat="1" ht="12">
      <c r="A321" s="38"/>
      <c r="B321" s="39"/>
      <c r="C321" s="40"/>
      <c r="D321" s="239" t="s">
        <v>156</v>
      </c>
      <c r="E321" s="40"/>
      <c r="F321" s="246" t="s">
        <v>431</v>
      </c>
      <c r="G321" s="40"/>
      <c r="H321" s="40"/>
      <c r="I321" s="241"/>
      <c r="J321" s="40"/>
      <c r="K321" s="40"/>
      <c r="L321" s="44"/>
      <c r="M321" s="242"/>
      <c r="N321" s="243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156</v>
      </c>
      <c r="AU321" s="17" t="s">
        <v>86</v>
      </c>
    </row>
    <row r="322" spans="1:51" s="13" customFormat="1" ht="12">
      <c r="A322" s="13"/>
      <c r="B322" s="247"/>
      <c r="C322" s="248"/>
      <c r="D322" s="239" t="s">
        <v>158</v>
      </c>
      <c r="E322" s="248"/>
      <c r="F322" s="250" t="s">
        <v>432</v>
      </c>
      <c r="G322" s="248"/>
      <c r="H322" s="251">
        <v>607.44</v>
      </c>
      <c r="I322" s="252"/>
      <c r="J322" s="248"/>
      <c r="K322" s="248"/>
      <c r="L322" s="253"/>
      <c r="M322" s="254"/>
      <c r="N322" s="255"/>
      <c r="O322" s="255"/>
      <c r="P322" s="255"/>
      <c r="Q322" s="255"/>
      <c r="R322" s="255"/>
      <c r="S322" s="255"/>
      <c r="T322" s="256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57" t="s">
        <v>158</v>
      </c>
      <c r="AU322" s="257" t="s">
        <v>86</v>
      </c>
      <c r="AV322" s="13" t="s">
        <v>86</v>
      </c>
      <c r="AW322" s="13" t="s">
        <v>4</v>
      </c>
      <c r="AX322" s="13" t="s">
        <v>82</v>
      </c>
      <c r="AY322" s="257" t="s">
        <v>143</v>
      </c>
    </row>
    <row r="323" spans="1:65" s="2" customFormat="1" ht="24.15" customHeight="1">
      <c r="A323" s="38"/>
      <c r="B323" s="39"/>
      <c r="C323" s="226" t="s">
        <v>433</v>
      </c>
      <c r="D323" s="226" t="s">
        <v>145</v>
      </c>
      <c r="E323" s="227" t="s">
        <v>434</v>
      </c>
      <c r="F323" s="228" t="s">
        <v>435</v>
      </c>
      <c r="G323" s="229" t="s">
        <v>218</v>
      </c>
      <c r="H323" s="230">
        <v>303.72</v>
      </c>
      <c r="I323" s="231"/>
      <c r="J323" s="232">
        <f>ROUND(I323*H323,2)</f>
        <v>0</v>
      </c>
      <c r="K323" s="228" t="s">
        <v>149</v>
      </c>
      <c r="L323" s="44"/>
      <c r="M323" s="233" t="s">
        <v>1</v>
      </c>
      <c r="N323" s="234" t="s">
        <v>43</v>
      </c>
      <c r="O323" s="91"/>
      <c r="P323" s="235">
        <f>O323*H323</f>
        <v>0</v>
      </c>
      <c r="Q323" s="235">
        <v>0</v>
      </c>
      <c r="R323" s="235">
        <f>Q323*H323</f>
        <v>0</v>
      </c>
      <c r="S323" s="235">
        <v>0</v>
      </c>
      <c r="T323" s="236">
        <f>S323*H323</f>
        <v>0</v>
      </c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R323" s="237" t="s">
        <v>150</v>
      </c>
      <c r="AT323" s="237" t="s">
        <v>145</v>
      </c>
      <c r="AU323" s="237" t="s">
        <v>86</v>
      </c>
      <c r="AY323" s="17" t="s">
        <v>143</v>
      </c>
      <c r="BE323" s="238">
        <f>IF(N323="základní",J323,0)</f>
        <v>0</v>
      </c>
      <c r="BF323" s="238">
        <f>IF(N323="snížená",J323,0)</f>
        <v>0</v>
      </c>
      <c r="BG323" s="238">
        <f>IF(N323="zákl. přenesená",J323,0)</f>
        <v>0</v>
      </c>
      <c r="BH323" s="238">
        <f>IF(N323="sníž. přenesená",J323,0)</f>
        <v>0</v>
      </c>
      <c r="BI323" s="238">
        <f>IF(N323="nulová",J323,0)</f>
        <v>0</v>
      </c>
      <c r="BJ323" s="17" t="s">
        <v>82</v>
      </c>
      <c r="BK323" s="238">
        <f>ROUND(I323*H323,2)</f>
        <v>0</v>
      </c>
      <c r="BL323" s="17" t="s">
        <v>150</v>
      </c>
      <c r="BM323" s="237" t="s">
        <v>436</v>
      </c>
    </row>
    <row r="324" spans="1:47" s="2" customFormat="1" ht="12">
      <c r="A324" s="38"/>
      <c r="B324" s="39"/>
      <c r="C324" s="40"/>
      <c r="D324" s="239" t="s">
        <v>152</v>
      </c>
      <c r="E324" s="40"/>
      <c r="F324" s="240" t="s">
        <v>437</v>
      </c>
      <c r="G324" s="40"/>
      <c r="H324" s="40"/>
      <c r="I324" s="241"/>
      <c r="J324" s="40"/>
      <c r="K324" s="40"/>
      <c r="L324" s="44"/>
      <c r="M324" s="242"/>
      <c r="N324" s="243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152</v>
      </c>
      <c r="AU324" s="17" t="s">
        <v>86</v>
      </c>
    </row>
    <row r="325" spans="1:47" s="2" customFormat="1" ht="12">
      <c r="A325" s="38"/>
      <c r="B325" s="39"/>
      <c r="C325" s="40"/>
      <c r="D325" s="244" t="s">
        <v>154</v>
      </c>
      <c r="E325" s="40"/>
      <c r="F325" s="245" t="s">
        <v>438</v>
      </c>
      <c r="G325" s="40"/>
      <c r="H325" s="40"/>
      <c r="I325" s="241"/>
      <c r="J325" s="40"/>
      <c r="K325" s="40"/>
      <c r="L325" s="44"/>
      <c r="M325" s="242"/>
      <c r="N325" s="243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154</v>
      </c>
      <c r="AU325" s="17" t="s">
        <v>86</v>
      </c>
    </row>
    <row r="326" spans="1:47" s="2" customFormat="1" ht="12">
      <c r="A326" s="38"/>
      <c r="B326" s="39"/>
      <c r="C326" s="40"/>
      <c r="D326" s="239" t="s">
        <v>156</v>
      </c>
      <c r="E326" s="40"/>
      <c r="F326" s="246" t="s">
        <v>439</v>
      </c>
      <c r="G326" s="40"/>
      <c r="H326" s="40"/>
      <c r="I326" s="241"/>
      <c r="J326" s="40"/>
      <c r="K326" s="40"/>
      <c r="L326" s="44"/>
      <c r="M326" s="242"/>
      <c r="N326" s="243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156</v>
      </c>
      <c r="AU326" s="17" t="s">
        <v>86</v>
      </c>
    </row>
    <row r="327" spans="1:63" s="12" customFormat="1" ht="22.8" customHeight="1">
      <c r="A327" s="12"/>
      <c r="B327" s="210"/>
      <c r="C327" s="211"/>
      <c r="D327" s="212" t="s">
        <v>77</v>
      </c>
      <c r="E327" s="224" t="s">
        <v>440</v>
      </c>
      <c r="F327" s="224" t="s">
        <v>441</v>
      </c>
      <c r="G327" s="211"/>
      <c r="H327" s="211"/>
      <c r="I327" s="214"/>
      <c r="J327" s="225">
        <f>BK327</f>
        <v>0</v>
      </c>
      <c r="K327" s="211"/>
      <c r="L327" s="216"/>
      <c r="M327" s="217"/>
      <c r="N327" s="218"/>
      <c r="O327" s="218"/>
      <c r="P327" s="219">
        <f>SUM(P328:P330)</f>
        <v>0</v>
      </c>
      <c r="Q327" s="218"/>
      <c r="R327" s="219">
        <f>SUM(R328:R330)</f>
        <v>0</v>
      </c>
      <c r="S327" s="218"/>
      <c r="T327" s="220">
        <f>SUM(T328:T330)</f>
        <v>0</v>
      </c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R327" s="221" t="s">
        <v>82</v>
      </c>
      <c r="AT327" s="222" t="s">
        <v>77</v>
      </c>
      <c r="AU327" s="222" t="s">
        <v>82</v>
      </c>
      <c r="AY327" s="221" t="s">
        <v>143</v>
      </c>
      <c r="BK327" s="223">
        <f>SUM(BK328:BK330)</f>
        <v>0</v>
      </c>
    </row>
    <row r="328" spans="1:65" s="2" customFormat="1" ht="33" customHeight="1">
      <c r="A328" s="38"/>
      <c r="B328" s="39"/>
      <c r="C328" s="226" t="s">
        <v>442</v>
      </c>
      <c r="D328" s="226" t="s">
        <v>145</v>
      </c>
      <c r="E328" s="227" t="s">
        <v>443</v>
      </c>
      <c r="F328" s="228" t="s">
        <v>444</v>
      </c>
      <c r="G328" s="229" t="s">
        <v>218</v>
      </c>
      <c r="H328" s="230">
        <v>476.002</v>
      </c>
      <c r="I328" s="231"/>
      <c r="J328" s="232">
        <f>ROUND(I328*H328,2)</f>
        <v>0</v>
      </c>
      <c r="K328" s="228" t="s">
        <v>149</v>
      </c>
      <c r="L328" s="44"/>
      <c r="M328" s="233" t="s">
        <v>1</v>
      </c>
      <c r="N328" s="234" t="s">
        <v>43</v>
      </c>
      <c r="O328" s="91"/>
      <c r="P328" s="235">
        <f>O328*H328</f>
        <v>0</v>
      </c>
      <c r="Q328" s="235">
        <v>0</v>
      </c>
      <c r="R328" s="235">
        <f>Q328*H328</f>
        <v>0</v>
      </c>
      <c r="S328" s="235">
        <v>0</v>
      </c>
      <c r="T328" s="236">
        <f>S328*H328</f>
        <v>0</v>
      </c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R328" s="237" t="s">
        <v>150</v>
      </c>
      <c r="AT328" s="237" t="s">
        <v>145</v>
      </c>
      <c r="AU328" s="237" t="s">
        <v>86</v>
      </c>
      <c r="AY328" s="17" t="s">
        <v>143</v>
      </c>
      <c r="BE328" s="238">
        <f>IF(N328="základní",J328,0)</f>
        <v>0</v>
      </c>
      <c r="BF328" s="238">
        <f>IF(N328="snížená",J328,0)</f>
        <v>0</v>
      </c>
      <c r="BG328" s="238">
        <f>IF(N328="zákl. přenesená",J328,0)</f>
        <v>0</v>
      </c>
      <c r="BH328" s="238">
        <f>IF(N328="sníž. přenesená",J328,0)</f>
        <v>0</v>
      </c>
      <c r="BI328" s="238">
        <f>IF(N328="nulová",J328,0)</f>
        <v>0</v>
      </c>
      <c r="BJ328" s="17" t="s">
        <v>82</v>
      </c>
      <c r="BK328" s="238">
        <f>ROUND(I328*H328,2)</f>
        <v>0</v>
      </c>
      <c r="BL328" s="17" t="s">
        <v>150</v>
      </c>
      <c r="BM328" s="237" t="s">
        <v>445</v>
      </c>
    </row>
    <row r="329" spans="1:47" s="2" customFormat="1" ht="12">
      <c r="A329" s="38"/>
      <c r="B329" s="39"/>
      <c r="C329" s="40"/>
      <c r="D329" s="239" t="s">
        <v>152</v>
      </c>
      <c r="E329" s="40"/>
      <c r="F329" s="240" t="s">
        <v>446</v>
      </c>
      <c r="G329" s="40"/>
      <c r="H329" s="40"/>
      <c r="I329" s="241"/>
      <c r="J329" s="40"/>
      <c r="K329" s="40"/>
      <c r="L329" s="44"/>
      <c r="M329" s="242"/>
      <c r="N329" s="243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152</v>
      </c>
      <c r="AU329" s="17" t="s">
        <v>86</v>
      </c>
    </row>
    <row r="330" spans="1:47" s="2" customFormat="1" ht="12">
      <c r="A330" s="38"/>
      <c r="B330" s="39"/>
      <c r="C330" s="40"/>
      <c r="D330" s="244" t="s">
        <v>154</v>
      </c>
      <c r="E330" s="40"/>
      <c r="F330" s="245" t="s">
        <v>447</v>
      </c>
      <c r="G330" s="40"/>
      <c r="H330" s="40"/>
      <c r="I330" s="241"/>
      <c r="J330" s="40"/>
      <c r="K330" s="40"/>
      <c r="L330" s="44"/>
      <c r="M330" s="279"/>
      <c r="N330" s="280"/>
      <c r="O330" s="281"/>
      <c r="P330" s="281"/>
      <c r="Q330" s="281"/>
      <c r="R330" s="281"/>
      <c r="S330" s="281"/>
      <c r="T330" s="28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154</v>
      </c>
      <c r="AU330" s="17" t="s">
        <v>86</v>
      </c>
    </row>
    <row r="331" spans="1:31" s="2" customFormat="1" ht="6.95" customHeight="1">
      <c r="A331" s="38"/>
      <c r="B331" s="66"/>
      <c r="C331" s="67"/>
      <c r="D331" s="67"/>
      <c r="E331" s="67"/>
      <c r="F331" s="67"/>
      <c r="G331" s="67"/>
      <c r="H331" s="67"/>
      <c r="I331" s="67"/>
      <c r="J331" s="67"/>
      <c r="K331" s="67"/>
      <c r="L331" s="44"/>
      <c r="M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</row>
  </sheetData>
  <sheetProtection password="CC35" sheet="1" objects="1" scenarios="1" formatColumns="0" formatRows="0" autoFilter="0"/>
  <autoFilter ref="C127:K330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hyperlinks>
    <hyperlink ref="F133" r:id="rId1" display="https://podminky.urs.cz/item/CS_URS_2023_02/113107223"/>
    <hyperlink ref="F140" r:id="rId2" display="https://podminky.urs.cz/item/CS_URS_2023_02/113154365"/>
    <hyperlink ref="F147" r:id="rId3" display="https://podminky.urs.cz/item/CS_URS_2023_02/122452205"/>
    <hyperlink ref="F154" r:id="rId4" display="https://podminky.urs.cz/item/CS_URS_2023_02/129001101"/>
    <hyperlink ref="F158" r:id="rId5" display="https://podminky.urs.cz/item/CS_URS_2023_02/132351104"/>
    <hyperlink ref="F162" r:id="rId6" display="https://podminky.urs.cz/item/CS_URS_2023_02/16265113(R)"/>
    <hyperlink ref="F166" r:id="rId7" display="https://podminky.urs.cz/item/CS_URS_2023_02/162751137"/>
    <hyperlink ref="F171" r:id="rId8" display="https://podminky.urs.cz/item/CS_URS_2023_02/171152111"/>
    <hyperlink ref="F179" r:id="rId9" display="https://podminky.urs.cz/item/CS_URS_2023_02/171201231"/>
    <hyperlink ref="F186" r:id="rId10" display="https://podminky.urs.cz/item/CS_URS_2023_02/171251201"/>
    <hyperlink ref="F193" r:id="rId11" display="https://podminky.urs.cz/item/CS_URS_2023_02/181252305"/>
    <hyperlink ref="F200" r:id="rId12" display="https://podminky.urs.cz/item/CS_URS_2023_02/211971110"/>
    <hyperlink ref="F207" r:id="rId13" display="https://podminky.urs.cz/item/CS_URS_2023_02/212752402"/>
    <hyperlink ref="F211" r:id="rId14" display="https://podminky.urs.cz/item/CS_URS_2023_02/213141112"/>
    <hyperlink ref="F221" r:id="rId15" display="https://podminky.urs.cz/item/CS_URS_2023_02/564851111"/>
    <hyperlink ref="F227" r:id="rId16" display="https://podminky.urs.cz/item/CS_URS_2023_02/565156121"/>
    <hyperlink ref="F233" r:id="rId17" display="https://podminky.urs.cz/item/CS_URS_2023_02/567522124"/>
    <hyperlink ref="F247" r:id="rId18" display="https://podminky.urs.cz/item/CS_URS_2023_02/573191111"/>
    <hyperlink ref="F253" r:id="rId19" display="https://podminky.urs.cz/item/CS_URS_2023_02/573231107"/>
    <hyperlink ref="F259" r:id="rId20" display="https://podminky.urs.cz/item/CS_URS_2023_02/577134121"/>
    <hyperlink ref="F266" r:id="rId21" display="https://podminky.urs.cz/item/CS_URS_2023_02/877355121(R)"/>
    <hyperlink ref="F269" r:id="rId22" display="https://podminky.urs.cz/item/CS_URS_2023_02/890411851"/>
    <hyperlink ref="F274" r:id="rId23" display="https://podminky.urs.cz/item/CS_URS_2023_02/895941302"/>
    <hyperlink ref="F280" r:id="rId24" display="https://podminky.urs.cz/item/CS_URS_2023_02/895941313"/>
    <hyperlink ref="F285" r:id="rId25" display="https://podminky.urs.cz/item/CS_URS_2023_02/895941323"/>
    <hyperlink ref="F290" r:id="rId26" display="https://podminky.urs.cz/item/CS_URS_2023_02/895941332"/>
    <hyperlink ref="F295" r:id="rId27" display="https://podminky.urs.cz/item/CS_URS_2023_02/895941351"/>
    <hyperlink ref="F302" r:id="rId28" display="https://podminky.urs.cz/item/CS_URS_2023_02/899204112"/>
    <hyperlink ref="F308" r:id="rId29" display="https://podminky.urs.cz/item/CS_URS_2023_02/919112223"/>
    <hyperlink ref="F312" r:id="rId30" display="https://podminky.urs.cz/item/CS_URS_2023_02/919121223"/>
    <hyperlink ref="F316" r:id="rId31" display="https://podminky.urs.cz/item/CS_URS_2023_02/997013861"/>
    <hyperlink ref="F320" r:id="rId32" display="https://podminky.urs.cz/item/CS_URS_2023_02/997221551"/>
    <hyperlink ref="F325" r:id="rId33" display="https://podminky.urs.cz/item/CS_URS_2023_02/997221611"/>
    <hyperlink ref="F330" r:id="rId34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8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Rekonstrukce ulice Husova, Náměšť nad Oslavou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448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18. 10. 2023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ROUND((SUM(BE126:BE386)),2)</f>
        <v>0</v>
      </c>
      <c r="G35" s="38"/>
      <c r="H35" s="38"/>
      <c r="I35" s="164">
        <v>0.21</v>
      </c>
      <c r="J35" s="163">
        <f>ROUND(((SUM(BE126:BE386))*I35),2)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ROUND((SUM(BF126:BF386)),2)</f>
        <v>0</v>
      </c>
      <c r="G36" s="38"/>
      <c r="H36" s="38"/>
      <c r="I36" s="164">
        <v>0.12</v>
      </c>
      <c r="J36" s="163">
        <f>ROUND(((SUM(BF126:BF386))*I36),2)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ROUND((SUM(BG126:BG386)),2)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ROUND((SUM(BH126:BH386)),2)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ROUND((SUM(BI126:BI386)),2)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Rekonstrukce ulice Husova, Náměšť nad Oslavou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100.1C - Rekonstrukce přidružených ploch ul. Husova - I. etapa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Náměšť nad Oslavou</v>
      </c>
      <c r="G91" s="40"/>
      <c r="H91" s="40"/>
      <c r="I91" s="32" t="s">
        <v>22</v>
      </c>
      <c r="J91" s="79" t="str">
        <f>IF(J14="","",J14)</f>
        <v>18. 10. 2023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Náměšť nad Oslavou</v>
      </c>
      <c r="G93" s="40"/>
      <c r="H93" s="40"/>
      <c r="I93" s="32" t="s">
        <v>31</v>
      </c>
      <c r="J93" s="36" t="str">
        <f>E23</f>
        <v>PROfi Jihlava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>PROfi Jihlava spol. s 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116</v>
      </c>
      <c r="D96" s="185"/>
      <c r="E96" s="185"/>
      <c r="F96" s="185"/>
      <c r="G96" s="185"/>
      <c r="H96" s="185"/>
      <c r="I96" s="185"/>
      <c r="J96" s="186" t="s">
        <v>117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118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119</v>
      </c>
    </row>
    <row r="99" spans="1:31" s="9" customFormat="1" ht="24.95" customHeight="1">
      <c r="A99" s="9"/>
      <c r="B99" s="188"/>
      <c r="C99" s="189"/>
      <c r="D99" s="190" t="s">
        <v>120</v>
      </c>
      <c r="E99" s="191"/>
      <c r="F99" s="191"/>
      <c r="G99" s="191"/>
      <c r="H99" s="191"/>
      <c r="I99" s="191"/>
      <c r="J99" s="192">
        <f>J127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121</v>
      </c>
      <c r="E100" s="196"/>
      <c r="F100" s="196"/>
      <c r="G100" s="196"/>
      <c r="H100" s="196"/>
      <c r="I100" s="196"/>
      <c r="J100" s="197">
        <f>J128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123</v>
      </c>
      <c r="E101" s="196"/>
      <c r="F101" s="196"/>
      <c r="G101" s="196"/>
      <c r="H101" s="196"/>
      <c r="I101" s="196"/>
      <c r="J101" s="197">
        <f>J223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125</v>
      </c>
      <c r="E102" s="196"/>
      <c r="F102" s="196"/>
      <c r="G102" s="196"/>
      <c r="H102" s="196"/>
      <c r="I102" s="196"/>
      <c r="J102" s="197">
        <f>J271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126</v>
      </c>
      <c r="E103" s="196"/>
      <c r="F103" s="196"/>
      <c r="G103" s="196"/>
      <c r="H103" s="196"/>
      <c r="I103" s="196"/>
      <c r="J103" s="197">
        <f>J350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127</v>
      </c>
      <c r="E104" s="196"/>
      <c r="F104" s="196"/>
      <c r="G104" s="196"/>
      <c r="H104" s="196"/>
      <c r="I104" s="196"/>
      <c r="J104" s="197">
        <f>J383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128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3" t="str">
        <f>E7</f>
        <v>Rekonstrukce ulice Husova, Náměšť nad Oslavou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111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3" t="s">
        <v>112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113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30" customHeight="1">
      <c r="A118" s="38"/>
      <c r="B118" s="39"/>
      <c r="C118" s="40"/>
      <c r="D118" s="40"/>
      <c r="E118" s="76" t="str">
        <f>E11</f>
        <v>100.1C - Rekonstrukce přidružených ploch ul. Husova - I. etapa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>Náměšť nad Oslavou</v>
      </c>
      <c r="G120" s="40"/>
      <c r="H120" s="40"/>
      <c r="I120" s="32" t="s">
        <v>22</v>
      </c>
      <c r="J120" s="79" t="str">
        <f>IF(J14="","",J14)</f>
        <v>18. 10. 2023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25.65" customHeight="1">
      <c r="A122" s="38"/>
      <c r="B122" s="39"/>
      <c r="C122" s="32" t="s">
        <v>24</v>
      </c>
      <c r="D122" s="40"/>
      <c r="E122" s="40"/>
      <c r="F122" s="27" t="str">
        <f>E17</f>
        <v>Město Náměšť nad Oslavou</v>
      </c>
      <c r="G122" s="40"/>
      <c r="H122" s="40"/>
      <c r="I122" s="32" t="s">
        <v>31</v>
      </c>
      <c r="J122" s="36" t="str">
        <f>E23</f>
        <v>PROfi Jihlava spol. s r.o.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29</v>
      </c>
      <c r="D123" s="40"/>
      <c r="E123" s="40"/>
      <c r="F123" s="27" t="str">
        <f>IF(E20="","",E20)</f>
        <v>Vyplň údaj</v>
      </c>
      <c r="G123" s="40"/>
      <c r="H123" s="40"/>
      <c r="I123" s="32" t="s">
        <v>36</v>
      </c>
      <c r="J123" s="36" t="str">
        <f>E26</f>
        <v>PROfi Jihlava spol. s 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199"/>
      <c r="B125" s="200"/>
      <c r="C125" s="201" t="s">
        <v>129</v>
      </c>
      <c r="D125" s="202" t="s">
        <v>63</v>
      </c>
      <c r="E125" s="202" t="s">
        <v>59</v>
      </c>
      <c r="F125" s="202" t="s">
        <v>60</v>
      </c>
      <c r="G125" s="202" t="s">
        <v>130</v>
      </c>
      <c r="H125" s="202" t="s">
        <v>131</v>
      </c>
      <c r="I125" s="202" t="s">
        <v>132</v>
      </c>
      <c r="J125" s="202" t="s">
        <v>117</v>
      </c>
      <c r="K125" s="203" t="s">
        <v>133</v>
      </c>
      <c r="L125" s="204"/>
      <c r="M125" s="100" t="s">
        <v>1</v>
      </c>
      <c r="N125" s="101" t="s">
        <v>42</v>
      </c>
      <c r="O125" s="101" t="s">
        <v>134</v>
      </c>
      <c r="P125" s="101" t="s">
        <v>135</v>
      </c>
      <c r="Q125" s="101" t="s">
        <v>136</v>
      </c>
      <c r="R125" s="101" t="s">
        <v>137</v>
      </c>
      <c r="S125" s="101" t="s">
        <v>138</v>
      </c>
      <c r="T125" s="102" t="s">
        <v>139</v>
      </c>
      <c r="U125" s="199"/>
      <c r="V125" s="199"/>
      <c r="W125" s="199"/>
      <c r="X125" s="199"/>
      <c r="Y125" s="199"/>
      <c r="Z125" s="199"/>
      <c r="AA125" s="199"/>
      <c r="AB125" s="199"/>
      <c r="AC125" s="199"/>
      <c r="AD125" s="199"/>
      <c r="AE125" s="199"/>
    </row>
    <row r="126" spans="1:63" s="2" customFormat="1" ht="22.8" customHeight="1">
      <c r="A126" s="38"/>
      <c r="B126" s="39"/>
      <c r="C126" s="107" t="s">
        <v>140</v>
      </c>
      <c r="D126" s="40"/>
      <c r="E126" s="40"/>
      <c r="F126" s="40"/>
      <c r="G126" s="40"/>
      <c r="H126" s="40"/>
      <c r="I126" s="40"/>
      <c r="J126" s="205">
        <f>BK126</f>
        <v>0</v>
      </c>
      <c r="K126" s="40"/>
      <c r="L126" s="44"/>
      <c r="M126" s="103"/>
      <c r="N126" s="206"/>
      <c r="O126" s="104"/>
      <c r="P126" s="207">
        <f>P127</f>
        <v>0</v>
      </c>
      <c r="Q126" s="104"/>
      <c r="R126" s="207">
        <f>R127</f>
        <v>1881.2887084</v>
      </c>
      <c r="S126" s="104"/>
      <c r="T126" s="208">
        <f>T127</f>
        <v>714.6888999999999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77</v>
      </c>
      <c r="AU126" s="17" t="s">
        <v>119</v>
      </c>
      <c r="BK126" s="209">
        <f>BK127</f>
        <v>0</v>
      </c>
    </row>
    <row r="127" spans="1:63" s="12" customFormat="1" ht="25.9" customHeight="1">
      <c r="A127" s="12"/>
      <c r="B127" s="210"/>
      <c r="C127" s="211"/>
      <c r="D127" s="212" t="s">
        <v>77</v>
      </c>
      <c r="E127" s="213" t="s">
        <v>141</v>
      </c>
      <c r="F127" s="213" t="s">
        <v>142</v>
      </c>
      <c r="G127" s="211"/>
      <c r="H127" s="211"/>
      <c r="I127" s="214"/>
      <c r="J127" s="215">
        <f>BK127</f>
        <v>0</v>
      </c>
      <c r="K127" s="211"/>
      <c r="L127" s="216"/>
      <c r="M127" s="217"/>
      <c r="N127" s="218"/>
      <c r="O127" s="218"/>
      <c r="P127" s="219">
        <f>P128+P223+P271+P350+P383</f>
        <v>0</v>
      </c>
      <c r="Q127" s="218"/>
      <c r="R127" s="219">
        <f>R128+R223+R271+R350+R383</f>
        <v>1881.2887084</v>
      </c>
      <c r="S127" s="218"/>
      <c r="T127" s="220">
        <f>T128+T223+T271+T350+T383</f>
        <v>714.6888999999999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82</v>
      </c>
      <c r="AT127" s="222" t="s">
        <v>77</v>
      </c>
      <c r="AU127" s="222" t="s">
        <v>78</v>
      </c>
      <c r="AY127" s="221" t="s">
        <v>143</v>
      </c>
      <c r="BK127" s="223">
        <f>BK128+BK223+BK271+BK350+BK383</f>
        <v>0</v>
      </c>
    </row>
    <row r="128" spans="1:63" s="12" customFormat="1" ht="22.8" customHeight="1">
      <c r="A128" s="12"/>
      <c r="B128" s="210"/>
      <c r="C128" s="211"/>
      <c r="D128" s="212" t="s">
        <v>77</v>
      </c>
      <c r="E128" s="224" t="s">
        <v>82</v>
      </c>
      <c r="F128" s="224" t="s">
        <v>144</v>
      </c>
      <c r="G128" s="211"/>
      <c r="H128" s="211"/>
      <c r="I128" s="214"/>
      <c r="J128" s="225">
        <f>BK128</f>
        <v>0</v>
      </c>
      <c r="K128" s="211"/>
      <c r="L128" s="216"/>
      <c r="M128" s="217"/>
      <c r="N128" s="218"/>
      <c r="O128" s="218"/>
      <c r="P128" s="219">
        <f>SUM(P129:P222)</f>
        <v>0</v>
      </c>
      <c r="Q128" s="218"/>
      <c r="R128" s="219">
        <f>SUM(R129:R222)</f>
        <v>11.147920000000001</v>
      </c>
      <c r="S128" s="218"/>
      <c r="T128" s="220">
        <f>SUM(T129:T222)</f>
        <v>710.7249999999999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82</v>
      </c>
      <c r="AT128" s="222" t="s">
        <v>77</v>
      </c>
      <c r="AU128" s="222" t="s">
        <v>82</v>
      </c>
      <c r="AY128" s="221" t="s">
        <v>143</v>
      </c>
      <c r="BK128" s="223">
        <f>SUM(BK129:BK222)</f>
        <v>0</v>
      </c>
    </row>
    <row r="129" spans="1:65" s="2" customFormat="1" ht="33" customHeight="1">
      <c r="A129" s="38"/>
      <c r="B129" s="39"/>
      <c r="C129" s="226" t="s">
        <v>82</v>
      </c>
      <c r="D129" s="226" t="s">
        <v>145</v>
      </c>
      <c r="E129" s="227" t="s">
        <v>449</v>
      </c>
      <c r="F129" s="228" t="s">
        <v>450</v>
      </c>
      <c r="G129" s="229" t="s">
        <v>148</v>
      </c>
      <c r="H129" s="230">
        <v>1017</v>
      </c>
      <c r="I129" s="231"/>
      <c r="J129" s="232">
        <f>ROUND(I129*H129,2)</f>
        <v>0</v>
      </c>
      <c r="K129" s="228" t="s">
        <v>149</v>
      </c>
      <c r="L129" s="44"/>
      <c r="M129" s="233" t="s">
        <v>1</v>
      </c>
      <c r="N129" s="234" t="s">
        <v>43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0.255</v>
      </c>
      <c r="T129" s="236">
        <f>S129*H129</f>
        <v>259.335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150</v>
      </c>
      <c r="AT129" s="237" t="s">
        <v>145</v>
      </c>
      <c r="AU129" s="237" t="s">
        <v>86</v>
      </c>
      <c r="AY129" s="17" t="s">
        <v>143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82</v>
      </c>
      <c r="BK129" s="238">
        <f>ROUND(I129*H129,2)</f>
        <v>0</v>
      </c>
      <c r="BL129" s="17" t="s">
        <v>150</v>
      </c>
      <c r="BM129" s="237" t="s">
        <v>451</v>
      </c>
    </row>
    <row r="130" spans="1:47" s="2" customFormat="1" ht="12">
      <c r="A130" s="38"/>
      <c r="B130" s="39"/>
      <c r="C130" s="40"/>
      <c r="D130" s="239" t="s">
        <v>152</v>
      </c>
      <c r="E130" s="40"/>
      <c r="F130" s="240" t="s">
        <v>452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86</v>
      </c>
    </row>
    <row r="131" spans="1:47" s="2" customFormat="1" ht="12">
      <c r="A131" s="38"/>
      <c r="B131" s="39"/>
      <c r="C131" s="40"/>
      <c r="D131" s="244" t="s">
        <v>154</v>
      </c>
      <c r="E131" s="40"/>
      <c r="F131" s="245" t="s">
        <v>453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154</v>
      </c>
      <c r="AU131" s="17" t="s">
        <v>86</v>
      </c>
    </row>
    <row r="132" spans="1:51" s="13" customFormat="1" ht="12">
      <c r="A132" s="13"/>
      <c r="B132" s="247"/>
      <c r="C132" s="248"/>
      <c r="D132" s="239" t="s">
        <v>158</v>
      </c>
      <c r="E132" s="249" t="s">
        <v>1</v>
      </c>
      <c r="F132" s="250" t="s">
        <v>454</v>
      </c>
      <c r="G132" s="248"/>
      <c r="H132" s="251">
        <v>1017</v>
      </c>
      <c r="I132" s="252"/>
      <c r="J132" s="248"/>
      <c r="K132" s="248"/>
      <c r="L132" s="253"/>
      <c r="M132" s="254"/>
      <c r="N132" s="255"/>
      <c r="O132" s="255"/>
      <c r="P132" s="255"/>
      <c r="Q132" s="255"/>
      <c r="R132" s="255"/>
      <c r="S132" s="255"/>
      <c r="T132" s="25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7" t="s">
        <v>158</v>
      </c>
      <c r="AU132" s="257" t="s">
        <v>86</v>
      </c>
      <c r="AV132" s="13" t="s">
        <v>86</v>
      </c>
      <c r="AW132" s="13" t="s">
        <v>35</v>
      </c>
      <c r="AX132" s="13" t="s">
        <v>82</v>
      </c>
      <c r="AY132" s="257" t="s">
        <v>143</v>
      </c>
    </row>
    <row r="133" spans="1:65" s="2" customFormat="1" ht="24.15" customHeight="1">
      <c r="A133" s="38"/>
      <c r="B133" s="39"/>
      <c r="C133" s="226" t="s">
        <v>86</v>
      </c>
      <c r="D133" s="226" t="s">
        <v>145</v>
      </c>
      <c r="E133" s="227" t="s">
        <v>455</v>
      </c>
      <c r="F133" s="228" t="s">
        <v>456</v>
      </c>
      <c r="G133" s="229" t="s">
        <v>148</v>
      </c>
      <c r="H133" s="230">
        <v>74</v>
      </c>
      <c r="I133" s="231"/>
      <c r="J133" s="232">
        <f>ROUND(I133*H133,2)</f>
        <v>0</v>
      </c>
      <c r="K133" s="228" t="s">
        <v>149</v>
      </c>
      <c r="L133" s="44"/>
      <c r="M133" s="233" t="s">
        <v>1</v>
      </c>
      <c r="N133" s="234" t="s">
        <v>43</v>
      </c>
      <c r="O133" s="91"/>
      <c r="P133" s="235">
        <f>O133*H133</f>
        <v>0</v>
      </c>
      <c r="Q133" s="235">
        <v>0</v>
      </c>
      <c r="R133" s="235">
        <f>Q133*H133</f>
        <v>0</v>
      </c>
      <c r="S133" s="235">
        <v>0.32</v>
      </c>
      <c r="T133" s="236">
        <f>S133*H133</f>
        <v>23.68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7" t="s">
        <v>150</v>
      </c>
      <c r="AT133" s="237" t="s">
        <v>145</v>
      </c>
      <c r="AU133" s="237" t="s">
        <v>86</v>
      </c>
      <c r="AY133" s="17" t="s">
        <v>143</v>
      </c>
      <c r="BE133" s="238">
        <f>IF(N133="základní",J133,0)</f>
        <v>0</v>
      </c>
      <c r="BF133" s="238">
        <f>IF(N133="snížená",J133,0)</f>
        <v>0</v>
      </c>
      <c r="BG133" s="238">
        <f>IF(N133="zákl. přenesená",J133,0)</f>
        <v>0</v>
      </c>
      <c r="BH133" s="238">
        <f>IF(N133="sníž. přenesená",J133,0)</f>
        <v>0</v>
      </c>
      <c r="BI133" s="238">
        <f>IF(N133="nulová",J133,0)</f>
        <v>0</v>
      </c>
      <c r="BJ133" s="17" t="s">
        <v>82</v>
      </c>
      <c r="BK133" s="238">
        <f>ROUND(I133*H133,2)</f>
        <v>0</v>
      </c>
      <c r="BL133" s="17" t="s">
        <v>150</v>
      </c>
      <c r="BM133" s="237" t="s">
        <v>457</v>
      </c>
    </row>
    <row r="134" spans="1:47" s="2" customFormat="1" ht="12">
      <c r="A134" s="38"/>
      <c r="B134" s="39"/>
      <c r="C134" s="40"/>
      <c r="D134" s="239" t="s">
        <v>152</v>
      </c>
      <c r="E134" s="40"/>
      <c r="F134" s="240" t="s">
        <v>458</v>
      </c>
      <c r="G134" s="40"/>
      <c r="H134" s="40"/>
      <c r="I134" s="241"/>
      <c r="J134" s="40"/>
      <c r="K134" s="40"/>
      <c r="L134" s="44"/>
      <c r="M134" s="242"/>
      <c r="N134" s="243"/>
      <c r="O134" s="91"/>
      <c r="P134" s="91"/>
      <c r="Q134" s="91"/>
      <c r="R134" s="91"/>
      <c r="S134" s="91"/>
      <c r="T134" s="92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152</v>
      </c>
      <c r="AU134" s="17" t="s">
        <v>86</v>
      </c>
    </row>
    <row r="135" spans="1:47" s="2" customFormat="1" ht="12">
      <c r="A135" s="38"/>
      <c r="B135" s="39"/>
      <c r="C135" s="40"/>
      <c r="D135" s="244" t="s">
        <v>154</v>
      </c>
      <c r="E135" s="40"/>
      <c r="F135" s="245" t="s">
        <v>459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154</v>
      </c>
      <c r="AU135" s="17" t="s">
        <v>86</v>
      </c>
    </row>
    <row r="136" spans="1:51" s="13" customFormat="1" ht="12">
      <c r="A136" s="13"/>
      <c r="B136" s="247"/>
      <c r="C136" s="248"/>
      <c r="D136" s="239" t="s">
        <v>158</v>
      </c>
      <c r="E136" s="249" t="s">
        <v>1</v>
      </c>
      <c r="F136" s="250" t="s">
        <v>460</v>
      </c>
      <c r="G136" s="248"/>
      <c r="H136" s="251">
        <v>74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7" t="s">
        <v>158</v>
      </c>
      <c r="AU136" s="257" t="s">
        <v>86</v>
      </c>
      <c r="AV136" s="13" t="s">
        <v>86</v>
      </c>
      <c r="AW136" s="13" t="s">
        <v>35</v>
      </c>
      <c r="AX136" s="13" t="s">
        <v>82</v>
      </c>
      <c r="AY136" s="257" t="s">
        <v>143</v>
      </c>
    </row>
    <row r="137" spans="1:65" s="2" customFormat="1" ht="24.15" customHeight="1">
      <c r="A137" s="38"/>
      <c r="B137" s="39"/>
      <c r="C137" s="226" t="s">
        <v>168</v>
      </c>
      <c r="D137" s="226" t="s">
        <v>145</v>
      </c>
      <c r="E137" s="227" t="s">
        <v>461</v>
      </c>
      <c r="F137" s="228" t="s">
        <v>462</v>
      </c>
      <c r="G137" s="229" t="s">
        <v>148</v>
      </c>
      <c r="H137" s="230">
        <v>488</v>
      </c>
      <c r="I137" s="231"/>
      <c r="J137" s="232">
        <f>ROUND(I137*H137,2)</f>
        <v>0</v>
      </c>
      <c r="K137" s="228" t="s">
        <v>149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0.17</v>
      </c>
      <c r="T137" s="236">
        <f>S137*H137</f>
        <v>82.96000000000001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150</v>
      </c>
      <c r="AT137" s="237" t="s">
        <v>145</v>
      </c>
      <c r="AU137" s="237" t="s">
        <v>86</v>
      </c>
      <c r="AY137" s="17" t="s">
        <v>143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82</v>
      </c>
      <c r="BK137" s="238">
        <f>ROUND(I137*H137,2)</f>
        <v>0</v>
      </c>
      <c r="BL137" s="17" t="s">
        <v>150</v>
      </c>
      <c r="BM137" s="237" t="s">
        <v>463</v>
      </c>
    </row>
    <row r="138" spans="1:47" s="2" customFormat="1" ht="12">
      <c r="A138" s="38"/>
      <c r="B138" s="39"/>
      <c r="C138" s="40"/>
      <c r="D138" s="239" t="s">
        <v>152</v>
      </c>
      <c r="E138" s="40"/>
      <c r="F138" s="240" t="s">
        <v>464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86</v>
      </c>
    </row>
    <row r="139" spans="1:47" s="2" customFormat="1" ht="12">
      <c r="A139" s="38"/>
      <c r="B139" s="39"/>
      <c r="C139" s="40"/>
      <c r="D139" s="244" t="s">
        <v>154</v>
      </c>
      <c r="E139" s="40"/>
      <c r="F139" s="245" t="s">
        <v>465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154</v>
      </c>
      <c r="AU139" s="17" t="s">
        <v>86</v>
      </c>
    </row>
    <row r="140" spans="1:51" s="13" customFormat="1" ht="12">
      <c r="A140" s="13"/>
      <c r="B140" s="247"/>
      <c r="C140" s="248"/>
      <c r="D140" s="239" t="s">
        <v>158</v>
      </c>
      <c r="E140" s="249" t="s">
        <v>1</v>
      </c>
      <c r="F140" s="250" t="s">
        <v>466</v>
      </c>
      <c r="G140" s="248"/>
      <c r="H140" s="251">
        <v>488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158</v>
      </c>
      <c r="AU140" s="257" t="s">
        <v>86</v>
      </c>
      <c r="AV140" s="13" t="s">
        <v>86</v>
      </c>
      <c r="AW140" s="13" t="s">
        <v>35</v>
      </c>
      <c r="AX140" s="13" t="s">
        <v>82</v>
      </c>
      <c r="AY140" s="257" t="s">
        <v>143</v>
      </c>
    </row>
    <row r="141" spans="1:65" s="2" customFormat="1" ht="24.15" customHeight="1">
      <c r="A141" s="38"/>
      <c r="B141" s="39"/>
      <c r="C141" s="226" t="s">
        <v>150</v>
      </c>
      <c r="D141" s="226" t="s">
        <v>145</v>
      </c>
      <c r="E141" s="227" t="s">
        <v>467</v>
      </c>
      <c r="F141" s="228" t="s">
        <v>468</v>
      </c>
      <c r="G141" s="229" t="s">
        <v>148</v>
      </c>
      <c r="H141" s="230">
        <v>488</v>
      </c>
      <c r="I141" s="231"/>
      <c r="J141" s="232">
        <f>ROUND(I141*H141,2)</f>
        <v>0</v>
      </c>
      <c r="K141" s="228" t="s">
        <v>149</v>
      </c>
      <c r="L141" s="44"/>
      <c r="M141" s="233" t="s">
        <v>1</v>
      </c>
      <c r="N141" s="234" t="s">
        <v>43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0.22</v>
      </c>
      <c r="T141" s="236">
        <f>S141*H141</f>
        <v>107.36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150</v>
      </c>
      <c r="AT141" s="237" t="s">
        <v>145</v>
      </c>
      <c r="AU141" s="237" t="s">
        <v>86</v>
      </c>
      <c r="AY141" s="17" t="s">
        <v>143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82</v>
      </c>
      <c r="BK141" s="238">
        <f>ROUND(I141*H141,2)</f>
        <v>0</v>
      </c>
      <c r="BL141" s="17" t="s">
        <v>150</v>
      </c>
      <c r="BM141" s="237" t="s">
        <v>469</v>
      </c>
    </row>
    <row r="142" spans="1:47" s="2" customFormat="1" ht="12">
      <c r="A142" s="38"/>
      <c r="B142" s="39"/>
      <c r="C142" s="40"/>
      <c r="D142" s="239" t="s">
        <v>152</v>
      </c>
      <c r="E142" s="40"/>
      <c r="F142" s="240" t="s">
        <v>470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86</v>
      </c>
    </row>
    <row r="143" spans="1:47" s="2" customFormat="1" ht="12">
      <c r="A143" s="38"/>
      <c r="B143" s="39"/>
      <c r="C143" s="40"/>
      <c r="D143" s="244" t="s">
        <v>154</v>
      </c>
      <c r="E143" s="40"/>
      <c r="F143" s="245" t="s">
        <v>471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154</v>
      </c>
      <c r="AU143" s="17" t="s">
        <v>86</v>
      </c>
    </row>
    <row r="144" spans="1:51" s="13" customFormat="1" ht="12">
      <c r="A144" s="13"/>
      <c r="B144" s="247"/>
      <c r="C144" s="248"/>
      <c r="D144" s="239" t="s">
        <v>158</v>
      </c>
      <c r="E144" s="249" t="s">
        <v>1</v>
      </c>
      <c r="F144" s="250" t="s">
        <v>472</v>
      </c>
      <c r="G144" s="248"/>
      <c r="H144" s="251">
        <v>488</v>
      </c>
      <c r="I144" s="252"/>
      <c r="J144" s="248"/>
      <c r="K144" s="248"/>
      <c r="L144" s="253"/>
      <c r="M144" s="254"/>
      <c r="N144" s="255"/>
      <c r="O144" s="255"/>
      <c r="P144" s="255"/>
      <c r="Q144" s="255"/>
      <c r="R144" s="255"/>
      <c r="S144" s="255"/>
      <c r="T144" s="25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7" t="s">
        <v>158</v>
      </c>
      <c r="AU144" s="257" t="s">
        <v>86</v>
      </c>
      <c r="AV144" s="13" t="s">
        <v>86</v>
      </c>
      <c r="AW144" s="13" t="s">
        <v>35</v>
      </c>
      <c r="AX144" s="13" t="s">
        <v>82</v>
      </c>
      <c r="AY144" s="257" t="s">
        <v>143</v>
      </c>
    </row>
    <row r="145" spans="1:65" s="2" customFormat="1" ht="16.5" customHeight="1">
      <c r="A145" s="38"/>
      <c r="B145" s="39"/>
      <c r="C145" s="226" t="s">
        <v>184</v>
      </c>
      <c r="D145" s="226" t="s">
        <v>145</v>
      </c>
      <c r="E145" s="227" t="s">
        <v>473</v>
      </c>
      <c r="F145" s="228" t="s">
        <v>474</v>
      </c>
      <c r="G145" s="229" t="s">
        <v>259</v>
      </c>
      <c r="H145" s="230">
        <v>1158</v>
      </c>
      <c r="I145" s="231"/>
      <c r="J145" s="232">
        <f>ROUND(I145*H145,2)</f>
        <v>0</v>
      </c>
      <c r="K145" s="228" t="s">
        <v>149</v>
      </c>
      <c r="L145" s="44"/>
      <c r="M145" s="233" t="s">
        <v>1</v>
      </c>
      <c r="N145" s="234" t="s">
        <v>43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0.205</v>
      </c>
      <c r="T145" s="236">
        <f>S145*H145</f>
        <v>237.39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150</v>
      </c>
      <c r="AT145" s="237" t="s">
        <v>145</v>
      </c>
      <c r="AU145" s="237" t="s">
        <v>86</v>
      </c>
      <c r="AY145" s="17" t="s">
        <v>143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82</v>
      </c>
      <c r="BK145" s="238">
        <f>ROUND(I145*H145,2)</f>
        <v>0</v>
      </c>
      <c r="BL145" s="17" t="s">
        <v>150</v>
      </c>
      <c r="BM145" s="237" t="s">
        <v>475</v>
      </c>
    </row>
    <row r="146" spans="1:47" s="2" customFormat="1" ht="12">
      <c r="A146" s="38"/>
      <c r="B146" s="39"/>
      <c r="C146" s="40"/>
      <c r="D146" s="239" t="s">
        <v>152</v>
      </c>
      <c r="E146" s="40"/>
      <c r="F146" s="240" t="s">
        <v>476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86</v>
      </c>
    </row>
    <row r="147" spans="1:47" s="2" customFormat="1" ht="12">
      <c r="A147" s="38"/>
      <c r="B147" s="39"/>
      <c r="C147" s="40"/>
      <c r="D147" s="244" t="s">
        <v>154</v>
      </c>
      <c r="E147" s="40"/>
      <c r="F147" s="245" t="s">
        <v>477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154</v>
      </c>
      <c r="AU147" s="17" t="s">
        <v>86</v>
      </c>
    </row>
    <row r="148" spans="1:51" s="13" customFormat="1" ht="12">
      <c r="A148" s="13"/>
      <c r="B148" s="247"/>
      <c r="C148" s="248"/>
      <c r="D148" s="239" t="s">
        <v>158</v>
      </c>
      <c r="E148" s="249" t="s">
        <v>1</v>
      </c>
      <c r="F148" s="250" t="s">
        <v>478</v>
      </c>
      <c r="G148" s="248"/>
      <c r="H148" s="251">
        <v>550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158</v>
      </c>
      <c r="AU148" s="257" t="s">
        <v>86</v>
      </c>
      <c r="AV148" s="13" t="s">
        <v>86</v>
      </c>
      <c r="AW148" s="13" t="s">
        <v>35</v>
      </c>
      <c r="AX148" s="13" t="s">
        <v>78</v>
      </c>
      <c r="AY148" s="257" t="s">
        <v>143</v>
      </c>
    </row>
    <row r="149" spans="1:51" s="13" customFormat="1" ht="12">
      <c r="A149" s="13"/>
      <c r="B149" s="247"/>
      <c r="C149" s="248"/>
      <c r="D149" s="239" t="s">
        <v>158</v>
      </c>
      <c r="E149" s="249" t="s">
        <v>1</v>
      </c>
      <c r="F149" s="250" t="s">
        <v>479</v>
      </c>
      <c r="G149" s="248"/>
      <c r="H149" s="251">
        <v>608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158</v>
      </c>
      <c r="AU149" s="257" t="s">
        <v>86</v>
      </c>
      <c r="AV149" s="13" t="s">
        <v>86</v>
      </c>
      <c r="AW149" s="13" t="s">
        <v>35</v>
      </c>
      <c r="AX149" s="13" t="s">
        <v>78</v>
      </c>
      <c r="AY149" s="257" t="s">
        <v>143</v>
      </c>
    </row>
    <row r="150" spans="1:51" s="14" customFormat="1" ht="12">
      <c r="A150" s="14"/>
      <c r="B150" s="258"/>
      <c r="C150" s="259"/>
      <c r="D150" s="239" t="s">
        <v>158</v>
      </c>
      <c r="E150" s="260" t="s">
        <v>1</v>
      </c>
      <c r="F150" s="261" t="s">
        <v>161</v>
      </c>
      <c r="G150" s="259"/>
      <c r="H150" s="262">
        <v>1158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8" t="s">
        <v>158</v>
      </c>
      <c r="AU150" s="268" t="s">
        <v>86</v>
      </c>
      <c r="AV150" s="14" t="s">
        <v>150</v>
      </c>
      <c r="AW150" s="14" t="s">
        <v>35</v>
      </c>
      <c r="AX150" s="14" t="s">
        <v>82</v>
      </c>
      <c r="AY150" s="268" t="s">
        <v>143</v>
      </c>
    </row>
    <row r="151" spans="1:65" s="2" customFormat="1" ht="24.15" customHeight="1">
      <c r="A151" s="38"/>
      <c r="B151" s="39"/>
      <c r="C151" s="226" t="s">
        <v>191</v>
      </c>
      <c r="D151" s="226" t="s">
        <v>145</v>
      </c>
      <c r="E151" s="227" t="s">
        <v>480</v>
      </c>
      <c r="F151" s="228" t="s">
        <v>481</v>
      </c>
      <c r="G151" s="229" t="s">
        <v>259</v>
      </c>
      <c r="H151" s="230">
        <v>85</v>
      </c>
      <c r="I151" s="231"/>
      <c r="J151" s="232">
        <f>ROUND(I151*H151,2)</f>
        <v>0</v>
      </c>
      <c r="K151" s="228" t="s">
        <v>149</v>
      </c>
      <c r="L151" s="44"/>
      <c r="M151" s="233" t="s">
        <v>1</v>
      </c>
      <c r="N151" s="234" t="s">
        <v>43</v>
      </c>
      <c r="O151" s="91"/>
      <c r="P151" s="235">
        <f>O151*H151</f>
        <v>0</v>
      </c>
      <c r="Q151" s="235">
        <v>0.00868</v>
      </c>
      <c r="R151" s="235">
        <f>Q151*H151</f>
        <v>0.7378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150</v>
      </c>
      <c r="AT151" s="237" t="s">
        <v>145</v>
      </c>
      <c r="AU151" s="237" t="s">
        <v>86</v>
      </c>
      <c r="AY151" s="17" t="s">
        <v>143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82</v>
      </c>
      <c r="BK151" s="238">
        <f>ROUND(I151*H151,2)</f>
        <v>0</v>
      </c>
      <c r="BL151" s="17" t="s">
        <v>150</v>
      </c>
      <c r="BM151" s="237" t="s">
        <v>482</v>
      </c>
    </row>
    <row r="152" spans="1:47" s="2" customFormat="1" ht="12">
      <c r="A152" s="38"/>
      <c r="B152" s="39"/>
      <c r="C152" s="40"/>
      <c r="D152" s="239" t="s">
        <v>152</v>
      </c>
      <c r="E152" s="40"/>
      <c r="F152" s="240" t="s">
        <v>483</v>
      </c>
      <c r="G152" s="40"/>
      <c r="H152" s="40"/>
      <c r="I152" s="241"/>
      <c r="J152" s="40"/>
      <c r="K152" s="40"/>
      <c r="L152" s="44"/>
      <c r="M152" s="242"/>
      <c r="N152" s="24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86</v>
      </c>
    </row>
    <row r="153" spans="1:47" s="2" customFormat="1" ht="12">
      <c r="A153" s="38"/>
      <c r="B153" s="39"/>
      <c r="C153" s="40"/>
      <c r="D153" s="244" t="s">
        <v>154</v>
      </c>
      <c r="E153" s="40"/>
      <c r="F153" s="245" t="s">
        <v>484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154</v>
      </c>
      <c r="AU153" s="17" t="s">
        <v>86</v>
      </c>
    </row>
    <row r="154" spans="1:65" s="2" customFormat="1" ht="16.5" customHeight="1">
      <c r="A154" s="38"/>
      <c r="B154" s="39"/>
      <c r="C154" s="226" t="s">
        <v>198</v>
      </c>
      <c r="D154" s="226" t="s">
        <v>145</v>
      </c>
      <c r="E154" s="227" t="s">
        <v>485</v>
      </c>
      <c r="F154" s="228" t="s">
        <v>486</v>
      </c>
      <c r="G154" s="229" t="s">
        <v>259</v>
      </c>
      <c r="H154" s="230">
        <v>85</v>
      </c>
      <c r="I154" s="231"/>
      <c r="J154" s="232">
        <f>ROUND(I154*H154,2)</f>
        <v>0</v>
      </c>
      <c r="K154" s="228" t="s">
        <v>149</v>
      </c>
      <c r="L154" s="44"/>
      <c r="M154" s="233" t="s">
        <v>1</v>
      </c>
      <c r="N154" s="234" t="s">
        <v>43</v>
      </c>
      <c r="O154" s="91"/>
      <c r="P154" s="235">
        <f>O154*H154</f>
        <v>0</v>
      </c>
      <c r="Q154" s="235">
        <v>0.0369</v>
      </c>
      <c r="R154" s="235">
        <f>Q154*H154</f>
        <v>3.1365000000000003</v>
      </c>
      <c r="S154" s="235">
        <v>0</v>
      </c>
      <c r="T154" s="236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7" t="s">
        <v>150</v>
      </c>
      <c r="AT154" s="237" t="s">
        <v>145</v>
      </c>
      <c r="AU154" s="237" t="s">
        <v>86</v>
      </c>
      <c r="AY154" s="17" t="s">
        <v>143</v>
      </c>
      <c r="BE154" s="238">
        <f>IF(N154="základní",J154,0)</f>
        <v>0</v>
      </c>
      <c r="BF154" s="238">
        <f>IF(N154="snížená",J154,0)</f>
        <v>0</v>
      </c>
      <c r="BG154" s="238">
        <f>IF(N154="zákl. přenesená",J154,0)</f>
        <v>0</v>
      </c>
      <c r="BH154" s="238">
        <f>IF(N154="sníž. přenesená",J154,0)</f>
        <v>0</v>
      </c>
      <c r="BI154" s="238">
        <f>IF(N154="nulová",J154,0)</f>
        <v>0</v>
      </c>
      <c r="BJ154" s="17" t="s">
        <v>82</v>
      </c>
      <c r="BK154" s="238">
        <f>ROUND(I154*H154,2)</f>
        <v>0</v>
      </c>
      <c r="BL154" s="17" t="s">
        <v>150</v>
      </c>
      <c r="BM154" s="237" t="s">
        <v>487</v>
      </c>
    </row>
    <row r="155" spans="1:47" s="2" customFormat="1" ht="12">
      <c r="A155" s="38"/>
      <c r="B155" s="39"/>
      <c r="C155" s="40"/>
      <c r="D155" s="239" t="s">
        <v>152</v>
      </c>
      <c r="E155" s="40"/>
      <c r="F155" s="240" t="s">
        <v>488</v>
      </c>
      <c r="G155" s="40"/>
      <c r="H155" s="40"/>
      <c r="I155" s="241"/>
      <c r="J155" s="40"/>
      <c r="K155" s="40"/>
      <c r="L155" s="44"/>
      <c r="M155" s="242"/>
      <c r="N155" s="243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86</v>
      </c>
    </row>
    <row r="156" spans="1:47" s="2" customFormat="1" ht="12">
      <c r="A156" s="38"/>
      <c r="B156" s="39"/>
      <c r="C156" s="40"/>
      <c r="D156" s="244" t="s">
        <v>154</v>
      </c>
      <c r="E156" s="40"/>
      <c r="F156" s="245" t="s">
        <v>489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154</v>
      </c>
      <c r="AU156" s="17" t="s">
        <v>86</v>
      </c>
    </row>
    <row r="157" spans="1:65" s="2" customFormat="1" ht="24.15" customHeight="1">
      <c r="A157" s="38"/>
      <c r="B157" s="39"/>
      <c r="C157" s="226" t="s">
        <v>206</v>
      </c>
      <c r="D157" s="226" t="s">
        <v>145</v>
      </c>
      <c r="E157" s="227" t="s">
        <v>490</v>
      </c>
      <c r="F157" s="228" t="s">
        <v>491</v>
      </c>
      <c r="G157" s="229" t="s">
        <v>259</v>
      </c>
      <c r="H157" s="230">
        <v>120</v>
      </c>
      <c r="I157" s="231"/>
      <c r="J157" s="232">
        <f>ROUND(I157*H157,2)</f>
        <v>0</v>
      </c>
      <c r="K157" s="228" t="s">
        <v>149</v>
      </c>
      <c r="L157" s="44"/>
      <c r="M157" s="233" t="s">
        <v>1</v>
      </c>
      <c r="N157" s="234" t="s">
        <v>43</v>
      </c>
      <c r="O157" s="91"/>
      <c r="P157" s="235">
        <f>O157*H157</f>
        <v>0</v>
      </c>
      <c r="Q157" s="235">
        <v>0.06053</v>
      </c>
      <c r="R157" s="235">
        <f>Q157*H157</f>
        <v>7.2636</v>
      </c>
      <c r="S157" s="235">
        <v>0</v>
      </c>
      <c r="T157" s="236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7" t="s">
        <v>150</v>
      </c>
      <c r="AT157" s="237" t="s">
        <v>145</v>
      </c>
      <c r="AU157" s="237" t="s">
        <v>86</v>
      </c>
      <c r="AY157" s="17" t="s">
        <v>143</v>
      </c>
      <c r="BE157" s="238">
        <f>IF(N157="základní",J157,0)</f>
        <v>0</v>
      </c>
      <c r="BF157" s="238">
        <f>IF(N157="snížená",J157,0)</f>
        <v>0</v>
      </c>
      <c r="BG157" s="238">
        <f>IF(N157="zákl. přenesená",J157,0)</f>
        <v>0</v>
      </c>
      <c r="BH157" s="238">
        <f>IF(N157="sníž. přenesená",J157,0)</f>
        <v>0</v>
      </c>
      <c r="BI157" s="238">
        <f>IF(N157="nulová",J157,0)</f>
        <v>0</v>
      </c>
      <c r="BJ157" s="17" t="s">
        <v>82</v>
      </c>
      <c r="BK157" s="238">
        <f>ROUND(I157*H157,2)</f>
        <v>0</v>
      </c>
      <c r="BL157" s="17" t="s">
        <v>150</v>
      </c>
      <c r="BM157" s="237" t="s">
        <v>492</v>
      </c>
    </row>
    <row r="158" spans="1:47" s="2" customFormat="1" ht="12">
      <c r="A158" s="38"/>
      <c r="B158" s="39"/>
      <c r="C158" s="40"/>
      <c r="D158" s="239" t="s">
        <v>152</v>
      </c>
      <c r="E158" s="40"/>
      <c r="F158" s="240" t="s">
        <v>493</v>
      </c>
      <c r="G158" s="40"/>
      <c r="H158" s="40"/>
      <c r="I158" s="241"/>
      <c r="J158" s="40"/>
      <c r="K158" s="40"/>
      <c r="L158" s="44"/>
      <c r="M158" s="242"/>
      <c r="N158" s="24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86</v>
      </c>
    </row>
    <row r="159" spans="1:47" s="2" customFormat="1" ht="12">
      <c r="A159" s="38"/>
      <c r="B159" s="39"/>
      <c r="C159" s="40"/>
      <c r="D159" s="244" t="s">
        <v>154</v>
      </c>
      <c r="E159" s="40"/>
      <c r="F159" s="245" t="s">
        <v>494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154</v>
      </c>
      <c r="AU159" s="17" t="s">
        <v>86</v>
      </c>
    </row>
    <row r="160" spans="1:65" s="2" customFormat="1" ht="24.15" customHeight="1">
      <c r="A160" s="38"/>
      <c r="B160" s="39"/>
      <c r="C160" s="226" t="s">
        <v>214</v>
      </c>
      <c r="D160" s="226" t="s">
        <v>145</v>
      </c>
      <c r="E160" s="227" t="s">
        <v>495</v>
      </c>
      <c r="F160" s="228" t="s">
        <v>496</v>
      </c>
      <c r="G160" s="229" t="s">
        <v>148</v>
      </c>
      <c r="H160" s="230">
        <v>805</v>
      </c>
      <c r="I160" s="231"/>
      <c r="J160" s="232">
        <f>ROUND(I160*H160,2)</f>
        <v>0</v>
      </c>
      <c r="K160" s="228" t="s">
        <v>149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150</v>
      </c>
      <c r="AT160" s="237" t="s">
        <v>145</v>
      </c>
      <c r="AU160" s="237" t="s">
        <v>86</v>
      </c>
      <c r="AY160" s="17" t="s">
        <v>143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82</v>
      </c>
      <c r="BK160" s="238">
        <f>ROUND(I160*H160,2)</f>
        <v>0</v>
      </c>
      <c r="BL160" s="17" t="s">
        <v>150</v>
      </c>
      <c r="BM160" s="237" t="s">
        <v>497</v>
      </c>
    </row>
    <row r="161" spans="1:47" s="2" customFormat="1" ht="12">
      <c r="A161" s="38"/>
      <c r="B161" s="39"/>
      <c r="C161" s="40"/>
      <c r="D161" s="239" t="s">
        <v>152</v>
      </c>
      <c r="E161" s="40"/>
      <c r="F161" s="240" t="s">
        <v>498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86</v>
      </c>
    </row>
    <row r="162" spans="1:47" s="2" customFormat="1" ht="12">
      <c r="A162" s="38"/>
      <c r="B162" s="39"/>
      <c r="C162" s="40"/>
      <c r="D162" s="244" t="s">
        <v>154</v>
      </c>
      <c r="E162" s="40"/>
      <c r="F162" s="245" t="s">
        <v>499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154</v>
      </c>
      <c r="AU162" s="17" t="s">
        <v>86</v>
      </c>
    </row>
    <row r="163" spans="1:51" s="13" customFormat="1" ht="12">
      <c r="A163" s="13"/>
      <c r="B163" s="247"/>
      <c r="C163" s="248"/>
      <c r="D163" s="239" t="s">
        <v>158</v>
      </c>
      <c r="E163" s="249" t="s">
        <v>1</v>
      </c>
      <c r="F163" s="250" t="s">
        <v>500</v>
      </c>
      <c r="G163" s="248"/>
      <c r="H163" s="251">
        <v>805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158</v>
      </c>
      <c r="AU163" s="257" t="s">
        <v>86</v>
      </c>
      <c r="AV163" s="13" t="s">
        <v>86</v>
      </c>
      <c r="AW163" s="13" t="s">
        <v>35</v>
      </c>
      <c r="AX163" s="13" t="s">
        <v>82</v>
      </c>
      <c r="AY163" s="257" t="s">
        <v>143</v>
      </c>
    </row>
    <row r="164" spans="1:65" s="2" customFormat="1" ht="37.8" customHeight="1">
      <c r="A164" s="38"/>
      <c r="B164" s="39"/>
      <c r="C164" s="226" t="s">
        <v>221</v>
      </c>
      <c r="D164" s="226" t="s">
        <v>145</v>
      </c>
      <c r="E164" s="227" t="s">
        <v>169</v>
      </c>
      <c r="F164" s="228" t="s">
        <v>170</v>
      </c>
      <c r="G164" s="229" t="s">
        <v>171</v>
      </c>
      <c r="H164" s="230">
        <v>562.18</v>
      </c>
      <c r="I164" s="231"/>
      <c r="J164" s="232">
        <f>ROUND(I164*H164,2)</f>
        <v>0</v>
      </c>
      <c r="K164" s="228" t="s">
        <v>149</v>
      </c>
      <c r="L164" s="44"/>
      <c r="M164" s="233" t="s">
        <v>1</v>
      </c>
      <c r="N164" s="234" t="s">
        <v>43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150</v>
      </c>
      <c r="AT164" s="237" t="s">
        <v>145</v>
      </c>
      <c r="AU164" s="237" t="s">
        <v>86</v>
      </c>
      <c r="AY164" s="17" t="s">
        <v>143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82</v>
      </c>
      <c r="BK164" s="238">
        <f>ROUND(I164*H164,2)</f>
        <v>0</v>
      </c>
      <c r="BL164" s="17" t="s">
        <v>150</v>
      </c>
      <c r="BM164" s="237" t="s">
        <v>501</v>
      </c>
    </row>
    <row r="165" spans="1:47" s="2" customFormat="1" ht="12">
      <c r="A165" s="38"/>
      <c r="B165" s="39"/>
      <c r="C165" s="40"/>
      <c r="D165" s="239" t="s">
        <v>152</v>
      </c>
      <c r="E165" s="40"/>
      <c r="F165" s="240" t="s">
        <v>173</v>
      </c>
      <c r="G165" s="40"/>
      <c r="H165" s="40"/>
      <c r="I165" s="241"/>
      <c r="J165" s="40"/>
      <c r="K165" s="40"/>
      <c r="L165" s="44"/>
      <c r="M165" s="242"/>
      <c r="N165" s="24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86</v>
      </c>
    </row>
    <row r="166" spans="1:47" s="2" customFormat="1" ht="12">
      <c r="A166" s="38"/>
      <c r="B166" s="39"/>
      <c r="C166" s="40"/>
      <c r="D166" s="244" t="s">
        <v>154</v>
      </c>
      <c r="E166" s="40"/>
      <c r="F166" s="245" t="s">
        <v>174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154</v>
      </c>
      <c r="AU166" s="17" t="s">
        <v>86</v>
      </c>
    </row>
    <row r="167" spans="1:51" s="13" customFormat="1" ht="12">
      <c r="A167" s="13"/>
      <c r="B167" s="247"/>
      <c r="C167" s="248"/>
      <c r="D167" s="239" t="s">
        <v>158</v>
      </c>
      <c r="E167" s="249" t="s">
        <v>1</v>
      </c>
      <c r="F167" s="250" t="s">
        <v>502</v>
      </c>
      <c r="G167" s="248"/>
      <c r="H167" s="251">
        <v>171.2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7" t="s">
        <v>158</v>
      </c>
      <c r="AU167" s="257" t="s">
        <v>86</v>
      </c>
      <c r="AV167" s="13" t="s">
        <v>86</v>
      </c>
      <c r="AW167" s="13" t="s">
        <v>35</v>
      </c>
      <c r="AX167" s="13" t="s">
        <v>78</v>
      </c>
      <c r="AY167" s="257" t="s">
        <v>143</v>
      </c>
    </row>
    <row r="168" spans="1:51" s="13" customFormat="1" ht="12">
      <c r="A168" s="13"/>
      <c r="B168" s="247"/>
      <c r="C168" s="248"/>
      <c r="D168" s="239" t="s">
        <v>158</v>
      </c>
      <c r="E168" s="249" t="s">
        <v>1</v>
      </c>
      <c r="F168" s="250" t="s">
        <v>503</v>
      </c>
      <c r="G168" s="248"/>
      <c r="H168" s="251">
        <v>292.74</v>
      </c>
      <c r="I168" s="252"/>
      <c r="J168" s="248"/>
      <c r="K168" s="248"/>
      <c r="L168" s="253"/>
      <c r="M168" s="254"/>
      <c r="N168" s="255"/>
      <c r="O168" s="255"/>
      <c r="P168" s="255"/>
      <c r="Q168" s="255"/>
      <c r="R168" s="255"/>
      <c r="S168" s="255"/>
      <c r="T168" s="25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7" t="s">
        <v>158</v>
      </c>
      <c r="AU168" s="257" t="s">
        <v>86</v>
      </c>
      <c r="AV168" s="13" t="s">
        <v>86</v>
      </c>
      <c r="AW168" s="13" t="s">
        <v>35</v>
      </c>
      <c r="AX168" s="13" t="s">
        <v>78</v>
      </c>
      <c r="AY168" s="257" t="s">
        <v>143</v>
      </c>
    </row>
    <row r="169" spans="1:51" s="13" customFormat="1" ht="12">
      <c r="A169" s="13"/>
      <c r="B169" s="247"/>
      <c r="C169" s="248"/>
      <c r="D169" s="239" t="s">
        <v>158</v>
      </c>
      <c r="E169" s="249" t="s">
        <v>1</v>
      </c>
      <c r="F169" s="250" t="s">
        <v>504</v>
      </c>
      <c r="G169" s="248"/>
      <c r="H169" s="251">
        <v>98.24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158</v>
      </c>
      <c r="AU169" s="257" t="s">
        <v>86</v>
      </c>
      <c r="AV169" s="13" t="s">
        <v>86</v>
      </c>
      <c r="AW169" s="13" t="s">
        <v>35</v>
      </c>
      <c r="AX169" s="13" t="s">
        <v>78</v>
      </c>
      <c r="AY169" s="257" t="s">
        <v>143</v>
      </c>
    </row>
    <row r="170" spans="1:51" s="14" customFormat="1" ht="12">
      <c r="A170" s="14"/>
      <c r="B170" s="258"/>
      <c r="C170" s="259"/>
      <c r="D170" s="239" t="s">
        <v>158</v>
      </c>
      <c r="E170" s="260" t="s">
        <v>1</v>
      </c>
      <c r="F170" s="261" t="s">
        <v>161</v>
      </c>
      <c r="G170" s="259"/>
      <c r="H170" s="262">
        <v>562.18</v>
      </c>
      <c r="I170" s="263"/>
      <c r="J170" s="259"/>
      <c r="K170" s="259"/>
      <c r="L170" s="264"/>
      <c r="M170" s="265"/>
      <c r="N170" s="266"/>
      <c r="O170" s="266"/>
      <c r="P170" s="266"/>
      <c r="Q170" s="266"/>
      <c r="R170" s="266"/>
      <c r="S170" s="266"/>
      <c r="T170" s="267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68" t="s">
        <v>158</v>
      </c>
      <c r="AU170" s="268" t="s">
        <v>86</v>
      </c>
      <c r="AV170" s="14" t="s">
        <v>150</v>
      </c>
      <c r="AW170" s="14" t="s">
        <v>35</v>
      </c>
      <c r="AX170" s="14" t="s">
        <v>82</v>
      </c>
      <c r="AY170" s="268" t="s">
        <v>143</v>
      </c>
    </row>
    <row r="171" spans="1:65" s="2" customFormat="1" ht="24.15" customHeight="1">
      <c r="A171" s="38"/>
      <c r="B171" s="39"/>
      <c r="C171" s="226" t="s">
        <v>229</v>
      </c>
      <c r="D171" s="226" t="s">
        <v>145</v>
      </c>
      <c r="E171" s="227" t="s">
        <v>178</v>
      </c>
      <c r="F171" s="228" t="s">
        <v>179</v>
      </c>
      <c r="G171" s="229" t="s">
        <v>171</v>
      </c>
      <c r="H171" s="230">
        <v>112.436</v>
      </c>
      <c r="I171" s="231"/>
      <c r="J171" s="232">
        <f>ROUND(I171*H171,2)</f>
        <v>0</v>
      </c>
      <c r="K171" s="228" t="s">
        <v>149</v>
      </c>
      <c r="L171" s="44"/>
      <c r="M171" s="233" t="s">
        <v>1</v>
      </c>
      <c r="N171" s="234" t="s">
        <v>43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150</v>
      </c>
      <c r="AT171" s="237" t="s">
        <v>145</v>
      </c>
      <c r="AU171" s="237" t="s">
        <v>86</v>
      </c>
      <c r="AY171" s="17" t="s">
        <v>143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82</v>
      </c>
      <c r="BK171" s="238">
        <f>ROUND(I171*H171,2)</f>
        <v>0</v>
      </c>
      <c r="BL171" s="17" t="s">
        <v>150</v>
      </c>
      <c r="BM171" s="237" t="s">
        <v>505</v>
      </c>
    </row>
    <row r="172" spans="1:47" s="2" customFormat="1" ht="12">
      <c r="A172" s="38"/>
      <c r="B172" s="39"/>
      <c r="C172" s="40"/>
      <c r="D172" s="239" t="s">
        <v>152</v>
      </c>
      <c r="E172" s="40"/>
      <c r="F172" s="240" t="s">
        <v>181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86</v>
      </c>
    </row>
    <row r="173" spans="1:47" s="2" customFormat="1" ht="12">
      <c r="A173" s="38"/>
      <c r="B173" s="39"/>
      <c r="C173" s="40"/>
      <c r="D173" s="244" t="s">
        <v>154</v>
      </c>
      <c r="E173" s="40"/>
      <c r="F173" s="245" t="s">
        <v>182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154</v>
      </c>
      <c r="AU173" s="17" t="s">
        <v>86</v>
      </c>
    </row>
    <row r="174" spans="1:51" s="13" customFormat="1" ht="12">
      <c r="A174" s="13"/>
      <c r="B174" s="247"/>
      <c r="C174" s="248"/>
      <c r="D174" s="239" t="s">
        <v>158</v>
      </c>
      <c r="E174" s="249" t="s">
        <v>1</v>
      </c>
      <c r="F174" s="250" t="s">
        <v>506</v>
      </c>
      <c r="G174" s="248"/>
      <c r="H174" s="251">
        <v>112.436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7" t="s">
        <v>158</v>
      </c>
      <c r="AU174" s="257" t="s">
        <v>86</v>
      </c>
      <c r="AV174" s="13" t="s">
        <v>86</v>
      </c>
      <c r="AW174" s="13" t="s">
        <v>35</v>
      </c>
      <c r="AX174" s="13" t="s">
        <v>82</v>
      </c>
      <c r="AY174" s="257" t="s">
        <v>143</v>
      </c>
    </row>
    <row r="175" spans="1:65" s="2" customFormat="1" ht="37.8" customHeight="1">
      <c r="A175" s="38"/>
      <c r="B175" s="39"/>
      <c r="C175" s="226" t="s">
        <v>8</v>
      </c>
      <c r="D175" s="226" t="s">
        <v>145</v>
      </c>
      <c r="E175" s="227" t="s">
        <v>507</v>
      </c>
      <c r="F175" s="228" t="s">
        <v>508</v>
      </c>
      <c r="G175" s="229" t="s">
        <v>171</v>
      </c>
      <c r="H175" s="230">
        <v>77.4</v>
      </c>
      <c r="I175" s="231"/>
      <c r="J175" s="232">
        <f>ROUND(I175*H175,2)</f>
        <v>0</v>
      </c>
      <c r="K175" s="228" t="s">
        <v>149</v>
      </c>
      <c r="L175" s="44"/>
      <c r="M175" s="233" t="s">
        <v>1</v>
      </c>
      <c r="N175" s="234" t="s">
        <v>43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150</v>
      </c>
      <c r="AT175" s="237" t="s">
        <v>145</v>
      </c>
      <c r="AU175" s="237" t="s">
        <v>86</v>
      </c>
      <c r="AY175" s="17" t="s">
        <v>143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82</v>
      </c>
      <c r="BK175" s="238">
        <f>ROUND(I175*H175,2)</f>
        <v>0</v>
      </c>
      <c r="BL175" s="17" t="s">
        <v>150</v>
      </c>
      <c r="BM175" s="237" t="s">
        <v>509</v>
      </c>
    </row>
    <row r="176" spans="1:47" s="2" customFormat="1" ht="12">
      <c r="A176" s="38"/>
      <c r="B176" s="39"/>
      <c r="C176" s="40"/>
      <c r="D176" s="239" t="s">
        <v>152</v>
      </c>
      <c r="E176" s="40"/>
      <c r="F176" s="240" t="s">
        <v>510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86</v>
      </c>
    </row>
    <row r="177" spans="1:47" s="2" customFormat="1" ht="12">
      <c r="A177" s="38"/>
      <c r="B177" s="39"/>
      <c r="C177" s="40"/>
      <c r="D177" s="244" t="s">
        <v>154</v>
      </c>
      <c r="E177" s="40"/>
      <c r="F177" s="245" t="s">
        <v>511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154</v>
      </c>
      <c r="AU177" s="17" t="s">
        <v>86</v>
      </c>
    </row>
    <row r="178" spans="1:51" s="13" customFormat="1" ht="12">
      <c r="A178" s="13"/>
      <c r="B178" s="247"/>
      <c r="C178" s="248"/>
      <c r="D178" s="239" t="s">
        <v>158</v>
      </c>
      <c r="E178" s="249" t="s">
        <v>1</v>
      </c>
      <c r="F178" s="250" t="s">
        <v>512</v>
      </c>
      <c r="G178" s="248"/>
      <c r="H178" s="251">
        <v>77.4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7" t="s">
        <v>158</v>
      </c>
      <c r="AU178" s="257" t="s">
        <v>86</v>
      </c>
      <c r="AV178" s="13" t="s">
        <v>86</v>
      </c>
      <c r="AW178" s="13" t="s">
        <v>35</v>
      </c>
      <c r="AX178" s="13" t="s">
        <v>82</v>
      </c>
      <c r="AY178" s="257" t="s">
        <v>143</v>
      </c>
    </row>
    <row r="179" spans="1:65" s="2" customFormat="1" ht="37.8" customHeight="1">
      <c r="A179" s="38"/>
      <c r="B179" s="39"/>
      <c r="C179" s="226" t="s">
        <v>244</v>
      </c>
      <c r="D179" s="226" t="s">
        <v>145</v>
      </c>
      <c r="E179" s="227" t="s">
        <v>513</v>
      </c>
      <c r="F179" s="228" t="s">
        <v>514</v>
      </c>
      <c r="G179" s="229" t="s">
        <v>171</v>
      </c>
      <c r="H179" s="230">
        <v>155.65</v>
      </c>
      <c r="I179" s="231"/>
      <c r="J179" s="232">
        <f>ROUND(I179*H179,2)</f>
        <v>0</v>
      </c>
      <c r="K179" s="228" t="s">
        <v>149</v>
      </c>
      <c r="L179" s="44"/>
      <c r="M179" s="233" t="s">
        <v>1</v>
      </c>
      <c r="N179" s="234" t="s">
        <v>43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150</v>
      </c>
      <c r="AT179" s="237" t="s">
        <v>145</v>
      </c>
      <c r="AU179" s="237" t="s">
        <v>86</v>
      </c>
      <c r="AY179" s="17" t="s">
        <v>143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82</v>
      </c>
      <c r="BK179" s="238">
        <f>ROUND(I179*H179,2)</f>
        <v>0</v>
      </c>
      <c r="BL179" s="17" t="s">
        <v>150</v>
      </c>
      <c r="BM179" s="237" t="s">
        <v>515</v>
      </c>
    </row>
    <row r="180" spans="1:47" s="2" customFormat="1" ht="12">
      <c r="A180" s="38"/>
      <c r="B180" s="39"/>
      <c r="C180" s="40"/>
      <c r="D180" s="239" t="s">
        <v>152</v>
      </c>
      <c r="E180" s="40"/>
      <c r="F180" s="240" t="s">
        <v>516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152</v>
      </c>
      <c r="AU180" s="17" t="s">
        <v>86</v>
      </c>
    </row>
    <row r="181" spans="1:47" s="2" customFormat="1" ht="12">
      <c r="A181" s="38"/>
      <c r="B181" s="39"/>
      <c r="C181" s="40"/>
      <c r="D181" s="244" t="s">
        <v>154</v>
      </c>
      <c r="E181" s="40"/>
      <c r="F181" s="245" t="s">
        <v>517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154</v>
      </c>
      <c r="AU181" s="17" t="s">
        <v>86</v>
      </c>
    </row>
    <row r="182" spans="1:51" s="13" customFormat="1" ht="12">
      <c r="A182" s="13"/>
      <c r="B182" s="247"/>
      <c r="C182" s="248"/>
      <c r="D182" s="239" t="s">
        <v>158</v>
      </c>
      <c r="E182" s="249" t="s">
        <v>1</v>
      </c>
      <c r="F182" s="250" t="s">
        <v>518</v>
      </c>
      <c r="G182" s="248"/>
      <c r="H182" s="251">
        <v>155.65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158</v>
      </c>
      <c r="AU182" s="257" t="s">
        <v>86</v>
      </c>
      <c r="AV182" s="13" t="s">
        <v>86</v>
      </c>
      <c r="AW182" s="13" t="s">
        <v>35</v>
      </c>
      <c r="AX182" s="13" t="s">
        <v>82</v>
      </c>
      <c r="AY182" s="257" t="s">
        <v>143</v>
      </c>
    </row>
    <row r="183" spans="1:65" s="2" customFormat="1" ht="24.15" customHeight="1">
      <c r="A183" s="38"/>
      <c r="B183" s="39"/>
      <c r="C183" s="226" t="s">
        <v>251</v>
      </c>
      <c r="D183" s="226" t="s">
        <v>145</v>
      </c>
      <c r="E183" s="227" t="s">
        <v>519</v>
      </c>
      <c r="F183" s="228" t="s">
        <v>193</v>
      </c>
      <c r="G183" s="229" t="s">
        <v>171</v>
      </c>
      <c r="H183" s="230">
        <v>484.78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43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150</v>
      </c>
      <c r="AT183" s="237" t="s">
        <v>145</v>
      </c>
      <c r="AU183" s="237" t="s">
        <v>86</v>
      </c>
      <c r="AY183" s="17" t="s">
        <v>143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82</v>
      </c>
      <c r="BK183" s="238">
        <f>ROUND(I183*H183,2)</f>
        <v>0</v>
      </c>
      <c r="BL183" s="17" t="s">
        <v>150</v>
      </c>
      <c r="BM183" s="237" t="s">
        <v>520</v>
      </c>
    </row>
    <row r="184" spans="1:47" s="2" customFormat="1" ht="12">
      <c r="A184" s="38"/>
      <c r="B184" s="39"/>
      <c r="C184" s="40"/>
      <c r="D184" s="239" t="s">
        <v>152</v>
      </c>
      <c r="E184" s="40"/>
      <c r="F184" s="240" t="s">
        <v>195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86</v>
      </c>
    </row>
    <row r="185" spans="1:51" s="13" customFormat="1" ht="12">
      <c r="A185" s="13"/>
      <c r="B185" s="247"/>
      <c r="C185" s="248"/>
      <c r="D185" s="239" t="s">
        <v>158</v>
      </c>
      <c r="E185" s="249" t="s">
        <v>1</v>
      </c>
      <c r="F185" s="250" t="s">
        <v>521</v>
      </c>
      <c r="G185" s="248"/>
      <c r="H185" s="251">
        <v>484.78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7" t="s">
        <v>158</v>
      </c>
      <c r="AU185" s="257" t="s">
        <v>86</v>
      </c>
      <c r="AV185" s="13" t="s">
        <v>86</v>
      </c>
      <c r="AW185" s="13" t="s">
        <v>35</v>
      </c>
      <c r="AX185" s="13" t="s">
        <v>82</v>
      </c>
      <c r="AY185" s="257" t="s">
        <v>143</v>
      </c>
    </row>
    <row r="186" spans="1:65" s="2" customFormat="1" ht="24.15" customHeight="1">
      <c r="A186" s="38"/>
      <c r="B186" s="39"/>
      <c r="C186" s="226" t="s">
        <v>256</v>
      </c>
      <c r="D186" s="226" t="s">
        <v>145</v>
      </c>
      <c r="E186" s="227" t="s">
        <v>522</v>
      </c>
      <c r="F186" s="228" t="s">
        <v>523</v>
      </c>
      <c r="G186" s="229" t="s">
        <v>171</v>
      </c>
      <c r="H186" s="230">
        <v>75.15</v>
      </c>
      <c r="I186" s="231"/>
      <c r="J186" s="232">
        <f>ROUND(I186*H186,2)</f>
        <v>0</v>
      </c>
      <c r="K186" s="228" t="s">
        <v>149</v>
      </c>
      <c r="L186" s="44"/>
      <c r="M186" s="233" t="s">
        <v>1</v>
      </c>
      <c r="N186" s="234" t="s">
        <v>43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150</v>
      </c>
      <c r="AT186" s="237" t="s">
        <v>145</v>
      </c>
      <c r="AU186" s="237" t="s">
        <v>86</v>
      </c>
      <c r="AY186" s="17" t="s">
        <v>143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82</v>
      </c>
      <c r="BK186" s="238">
        <f>ROUND(I186*H186,2)</f>
        <v>0</v>
      </c>
      <c r="BL186" s="17" t="s">
        <v>150</v>
      </c>
      <c r="BM186" s="237" t="s">
        <v>524</v>
      </c>
    </row>
    <row r="187" spans="1:47" s="2" customFormat="1" ht="12">
      <c r="A187" s="38"/>
      <c r="B187" s="39"/>
      <c r="C187" s="40"/>
      <c r="D187" s="239" t="s">
        <v>152</v>
      </c>
      <c r="E187" s="40"/>
      <c r="F187" s="240" t="s">
        <v>525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152</v>
      </c>
      <c r="AU187" s="17" t="s">
        <v>86</v>
      </c>
    </row>
    <row r="188" spans="1:47" s="2" customFormat="1" ht="12">
      <c r="A188" s="38"/>
      <c r="B188" s="39"/>
      <c r="C188" s="40"/>
      <c r="D188" s="244" t="s">
        <v>154</v>
      </c>
      <c r="E188" s="40"/>
      <c r="F188" s="245" t="s">
        <v>526</v>
      </c>
      <c r="G188" s="40"/>
      <c r="H188" s="40"/>
      <c r="I188" s="241"/>
      <c r="J188" s="40"/>
      <c r="K188" s="40"/>
      <c r="L188" s="44"/>
      <c r="M188" s="242"/>
      <c r="N188" s="243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154</v>
      </c>
      <c r="AU188" s="17" t="s">
        <v>86</v>
      </c>
    </row>
    <row r="189" spans="1:51" s="13" customFormat="1" ht="12">
      <c r="A189" s="13"/>
      <c r="B189" s="247"/>
      <c r="C189" s="248"/>
      <c r="D189" s="239" t="s">
        <v>158</v>
      </c>
      <c r="E189" s="249" t="s">
        <v>1</v>
      </c>
      <c r="F189" s="250" t="s">
        <v>527</v>
      </c>
      <c r="G189" s="248"/>
      <c r="H189" s="251">
        <v>75.15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7" t="s">
        <v>158</v>
      </c>
      <c r="AU189" s="257" t="s">
        <v>86</v>
      </c>
      <c r="AV189" s="13" t="s">
        <v>86</v>
      </c>
      <c r="AW189" s="13" t="s">
        <v>35</v>
      </c>
      <c r="AX189" s="13" t="s">
        <v>82</v>
      </c>
      <c r="AY189" s="257" t="s">
        <v>143</v>
      </c>
    </row>
    <row r="190" spans="1:65" s="2" customFormat="1" ht="24.15" customHeight="1">
      <c r="A190" s="38"/>
      <c r="B190" s="39"/>
      <c r="C190" s="226" t="s">
        <v>264</v>
      </c>
      <c r="D190" s="226" t="s">
        <v>145</v>
      </c>
      <c r="E190" s="227" t="s">
        <v>528</v>
      </c>
      <c r="F190" s="228" t="s">
        <v>529</v>
      </c>
      <c r="G190" s="229" t="s">
        <v>171</v>
      </c>
      <c r="H190" s="230">
        <v>154.8</v>
      </c>
      <c r="I190" s="231"/>
      <c r="J190" s="232">
        <f>ROUND(I190*H190,2)</f>
        <v>0</v>
      </c>
      <c r="K190" s="228" t="s">
        <v>149</v>
      </c>
      <c r="L190" s="44"/>
      <c r="M190" s="233" t="s">
        <v>1</v>
      </c>
      <c r="N190" s="234" t="s">
        <v>43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150</v>
      </c>
      <c r="AT190" s="237" t="s">
        <v>145</v>
      </c>
      <c r="AU190" s="237" t="s">
        <v>86</v>
      </c>
      <c r="AY190" s="17" t="s">
        <v>143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82</v>
      </c>
      <c r="BK190" s="238">
        <f>ROUND(I190*H190,2)</f>
        <v>0</v>
      </c>
      <c r="BL190" s="17" t="s">
        <v>150</v>
      </c>
      <c r="BM190" s="237" t="s">
        <v>530</v>
      </c>
    </row>
    <row r="191" spans="1:47" s="2" customFormat="1" ht="12">
      <c r="A191" s="38"/>
      <c r="B191" s="39"/>
      <c r="C191" s="40"/>
      <c r="D191" s="239" t="s">
        <v>152</v>
      </c>
      <c r="E191" s="40"/>
      <c r="F191" s="240" t="s">
        <v>531</v>
      </c>
      <c r="G191" s="40"/>
      <c r="H191" s="40"/>
      <c r="I191" s="241"/>
      <c r="J191" s="40"/>
      <c r="K191" s="40"/>
      <c r="L191" s="44"/>
      <c r="M191" s="242"/>
      <c r="N191" s="24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86</v>
      </c>
    </row>
    <row r="192" spans="1:47" s="2" customFormat="1" ht="12">
      <c r="A192" s="38"/>
      <c r="B192" s="39"/>
      <c r="C192" s="40"/>
      <c r="D192" s="244" t="s">
        <v>154</v>
      </c>
      <c r="E192" s="40"/>
      <c r="F192" s="245" t="s">
        <v>532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154</v>
      </c>
      <c r="AU192" s="17" t="s">
        <v>86</v>
      </c>
    </row>
    <row r="193" spans="1:51" s="13" customFormat="1" ht="12">
      <c r="A193" s="13"/>
      <c r="B193" s="247"/>
      <c r="C193" s="248"/>
      <c r="D193" s="239" t="s">
        <v>158</v>
      </c>
      <c r="E193" s="249" t="s">
        <v>1</v>
      </c>
      <c r="F193" s="250" t="s">
        <v>533</v>
      </c>
      <c r="G193" s="248"/>
      <c r="H193" s="251">
        <v>154.8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7" t="s">
        <v>158</v>
      </c>
      <c r="AU193" s="257" t="s">
        <v>86</v>
      </c>
      <c r="AV193" s="13" t="s">
        <v>86</v>
      </c>
      <c r="AW193" s="13" t="s">
        <v>35</v>
      </c>
      <c r="AX193" s="13" t="s">
        <v>82</v>
      </c>
      <c r="AY193" s="257" t="s">
        <v>143</v>
      </c>
    </row>
    <row r="194" spans="1:65" s="2" customFormat="1" ht="33" customHeight="1">
      <c r="A194" s="38"/>
      <c r="B194" s="39"/>
      <c r="C194" s="226" t="s">
        <v>270</v>
      </c>
      <c r="D194" s="226" t="s">
        <v>145</v>
      </c>
      <c r="E194" s="227" t="s">
        <v>222</v>
      </c>
      <c r="F194" s="228" t="s">
        <v>223</v>
      </c>
      <c r="G194" s="229" t="s">
        <v>218</v>
      </c>
      <c r="H194" s="230">
        <v>872.604</v>
      </c>
      <c r="I194" s="231"/>
      <c r="J194" s="232">
        <f>ROUND(I194*H194,2)</f>
        <v>0</v>
      </c>
      <c r="K194" s="228" t="s">
        <v>149</v>
      </c>
      <c r="L194" s="44"/>
      <c r="M194" s="233" t="s">
        <v>1</v>
      </c>
      <c r="N194" s="234" t="s">
        <v>43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150</v>
      </c>
      <c r="AT194" s="237" t="s">
        <v>145</v>
      </c>
      <c r="AU194" s="237" t="s">
        <v>86</v>
      </c>
      <c r="AY194" s="17" t="s">
        <v>143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82</v>
      </c>
      <c r="BK194" s="238">
        <f>ROUND(I194*H194,2)</f>
        <v>0</v>
      </c>
      <c r="BL194" s="17" t="s">
        <v>150</v>
      </c>
      <c r="BM194" s="237" t="s">
        <v>534</v>
      </c>
    </row>
    <row r="195" spans="1:47" s="2" customFormat="1" ht="12">
      <c r="A195" s="38"/>
      <c r="B195" s="39"/>
      <c r="C195" s="40"/>
      <c r="D195" s="239" t="s">
        <v>152</v>
      </c>
      <c r="E195" s="40"/>
      <c r="F195" s="240" t="s">
        <v>225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152</v>
      </c>
      <c r="AU195" s="17" t="s">
        <v>86</v>
      </c>
    </row>
    <row r="196" spans="1:47" s="2" customFormat="1" ht="12">
      <c r="A196" s="38"/>
      <c r="B196" s="39"/>
      <c r="C196" s="40"/>
      <c r="D196" s="244" t="s">
        <v>154</v>
      </c>
      <c r="E196" s="40"/>
      <c r="F196" s="245" t="s">
        <v>226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154</v>
      </c>
      <c r="AU196" s="17" t="s">
        <v>86</v>
      </c>
    </row>
    <row r="197" spans="1:51" s="13" customFormat="1" ht="12">
      <c r="A197" s="13"/>
      <c r="B197" s="247"/>
      <c r="C197" s="248"/>
      <c r="D197" s="239" t="s">
        <v>158</v>
      </c>
      <c r="E197" s="249" t="s">
        <v>1</v>
      </c>
      <c r="F197" s="250" t="s">
        <v>535</v>
      </c>
      <c r="G197" s="248"/>
      <c r="H197" s="251">
        <v>872.604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7" t="s">
        <v>158</v>
      </c>
      <c r="AU197" s="257" t="s">
        <v>86</v>
      </c>
      <c r="AV197" s="13" t="s">
        <v>86</v>
      </c>
      <c r="AW197" s="13" t="s">
        <v>35</v>
      </c>
      <c r="AX197" s="13" t="s">
        <v>82</v>
      </c>
      <c r="AY197" s="257" t="s">
        <v>143</v>
      </c>
    </row>
    <row r="198" spans="1:65" s="2" customFormat="1" ht="16.5" customHeight="1">
      <c r="A198" s="38"/>
      <c r="B198" s="39"/>
      <c r="C198" s="226" t="s">
        <v>276</v>
      </c>
      <c r="D198" s="226" t="s">
        <v>145</v>
      </c>
      <c r="E198" s="227" t="s">
        <v>536</v>
      </c>
      <c r="F198" s="228" t="s">
        <v>537</v>
      </c>
      <c r="G198" s="229" t="s">
        <v>171</v>
      </c>
      <c r="H198" s="230">
        <v>77.4</v>
      </c>
      <c r="I198" s="231"/>
      <c r="J198" s="232">
        <f>ROUND(I198*H198,2)</f>
        <v>0</v>
      </c>
      <c r="K198" s="228" t="s">
        <v>149</v>
      </c>
      <c r="L198" s="44"/>
      <c r="M198" s="233" t="s">
        <v>1</v>
      </c>
      <c r="N198" s="234" t="s">
        <v>43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150</v>
      </c>
      <c r="AT198" s="237" t="s">
        <v>145</v>
      </c>
      <c r="AU198" s="237" t="s">
        <v>86</v>
      </c>
      <c r="AY198" s="17" t="s">
        <v>143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82</v>
      </c>
      <c r="BK198" s="238">
        <f>ROUND(I198*H198,2)</f>
        <v>0</v>
      </c>
      <c r="BL198" s="17" t="s">
        <v>150</v>
      </c>
      <c r="BM198" s="237" t="s">
        <v>538</v>
      </c>
    </row>
    <row r="199" spans="1:47" s="2" customFormat="1" ht="12">
      <c r="A199" s="38"/>
      <c r="B199" s="39"/>
      <c r="C199" s="40"/>
      <c r="D199" s="239" t="s">
        <v>152</v>
      </c>
      <c r="E199" s="40"/>
      <c r="F199" s="240" t="s">
        <v>539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86</v>
      </c>
    </row>
    <row r="200" spans="1:47" s="2" customFormat="1" ht="12">
      <c r="A200" s="38"/>
      <c r="B200" s="39"/>
      <c r="C200" s="40"/>
      <c r="D200" s="244" t="s">
        <v>154</v>
      </c>
      <c r="E200" s="40"/>
      <c r="F200" s="245" t="s">
        <v>540</v>
      </c>
      <c r="G200" s="40"/>
      <c r="H200" s="40"/>
      <c r="I200" s="241"/>
      <c r="J200" s="40"/>
      <c r="K200" s="40"/>
      <c r="L200" s="44"/>
      <c r="M200" s="242"/>
      <c r="N200" s="243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154</v>
      </c>
      <c r="AU200" s="17" t="s">
        <v>86</v>
      </c>
    </row>
    <row r="201" spans="1:51" s="13" customFormat="1" ht="12">
      <c r="A201" s="13"/>
      <c r="B201" s="247"/>
      <c r="C201" s="248"/>
      <c r="D201" s="239" t="s">
        <v>158</v>
      </c>
      <c r="E201" s="249" t="s">
        <v>1</v>
      </c>
      <c r="F201" s="250" t="s">
        <v>541</v>
      </c>
      <c r="G201" s="248"/>
      <c r="H201" s="251">
        <v>77.4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158</v>
      </c>
      <c r="AU201" s="257" t="s">
        <v>86</v>
      </c>
      <c r="AV201" s="13" t="s">
        <v>86</v>
      </c>
      <c r="AW201" s="13" t="s">
        <v>35</v>
      </c>
      <c r="AX201" s="13" t="s">
        <v>82</v>
      </c>
      <c r="AY201" s="257" t="s">
        <v>143</v>
      </c>
    </row>
    <row r="202" spans="1:65" s="2" customFormat="1" ht="16.5" customHeight="1">
      <c r="A202" s="38"/>
      <c r="B202" s="39"/>
      <c r="C202" s="226" t="s">
        <v>282</v>
      </c>
      <c r="D202" s="226" t="s">
        <v>145</v>
      </c>
      <c r="E202" s="227" t="s">
        <v>230</v>
      </c>
      <c r="F202" s="228" t="s">
        <v>231</v>
      </c>
      <c r="G202" s="229" t="s">
        <v>171</v>
      </c>
      <c r="H202" s="230">
        <v>642.68</v>
      </c>
      <c r="I202" s="231"/>
      <c r="J202" s="232">
        <f>ROUND(I202*H202,2)</f>
        <v>0</v>
      </c>
      <c r="K202" s="228" t="s">
        <v>149</v>
      </c>
      <c r="L202" s="44"/>
      <c r="M202" s="233" t="s">
        <v>1</v>
      </c>
      <c r="N202" s="234" t="s">
        <v>43</v>
      </c>
      <c r="O202" s="91"/>
      <c r="P202" s="235">
        <f>O202*H202</f>
        <v>0</v>
      </c>
      <c r="Q202" s="235">
        <v>0</v>
      </c>
      <c r="R202" s="235">
        <f>Q202*H202</f>
        <v>0</v>
      </c>
      <c r="S202" s="235">
        <v>0</v>
      </c>
      <c r="T202" s="236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37" t="s">
        <v>150</v>
      </c>
      <c r="AT202" s="237" t="s">
        <v>145</v>
      </c>
      <c r="AU202" s="237" t="s">
        <v>86</v>
      </c>
      <c r="AY202" s="17" t="s">
        <v>143</v>
      </c>
      <c r="BE202" s="238">
        <f>IF(N202="základní",J202,0)</f>
        <v>0</v>
      </c>
      <c r="BF202" s="238">
        <f>IF(N202="snížená",J202,0)</f>
        <v>0</v>
      </c>
      <c r="BG202" s="238">
        <f>IF(N202="zákl. přenesená",J202,0)</f>
        <v>0</v>
      </c>
      <c r="BH202" s="238">
        <f>IF(N202="sníž. přenesená",J202,0)</f>
        <v>0</v>
      </c>
      <c r="BI202" s="238">
        <f>IF(N202="nulová",J202,0)</f>
        <v>0</v>
      </c>
      <c r="BJ202" s="17" t="s">
        <v>82</v>
      </c>
      <c r="BK202" s="238">
        <f>ROUND(I202*H202,2)</f>
        <v>0</v>
      </c>
      <c r="BL202" s="17" t="s">
        <v>150</v>
      </c>
      <c r="BM202" s="237" t="s">
        <v>542</v>
      </c>
    </row>
    <row r="203" spans="1:47" s="2" customFormat="1" ht="12">
      <c r="A203" s="38"/>
      <c r="B203" s="39"/>
      <c r="C203" s="40"/>
      <c r="D203" s="239" t="s">
        <v>152</v>
      </c>
      <c r="E203" s="40"/>
      <c r="F203" s="240" t="s">
        <v>233</v>
      </c>
      <c r="G203" s="40"/>
      <c r="H203" s="40"/>
      <c r="I203" s="241"/>
      <c r="J203" s="40"/>
      <c r="K203" s="40"/>
      <c r="L203" s="44"/>
      <c r="M203" s="242"/>
      <c r="N203" s="243"/>
      <c r="O203" s="91"/>
      <c r="P203" s="91"/>
      <c r="Q203" s="91"/>
      <c r="R203" s="91"/>
      <c r="S203" s="91"/>
      <c r="T203" s="92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152</v>
      </c>
      <c r="AU203" s="17" t="s">
        <v>86</v>
      </c>
    </row>
    <row r="204" spans="1:47" s="2" customFormat="1" ht="12">
      <c r="A204" s="38"/>
      <c r="B204" s="39"/>
      <c r="C204" s="40"/>
      <c r="D204" s="244" t="s">
        <v>154</v>
      </c>
      <c r="E204" s="40"/>
      <c r="F204" s="245" t="s">
        <v>234</v>
      </c>
      <c r="G204" s="40"/>
      <c r="H204" s="40"/>
      <c r="I204" s="241"/>
      <c r="J204" s="40"/>
      <c r="K204" s="40"/>
      <c r="L204" s="44"/>
      <c r="M204" s="242"/>
      <c r="N204" s="24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154</v>
      </c>
      <c r="AU204" s="17" t="s">
        <v>86</v>
      </c>
    </row>
    <row r="205" spans="1:51" s="13" customFormat="1" ht="12">
      <c r="A205" s="13"/>
      <c r="B205" s="247"/>
      <c r="C205" s="248"/>
      <c r="D205" s="239" t="s">
        <v>158</v>
      </c>
      <c r="E205" s="249" t="s">
        <v>1</v>
      </c>
      <c r="F205" s="250" t="s">
        <v>543</v>
      </c>
      <c r="G205" s="248"/>
      <c r="H205" s="251">
        <v>80.5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7" t="s">
        <v>158</v>
      </c>
      <c r="AU205" s="257" t="s">
        <v>86</v>
      </c>
      <c r="AV205" s="13" t="s">
        <v>86</v>
      </c>
      <c r="AW205" s="13" t="s">
        <v>35</v>
      </c>
      <c r="AX205" s="13" t="s">
        <v>78</v>
      </c>
      <c r="AY205" s="257" t="s">
        <v>143</v>
      </c>
    </row>
    <row r="206" spans="1:51" s="13" customFormat="1" ht="12">
      <c r="A206" s="13"/>
      <c r="B206" s="247"/>
      <c r="C206" s="248"/>
      <c r="D206" s="239" t="s">
        <v>158</v>
      </c>
      <c r="E206" s="249" t="s">
        <v>1</v>
      </c>
      <c r="F206" s="250" t="s">
        <v>544</v>
      </c>
      <c r="G206" s="248"/>
      <c r="H206" s="251">
        <v>77.4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158</v>
      </c>
      <c r="AU206" s="257" t="s">
        <v>86</v>
      </c>
      <c r="AV206" s="13" t="s">
        <v>86</v>
      </c>
      <c r="AW206" s="13" t="s">
        <v>35</v>
      </c>
      <c r="AX206" s="13" t="s">
        <v>78</v>
      </c>
      <c r="AY206" s="257" t="s">
        <v>143</v>
      </c>
    </row>
    <row r="207" spans="1:51" s="13" customFormat="1" ht="12">
      <c r="A207" s="13"/>
      <c r="B207" s="247"/>
      <c r="C207" s="248"/>
      <c r="D207" s="239" t="s">
        <v>158</v>
      </c>
      <c r="E207" s="249" t="s">
        <v>1</v>
      </c>
      <c r="F207" s="250" t="s">
        <v>545</v>
      </c>
      <c r="G207" s="248"/>
      <c r="H207" s="251">
        <v>484.78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7" t="s">
        <v>158</v>
      </c>
      <c r="AU207" s="257" t="s">
        <v>86</v>
      </c>
      <c r="AV207" s="13" t="s">
        <v>86</v>
      </c>
      <c r="AW207" s="13" t="s">
        <v>35</v>
      </c>
      <c r="AX207" s="13" t="s">
        <v>78</v>
      </c>
      <c r="AY207" s="257" t="s">
        <v>143</v>
      </c>
    </row>
    <row r="208" spans="1:51" s="14" customFormat="1" ht="12">
      <c r="A208" s="14"/>
      <c r="B208" s="258"/>
      <c r="C208" s="259"/>
      <c r="D208" s="239" t="s">
        <v>158</v>
      </c>
      <c r="E208" s="260" t="s">
        <v>1</v>
      </c>
      <c r="F208" s="261" t="s">
        <v>161</v>
      </c>
      <c r="G208" s="259"/>
      <c r="H208" s="262">
        <v>642.68</v>
      </c>
      <c r="I208" s="263"/>
      <c r="J208" s="259"/>
      <c r="K208" s="259"/>
      <c r="L208" s="264"/>
      <c r="M208" s="265"/>
      <c r="N208" s="266"/>
      <c r="O208" s="266"/>
      <c r="P208" s="266"/>
      <c r="Q208" s="266"/>
      <c r="R208" s="266"/>
      <c r="S208" s="266"/>
      <c r="T208" s="267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8" t="s">
        <v>158</v>
      </c>
      <c r="AU208" s="268" t="s">
        <v>86</v>
      </c>
      <c r="AV208" s="14" t="s">
        <v>150</v>
      </c>
      <c r="AW208" s="14" t="s">
        <v>35</v>
      </c>
      <c r="AX208" s="14" t="s">
        <v>82</v>
      </c>
      <c r="AY208" s="268" t="s">
        <v>143</v>
      </c>
    </row>
    <row r="209" spans="1:65" s="2" customFormat="1" ht="24.15" customHeight="1">
      <c r="A209" s="38"/>
      <c r="B209" s="39"/>
      <c r="C209" s="226" t="s">
        <v>288</v>
      </c>
      <c r="D209" s="226" t="s">
        <v>145</v>
      </c>
      <c r="E209" s="227" t="s">
        <v>237</v>
      </c>
      <c r="F209" s="228" t="s">
        <v>238</v>
      </c>
      <c r="G209" s="229" t="s">
        <v>148</v>
      </c>
      <c r="H209" s="230">
        <v>1860</v>
      </c>
      <c r="I209" s="231"/>
      <c r="J209" s="232">
        <f>ROUND(I209*H209,2)</f>
        <v>0</v>
      </c>
      <c r="K209" s="228" t="s">
        <v>149</v>
      </c>
      <c r="L209" s="44"/>
      <c r="M209" s="233" t="s">
        <v>1</v>
      </c>
      <c r="N209" s="234" t="s">
        <v>43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150</v>
      </c>
      <c r="AT209" s="237" t="s">
        <v>145</v>
      </c>
      <c r="AU209" s="237" t="s">
        <v>86</v>
      </c>
      <c r="AY209" s="17" t="s">
        <v>143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82</v>
      </c>
      <c r="BK209" s="238">
        <f>ROUND(I209*H209,2)</f>
        <v>0</v>
      </c>
      <c r="BL209" s="17" t="s">
        <v>150</v>
      </c>
      <c r="BM209" s="237" t="s">
        <v>546</v>
      </c>
    </row>
    <row r="210" spans="1:47" s="2" customFormat="1" ht="12">
      <c r="A210" s="38"/>
      <c r="B210" s="39"/>
      <c r="C210" s="40"/>
      <c r="D210" s="239" t="s">
        <v>152</v>
      </c>
      <c r="E210" s="40"/>
      <c r="F210" s="240" t="s">
        <v>240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86</v>
      </c>
    </row>
    <row r="211" spans="1:47" s="2" customFormat="1" ht="12">
      <c r="A211" s="38"/>
      <c r="B211" s="39"/>
      <c r="C211" s="40"/>
      <c r="D211" s="244" t="s">
        <v>154</v>
      </c>
      <c r="E211" s="40"/>
      <c r="F211" s="245" t="s">
        <v>241</v>
      </c>
      <c r="G211" s="40"/>
      <c r="H211" s="40"/>
      <c r="I211" s="241"/>
      <c r="J211" s="40"/>
      <c r="K211" s="40"/>
      <c r="L211" s="44"/>
      <c r="M211" s="242"/>
      <c r="N211" s="24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154</v>
      </c>
      <c r="AU211" s="17" t="s">
        <v>86</v>
      </c>
    </row>
    <row r="212" spans="1:51" s="13" customFormat="1" ht="12">
      <c r="A212" s="13"/>
      <c r="B212" s="247"/>
      <c r="C212" s="248"/>
      <c r="D212" s="239" t="s">
        <v>158</v>
      </c>
      <c r="E212" s="249" t="s">
        <v>1</v>
      </c>
      <c r="F212" s="250" t="s">
        <v>547</v>
      </c>
      <c r="G212" s="248"/>
      <c r="H212" s="251">
        <v>1860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158</v>
      </c>
      <c r="AU212" s="257" t="s">
        <v>86</v>
      </c>
      <c r="AV212" s="13" t="s">
        <v>86</v>
      </c>
      <c r="AW212" s="13" t="s">
        <v>35</v>
      </c>
      <c r="AX212" s="13" t="s">
        <v>82</v>
      </c>
      <c r="AY212" s="257" t="s">
        <v>143</v>
      </c>
    </row>
    <row r="213" spans="1:65" s="2" customFormat="1" ht="33" customHeight="1">
      <c r="A213" s="38"/>
      <c r="B213" s="39"/>
      <c r="C213" s="226" t="s">
        <v>7</v>
      </c>
      <c r="D213" s="226" t="s">
        <v>145</v>
      </c>
      <c r="E213" s="227" t="s">
        <v>548</v>
      </c>
      <c r="F213" s="228" t="s">
        <v>549</v>
      </c>
      <c r="G213" s="229" t="s">
        <v>148</v>
      </c>
      <c r="H213" s="230">
        <v>501</v>
      </c>
      <c r="I213" s="231"/>
      <c r="J213" s="232">
        <f>ROUND(I213*H213,2)</f>
        <v>0</v>
      </c>
      <c r="K213" s="228" t="s">
        <v>149</v>
      </c>
      <c r="L213" s="44"/>
      <c r="M213" s="233" t="s">
        <v>1</v>
      </c>
      <c r="N213" s="234" t="s">
        <v>43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150</v>
      </c>
      <c r="AT213" s="237" t="s">
        <v>145</v>
      </c>
      <c r="AU213" s="237" t="s">
        <v>86</v>
      </c>
      <c r="AY213" s="17" t="s">
        <v>143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82</v>
      </c>
      <c r="BK213" s="238">
        <f>ROUND(I213*H213,2)</f>
        <v>0</v>
      </c>
      <c r="BL213" s="17" t="s">
        <v>150</v>
      </c>
      <c r="BM213" s="237" t="s">
        <v>550</v>
      </c>
    </row>
    <row r="214" spans="1:47" s="2" customFormat="1" ht="12">
      <c r="A214" s="38"/>
      <c r="B214" s="39"/>
      <c r="C214" s="40"/>
      <c r="D214" s="239" t="s">
        <v>152</v>
      </c>
      <c r="E214" s="40"/>
      <c r="F214" s="240" t="s">
        <v>551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86</v>
      </c>
    </row>
    <row r="215" spans="1:47" s="2" customFormat="1" ht="12">
      <c r="A215" s="38"/>
      <c r="B215" s="39"/>
      <c r="C215" s="40"/>
      <c r="D215" s="244" t="s">
        <v>154</v>
      </c>
      <c r="E215" s="40"/>
      <c r="F215" s="245" t="s">
        <v>552</v>
      </c>
      <c r="G215" s="40"/>
      <c r="H215" s="40"/>
      <c r="I215" s="241"/>
      <c r="J215" s="40"/>
      <c r="K215" s="40"/>
      <c r="L215" s="44"/>
      <c r="M215" s="242"/>
      <c r="N215" s="243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154</v>
      </c>
      <c r="AU215" s="17" t="s">
        <v>86</v>
      </c>
    </row>
    <row r="216" spans="1:51" s="13" customFormat="1" ht="12">
      <c r="A216" s="13"/>
      <c r="B216" s="247"/>
      <c r="C216" s="248"/>
      <c r="D216" s="239" t="s">
        <v>158</v>
      </c>
      <c r="E216" s="249" t="s">
        <v>1</v>
      </c>
      <c r="F216" s="250" t="s">
        <v>553</v>
      </c>
      <c r="G216" s="248"/>
      <c r="H216" s="251">
        <v>501</v>
      </c>
      <c r="I216" s="252"/>
      <c r="J216" s="248"/>
      <c r="K216" s="248"/>
      <c r="L216" s="253"/>
      <c r="M216" s="254"/>
      <c r="N216" s="255"/>
      <c r="O216" s="255"/>
      <c r="P216" s="255"/>
      <c r="Q216" s="255"/>
      <c r="R216" s="255"/>
      <c r="S216" s="255"/>
      <c r="T216" s="25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57" t="s">
        <v>158</v>
      </c>
      <c r="AU216" s="257" t="s">
        <v>86</v>
      </c>
      <c r="AV216" s="13" t="s">
        <v>86</v>
      </c>
      <c r="AW216" s="13" t="s">
        <v>35</v>
      </c>
      <c r="AX216" s="13" t="s">
        <v>82</v>
      </c>
      <c r="AY216" s="257" t="s">
        <v>143</v>
      </c>
    </row>
    <row r="217" spans="1:65" s="2" customFormat="1" ht="24.15" customHeight="1">
      <c r="A217" s="38"/>
      <c r="B217" s="39"/>
      <c r="C217" s="226" t="s">
        <v>299</v>
      </c>
      <c r="D217" s="226" t="s">
        <v>145</v>
      </c>
      <c r="E217" s="227" t="s">
        <v>554</v>
      </c>
      <c r="F217" s="228" t="s">
        <v>555</v>
      </c>
      <c r="G217" s="229" t="s">
        <v>148</v>
      </c>
      <c r="H217" s="230">
        <v>501</v>
      </c>
      <c r="I217" s="231"/>
      <c r="J217" s="232">
        <f>ROUND(I217*H217,2)</f>
        <v>0</v>
      </c>
      <c r="K217" s="228" t="s">
        <v>149</v>
      </c>
      <c r="L217" s="44"/>
      <c r="M217" s="233" t="s">
        <v>1</v>
      </c>
      <c r="N217" s="234" t="s">
        <v>43</v>
      </c>
      <c r="O217" s="91"/>
      <c r="P217" s="235">
        <f>O217*H217</f>
        <v>0</v>
      </c>
      <c r="Q217" s="235">
        <v>0</v>
      </c>
      <c r="R217" s="235">
        <f>Q217*H217</f>
        <v>0</v>
      </c>
      <c r="S217" s="235">
        <v>0</v>
      </c>
      <c r="T217" s="236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37" t="s">
        <v>150</v>
      </c>
      <c r="AT217" s="237" t="s">
        <v>145</v>
      </c>
      <c r="AU217" s="237" t="s">
        <v>86</v>
      </c>
      <c r="AY217" s="17" t="s">
        <v>143</v>
      </c>
      <c r="BE217" s="238">
        <f>IF(N217="základní",J217,0)</f>
        <v>0</v>
      </c>
      <c r="BF217" s="238">
        <f>IF(N217="snížená",J217,0)</f>
        <v>0</v>
      </c>
      <c r="BG217" s="238">
        <f>IF(N217="zákl. přenesená",J217,0)</f>
        <v>0</v>
      </c>
      <c r="BH217" s="238">
        <f>IF(N217="sníž. přenesená",J217,0)</f>
        <v>0</v>
      </c>
      <c r="BI217" s="238">
        <f>IF(N217="nulová",J217,0)</f>
        <v>0</v>
      </c>
      <c r="BJ217" s="17" t="s">
        <v>82</v>
      </c>
      <c r="BK217" s="238">
        <f>ROUND(I217*H217,2)</f>
        <v>0</v>
      </c>
      <c r="BL217" s="17" t="s">
        <v>150</v>
      </c>
      <c r="BM217" s="237" t="s">
        <v>556</v>
      </c>
    </row>
    <row r="218" spans="1:47" s="2" customFormat="1" ht="12">
      <c r="A218" s="38"/>
      <c r="B218" s="39"/>
      <c r="C218" s="40"/>
      <c r="D218" s="239" t="s">
        <v>152</v>
      </c>
      <c r="E218" s="40"/>
      <c r="F218" s="240" t="s">
        <v>557</v>
      </c>
      <c r="G218" s="40"/>
      <c r="H218" s="40"/>
      <c r="I218" s="241"/>
      <c r="J218" s="40"/>
      <c r="K218" s="40"/>
      <c r="L218" s="44"/>
      <c r="M218" s="242"/>
      <c r="N218" s="24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152</v>
      </c>
      <c r="AU218" s="17" t="s">
        <v>86</v>
      </c>
    </row>
    <row r="219" spans="1:47" s="2" customFormat="1" ht="12">
      <c r="A219" s="38"/>
      <c r="B219" s="39"/>
      <c r="C219" s="40"/>
      <c r="D219" s="244" t="s">
        <v>154</v>
      </c>
      <c r="E219" s="40"/>
      <c r="F219" s="245" t="s">
        <v>558</v>
      </c>
      <c r="G219" s="40"/>
      <c r="H219" s="40"/>
      <c r="I219" s="241"/>
      <c r="J219" s="40"/>
      <c r="K219" s="40"/>
      <c r="L219" s="44"/>
      <c r="M219" s="242"/>
      <c r="N219" s="24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154</v>
      </c>
      <c r="AU219" s="17" t="s">
        <v>86</v>
      </c>
    </row>
    <row r="220" spans="1:65" s="2" customFormat="1" ht="16.5" customHeight="1">
      <c r="A220" s="38"/>
      <c r="B220" s="39"/>
      <c r="C220" s="269" t="s">
        <v>305</v>
      </c>
      <c r="D220" s="269" t="s">
        <v>215</v>
      </c>
      <c r="E220" s="270" t="s">
        <v>559</v>
      </c>
      <c r="F220" s="271" t="s">
        <v>560</v>
      </c>
      <c r="G220" s="272" t="s">
        <v>561</v>
      </c>
      <c r="H220" s="273">
        <v>10.02</v>
      </c>
      <c r="I220" s="274"/>
      <c r="J220" s="275">
        <f>ROUND(I220*H220,2)</f>
        <v>0</v>
      </c>
      <c r="K220" s="271" t="s">
        <v>149</v>
      </c>
      <c r="L220" s="276"/>
      <c r="M220" s="277" t="s">
        <v>1</v>
      </c>
      <c r="N220" s="278" t="s">
        <v>43</v>
      </c>
      <c r="O220" s="91"/>
      <c r="P220" s="235">
        <f>O220*H220</f>
        <v>0</v>
      </c>
      <c r="Q220" s="235">
        <v>0.001</v>
      </c>
      <c r="R220" s="235">
        <f>Q220*H220</f>
        <v>0.01002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206</v>
      </c>
      <c r="AT220" s="237" t="s">
        <v>215</v>
      </c>
      <c r="AU220" s="237" t="s">
        <v>86</v>
      </c>
      <c r="AY220" s="17" t="s">
        <v>143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82</v>
      </c>
      <c r="BK220" s="238">
        <f>ROUND(I220*H220,2)</f>
        <v>0</v>
      </c>
      <c r="BL220" s="17" t="s">
        <v>150</v>
      </c>
      <c r="BM220" s="237" t="s">
        <v>562</v>
      </c>
    </row>
    <row r="221" spans="1:47" s="2" customFormat="1" ht="12">
      <c r="A221" s="38"/>
      <c r="B221" s="39"/>
      <c r="C221" s="40"/>
      <c r="D221" s="239" t="s">
        <v>152</v>
      </c>
      <c r="E221" s="40"/>
      <c r="F221" s="240" t="s">
        <v>560</v>
      </c>
      <c r="G221" s="40"/>
      <c r="H221" s="40"/>
      <c r="I221" s="241"/>
      <c r="J221" s="40"/>
      <c r="K221" s="40"/>
      <c r="L221" s="44"/>
      <c r="M221" s="242"/>
      <c r="N221" s="243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86</v>
      </c>
    </row>
    <row r="222" spans="1:51" s="13" customFormat="1" ht="12">
      <c r="A222" s="13"/>
      <c r="B222" s="247"/>
      <c r="C222" s="248"/>
      <c r="D222" s="239" t="s">
        <v>158</v>
      </c>
      <c r="E222" s="248"/>
      <c r="F222" s="250" t="s">
        <v>563</v>
      </c>
      <c r="G222" s="248"/>
      <c r="H222" s="251">
        <v>10.02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7" t="s">
        <v>158</v>
      </c>
      <c r="AU222" s="257" t="s">
        <v>86</v>
      </c>
      <c r="AV222" s="13" t="s">
        <v>86</v>
      </c>
      <c r="AW222" s="13" t="s">
        <v>4</v>
      </c>
      <c r="AX222" s="13" t="s">
        <v>82</v>
      </c>
      <c r="AY222" s="257" t="s">
        <v>143</v>
      </c>
    </row>
    <row r="223" spans="1:63" s="12" customFormat="1" ht="22.8" customHeight="1">
      <c r="A223" s="12"/>
      <c r="B223" s="210"/>
      <c r="C223" s="211"/>
      <c r="D223" s="212" t="s">
        <v>77</v>
      </c>
      <c r="E223" s="224" t="s">
        <v>184</v>
      </c>
      <c r="F223" s="224" t="s">
        <v>275</v>
      </c>
      <c r="G223" s="211"/>
      <c r="H223" s="211"/>
      <c r="I223" s="214"/>
      <c r="J223" s="225">
        <f>BK223</f>
        <v>0</v>
      </c>
      <c r="K223" s="211"/>
      <c r="L223" s="216"/>
      <c r="M223" s="217"/>
      <c r="N223" s="218"/>
      <c r="O223" s="218"/>
      <c r="P223" s="219">
        <f>SUM(P224:P270)</f>
        <v>0</v>
      </c>
      <c r="Q223" s="218"/>
      <c r="R223" s="219">
        <f>SUM(R224:R270)</f>
        <v>1587.6625399999998</v>
      </c>
      <c r="S223" s="218"/>
      <c r="T223" s="220">
        <f>SUM(T224:T270)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1" t="s">
        <v>82</v>
      </c>
      <c r="AT223" s="222" t="s">
        <v>77</v>
      </c>
      <c r="AU223" s="222" t="s">
        <v>82</v>
      </c>
      <c r="AY223" s="221" t="s">
        <v>143</v>
      </c>
      <c r="BK223" s="223">
        <f>SUM(BK224:BK270)</f>
        <v>0</v>
      </c>
    </row>
    <row r="224" spans="1:65" s="2" customFormat="1" ht="24.15" customHeight="1">
      <c r="A224" s="38"/>
      <c r="B224" s="39"/>
      <c r="C224" s="226" t="s">
        <v>311</v>
      </c>
      <c r="D224" s="226" t="s">
        <v>145</v>
      </c>
      <c r="E224" s="227" t="s">
        <v>277</v>
      </c>
      <c r="F224" s="228" t="s">
        <v>278</v>
      </c>
      <c r="G224" s="229" t="s">
        <v>148</v>
      </c>
      <c r="H224" s="230">
        <v>697</v>
      </c>
      <c r="I224" s="231"/>
      <c r="J224" s="232">
        <f>ROUND(I224*H224,2)</f>
        <v>0</v>
      </c>
      <c r="K224" s="228" t="s">
        <v>149</v>
      </c>
      <c r="L224" s="44"/>
      <c r="M224" s="233" t="s">
        <v>1</v>
      </c>
      <c r="N224" s="234" t="s">
        <v>43</v>
      </c>
      <c r="O224" s="91"/>
      <c r="P224" s="235">
        <f>O224*H224</f>
        <v>0</v>
      </c>
      <c r="Q224" s="235">
        <v>0.345</v>
      </c>
      <c r="R224" s="235">
        <f>Q224*H224</f>
        <v>240.46499999999997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150</v>
      </c>
      <c r="AT224" s="237" t="s">
        <v>145</v>
      </c>
      <c r="AU224" s="237" t="s">
        <v>86</v>
      </c>
      <c r="AY224" s="17" t="s">
        <v>143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82</v>
      </c>
      <c r="BK224" s="238">
        <f>ROUND(I224*H224,2)</f>
        <v>0</v>
      </c>
      <c r="BL224" s="17" t="s">
        <v>150</v>
      </c>
      <c r="BM224" s="237" t="s">
        <v>564</v>
      </c>
    </row>
    <row r="225" spans="1:47" s="2" customFormat="1" ht="12">
      <c r="A225" s="38"/>
      <c r="B225" s="39"/>
      <c r="C225" s="40"/>
      <c r="D225" s="239" t="s">
        <v>152</v>
      </c>
      <c r="E225" s="40"/>
      <c r="F225" s="240" t="s">
        <v>280</v>
      </c>
      <c r="G225" s="40"/>
      <c r="H225" s="40"/>
      <c r="I225" s="241"/>
      <c r="J225" s="40"/>
      <c r="K225" s="40"/>
      <c r="L225" s="44"/>
      <c r="M225" s="242"/>
      <c r="N225" s="243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152</v>
      </c>
      <c r="AU225" s="17" t="s">
        <v>86</v>
      </c>
    </row>
    <row r="226" spans="1:47" s="2" customFormat="1" ht="12">
      <c r="A226" s="38"/>
      <c r="B226" s="39"/>
      <c r="C226" s="40"/>
      <c r="D226" s="244" t="s">
        <v>154</v>
      </c>
      <c r="E226" s="40"/>
      <c r="F226" s="245" t="s">
        <v>281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154</v>
      </c>
      <c r="AU226" s="17" t="s">
        <v>86</v>
      </c>
    </row>
    <row r="227" spans="1:51" s="13" customFormat="1" ht="12">
      <c r="A227" s="13"/>
      <c r="B227" s="247"/>
      <c r="C227" s="248"/>
      <c r="D227" s="239" t="s">
        <v>158</v>
      </c>
      <c r="E227" s="249" t="s">
        <v>1</v>
      </c>
      <c r="F227" s="250" t="s">
        <v>565</v>
      </c>
      <c r="G227" s="248"/>
      <c r="H227" s="251">
        <v>697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7" t="s">
        <v>158</v>
      </c>
      <c r="AU227" s="257" t="s">
        <v>86</v>
      </c>
      <c r="AV227" s="13" t="s">
        <v>86</v>
      </c>
      <c r="AW227" s="13" t="s">
        <v>35</v>
      </c>
      <c r="AX227" s="13" t="s">
        <v>82</v>
      </c>
      <c r="AY227" s="257" t="s">
        <v>143</v>
      </c>
    </row>
    <row r="228" spans="1:65" s="2" customFormat="1" ht="24.15" customHeight="1">
      <c r="A228" s="38"/>
      <c r="B228" s="39"/>
      <c r="C228" s="226" t="s">
        <v>317</v>
      </c>
      <c r="D228" s="226" t="s">
        <v>145</v>
      </c>
      <c r="E228" s="227" t="s">
        <v>566</v>
      </c>
      <c r="F228" s="228" t="s">
        <v>567</v>
      </c>
      <c r="G228" s="229" t="s">
        <v>148</v>
      </c>
      <c r="H228" s="230">
        <v>1531</v>
      </c>
      <c r="I228" s="231"/>
      <c r="J228" s="232">
        <f>ROUND(I228*H228,2)</f>
        <v>0</v>
      </c>
      <c r="K228" s="228" t="s">
        <v>149</v>
      </c>
      <c r="L228" s="44"/>
      <c r="M228" s="233" t="s">
        <v>1</v>
      </c>
      <c r="N228" s="234" t="s">
        <v>43</v>
      </c>
      <c r="O228" s="91"/>
      <c r="P228" s="235">
        <f>O228*H228</f>
        <v>0</v>
      </c>
      <c r="Q228" s="235">
        <v>0.46</v>
      </c>
      <c r="R228" s="235">
        <f>Q228*H228</f>
        <v>704.26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150</v>
      </c>
      <c r="AT228" s="237" t="s">
        <v>145</v>
      </c>
      <c r="AU228" s="237" t="s">
        <v>86</v>
      </c>
      <c r="AY228" s="17" t="s">
        <v>143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82</v>
      </c>
      <c r="BK228" s="238">
        <f>ROUND(I228*H228,2)</f>
        <v>0</v>
      </c>
      <c r="BL228" s="17" t="s">
        <v>150</v>
      </c>
      <c r="BM228" s="237" t="s">
        <v>568</v>
      </c>
    </row>
    <row r="229" spans="1:47" s="2" customFormat="1" ht="12">
      <c r="A229" s="38"/>
      <c r="B229" s="39"/>
      <c r="C229" s="40"/>
      <c r="D229" s="239" t="s">
        <v>152</v>
      </c>
      <c r="E229" s="40"/>
      <c r="F229" s="240" t="s">
        <v>569</v>
      </c>
      <c r="G229" s="40"/>
      <c r="H229" s="40"/>
      <c r="I229" s="241"/>
      <c r="J229" s="40"/>
      <c r="K229" s="40"/>
      <c r="L229" s="44"/>
      <c r="M229" s="242"/>
      <c r="N229" s="243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152</v>
      </c>
      <c r="AU229" s="17" t="s">
        <v>86</v>
      </c>
    </row>
    <row r="230" spans="1:47" s="2" customFormat="1" ht="12">
      <c r="A230" s="38"/>
      <c r="B230" s="39"/>
      <c r="C230" s="40"/>
      <c r="D230" s="244" t="s">
        <v>154</v>
      </c>
      <c r="E230" s="40"/>
      <c r="F230" s="245" t="s">
        <v>570</v>
      </c>
      <c r="G230" s="40"/>
      <c r="H230" s="40"/>
      <c r="I230" s="241"/>
      <c r="J230" s="40"/>
      <c r="K230" s="40"/>
      <c r="L230" s="44"/>
      <c r="M230" s="242"/>
      <c r="N230" s="24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154</v>
      </c>
      <c r="AU230" s="17" t="s">
        <v>86</v>
      </c>
    </row>
    <row r="231" spans="1:51" s="13" customFormat="1" ht="12">
      <c r="A231" s="13"/>
      <c r="B231" s="247"/>
      <c r="C231" s="248"/>
      <c r="D231" s="239" t="s">
        <v>158</v>
      </c>
      <c r="E231" s="249" t="s">
        <v>1</v>
      </c>
      <c r="F231" s="250" t="s">
        <v>565</v>
      </c>
      <c r="G231" s="248"/>
      <c r="H231" s="251">
        <v>697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7" t="s">
        <v>158</v>
      </c>
      <c r="AU231" s="257" t="s">
        <v>86</v>
      </c>
      <c r="AV231" s="13" t="s">
        <v>86</v>
      </c>
      <c r="AW231" s="13" t="s">
        <v>35</v>
      </c>
      <c r="AX231" s="13" t="s">
        <v>78</v>
      </c>
      <c r="AY231" s="257" t="s">
        <v>143</v>
      </c>
    </row>
    <row r="232" spans="1:51" s="13" customFormat="1" ht="12">
      <c r="A232" s="13"/>
      <c r="B232" s="247"/>
      <c r="C232" s="248"/>
      <c r="D232" s="239" t="s">
        <v>158</v>
      </c>
      <c r="E232" s="249" t="s">
        <v>1</v>
      </c>
      <c r="F232" s="250" t="s">
        <v>571</v>
      </c>
      <c r="G232" s="248"/>
      <c r="H232" s="251">
        <v>834</v>
      </c>
      <c r="I232" s="252"/>
      <c r="J232" s="248"/>
      <c r="K232" s="248"/>
      <c r="L232" s="253"/>
      <c r="M232" s="254"/>
      <c r="N232" s="255"/>
      <c r="O232" s="255"/>
      <c r="P232" s="255"/>
      <c r="Q232" s="255"/>
      <c r="R232" s="255"/>
      <c r="S232" s="255"/>
      <c r="T232" s="256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7" t="s">
        <v>158</v>
      </c>
      <c r="AU232" s="257" t="s">
        <v>86</v>
      </c>
      <c r="AV232" s="13" t="s">
        <v>86</v>
      </c>
      <c r="AW232" s="13" t="s">
        <v>35</v>
      </c>
      <c r="AX232" s="13" t="s">
        <v>78</v>
      </c>
      <c r="AY232" s="257" t="s">
        <v>143</v>
      </c>
    </row>
    <row r="233" spans="1:51" s="14" customFormat="1" ht="12">
      <c r="A233" s="14"/>
      <c r="B233" s="258"/>
      <c r="C233" s="259"/>
      <c r="D233" s="239" t="s">
        <v>158</v>
      </c>
      <c r="E233" s="260" t="s">
        <v>1</v>
      </c>
      <c r="F233" s="261" t="s">
        <v>161</v>
      </c>
      <c r="G233" s="259"/>
      <c r="H233" s="262">
        <v>1531</v>
      </c>
      <c r="I233" s="263"/>
      <c r="J233" s="259"/>
      <c r="K233" s="259"/>
      <c r="L233" s="264"/>
      <c r="M233" s="265"/>
      <c r="N233" s="266"/>
      <c r="O233" s="266"/>
      <c r="P233" s="266"/>
      <c r="Q233" s="266"/>
      <c r="R233" s="266"/>
      <c r="S233" s="266"/>
      <c r="T233" s="267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68" t="s">
        <v>158</v>
      </c>
      <c r="AU233" s="268" t="s">
        <v>86</v>
      </c>
      <c r="AV233" s="14" t="s">
        <v>150</v>
      </c>
      <c r="AW233" s="14" t="s">
        <v>35</v>
      </c>
      <c r="AX233" s="14" t="s">
        <v>82</v>
      </c>
      <c r="AY233" s="268" t="s">
        <v>143</v>
      </c>
    </row>
    <row r="234" spans="1:65" s="2" customFormat="1" ht="24.15" customHeight="1">
      <c r="A234" s="38"/>
      <c r="B234" s="39"/>
      <c r="C234" s="226" t="s">
        <v>324</v>
      </c>
      <c r="D234" s="226" t="s">
        <v>145</v>
      </c>
      <c r="E234" s="227" t="s">
        <v>572</v>
      </c>
      <c r="F234" s="228" t="s">
        <v>573</v>
      </c>
      <c r="G234" s="229" t="s">
        <v>148</v>
      </c>
      <c r="H234" s="230">
        <v>329</v>
      </c>
      <c r="I234" s="231"/>
      <c r="J234" s="232">
        <f>ROUND(I234*H234,2)</f>
        <v>0</v>
      </c>
      <c r="K234" s="228" t="s">
        <v>149</v>
      </c>
      <c r="L234" s="44"/>
      <c r="M234" s="233" t="s">
        <v>1</v>
      </c>
      <c r="N234" s="234" t="s">
        <v>43</v>
      </c>
      <c r="O234" s="91"/>
      <c r="P234" s="235">
        <f>O234*H234</f>
        <v>0</v>
      </c>
      <c r="Q234" s="235">
        <v>0.575</v>
      </c>
      <c r="R234" s="235">
        <f>Q234*H234</f>
        <v>189.17499999999998</v>
      </c>
      <c r="S234" s="235">
        <v>0</v>
      </c>
      <c r="T234" s="236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37" t="s">
        <v>150</v>
      </c>
      <c r="AT234" s="237" t="s">
        <v>145</v>
      </c>
      <c r="AU234" s="237" t="s">
        <v>86</v>
      </c>
      <c r="AY234" s="17" t="s">
        <v>143</v>
      </c>
      <c r="BE234" s="238">
        <f>IF(N234="základní",J234,0)</f>
        <v>0</v>
      </c>
      <c r="BF234" s="238">
        <f>IF(N234="snížená",J234,0)</f>
        <v>0</v>
      </c>
      <c r="BG234" s="238">
        <f>IF(N234="zákl. přenesená",J234,0)</f>
        <v>0</v>
      </c>
      <c r="BH234" s="238">
        <f>IF(N234="sníž. přenesená",J234,0)</f>
        <v>0</v>
      </c>
      <c r="BI234" s="238">
        <f>IF(N234="nulová",J234,0)</f>
        <v>0</v>
      </c>
      <c r="BJ234" s="17" t="s">
        <v>82</v>
      </c>
      <c r="BK234" s="238">
        <f>ROUND(I234*H234,2)</f>
        <v>0</v>
      </c>
      <c r="BL234" s="17" t="s">
        <v>150</v>
      </c>
      <c r="BM234" s="237" t="s">
        <v>574</v>
      </c>
    </row>
    <row r="235" spans="1:47" s="2" customFormat="1" ht="12">
      <c r="A235" s="38"/>
      <c r="B235" s="39"/>
      <c r="C235" s="40"/>
      <c r="D235" s="239" t="s">
        <v>152</v>
      </c>
      <c r="E235" s="40"/>
      <c r="F235" s="240" t="s">
        <v>575</v>
      </c>
      <c r="G235" s="40"/>
      <c r="H235" s="40"/>
      <c r="I235" s="241"/>
      <c r="J235" s="40"/>
      <c r="K235" s="40"/>
      <c r="L235" s="44"/>
      <c r="M235" s="242"/>
      <c r="N235" s="243"/>
      <c r="O235" s="91"/>
      <c r="P235" s="91"/>
      <c r="Q235" s="91"/>
      <c r="R235" s="91"/>
      <c r="S235" s="91"/>
      <c r="T235" s="92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152</v>
      </c>
      <c r="AU235" s="17" t="s">
        <v>86</v>
      </c>
    </row>
    <row r="236" spans="1:47" s="2" customFormat="1" ht="12">
      <c r="A236" s="38"/>
      <c r="B236" s="39"/>
      <c r="C236" s="40"/>
      <c r="D236" s="244" t="s">
        <v>154</v>
      </c>
      <c r="E236" s="40"/>
      <c r="F236" s="245" t="s">
        <v>576</v>
      </c>
      <c r="G236" s="40"/>
      <c r="H236" s="40"/>
      <c r="I236" s="241"/>
      <c r="J236" s="40"/>
      <c r="K236" s="40"/>
      <c r="L236" s="44"/>
      <c r="M236" s="242"/>
      <c r="N236" s="243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154</v>
      </c>
      <c r="AU236" s="17" t="s">
        <v>86</v>
      </c>
    </row>
    <row r="237" spans="1:51" s="13" customFormat="1" ht="12">
      <c r="A237" s="13"/>
      <c r="B237" s="247"/>
      <c r="C237" s="248"/>
      <c r="D237" s="239" t="s">
        <v>158</v>
      </c>
      <c r="E237" s="249" t="s">
        <v>1</v>
      </c>
      <c r="F237" s="250" t="s">
        <v>577</v>
      </c>
      <c r="G237" s="248"/>
      <c r="H237" s="251">
        <v>329</v>
      </c>
      <c r="I237" s="252"/>
      <c r="J237" s="248"/>
      <c r="K237" s="248"/>
      <c r="L237" s="253"/>
      <c r="M237" s="254"/>
      <c r="N237" s="255"/>
      <c r="O237" s="255"/>
      <c r="P237" s="255"/>
      <c r="Q237" s="255"/>
      <c r="R237" s="255"/>
      <c r="S237" s="255"/>
      <c r="T237" s="25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7" t="s">
        <v>158</v>
      </c>
      <c r="AU237" s="257" t="s">
        <v>86</v>
      </c>
      <c r="AV237" s="13" t="s">
        <v>86</v>
      </c>
      <c r="AW237" s="13" t="s">
        <v>35</v>
      </c>
      <c r="AX237" s="13" t="s">
        <v>82</v>
      </c>
      <c r="AY237" s="257" t="s">
        <v>143</v>
      </c>
    </row>
    <row r="238" spans="1:65" s="2" customFormat="1" ht="24.15" customHeight="1">
      <c r="A238" s="38"/>
      <c r="B238" s="39"/>
      <c r="C238" s="226" t="s">
        <v>330</v>
      </c>
      <c r="D238" s="226" t="s">
        <v>145</v>
      </c>
      <c r="E238" s="227" t="s">
        <v>578</v>
      </c>
      <c r="F238" s="228" t="s">
        <v>579</v>
      </c>
      <c r="G238" s="229" t="s">
        <v>148</v>
      </c>
      <c r="H238" s="230">
        <v>834</v>
      </c>
      <c r="I238" s="231"/>
      <c r="J238" s="232">
        <f>ROUND(I238*H238,2)</f>
        <v>0</v>
      </c>
      <c r="K238" s="228" t="s">
        <v>149</v>
      </c>
      <c r="L238" s="44"/>
      <c r="M238" s="233" t="s">
        <v>1</v>
      </c>
      <c r="N238" s="234" t="s">
        <v>43</v>
      </c>
      <c r="O238" s="91"/>
      <c r="P238" s="235">
        <f>O238*H238</f>
        <v>0</v>
      </c>
      <c r="Q238" s="235">
        <v>0.08922</v>
      </c>
      <c r="R238" s="235">
        <f>Q238*H238</f>
        <v>74.40947999999999</v>
      </c>
      <c r="S238" s="235">
        <v>0</v>
      </c>
      <c r="T238" s="236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37" t="s">
        <v>150</v>
      </c>
      <c r="AT238" s="237" t="s">
        <v>145</v>
      </c>
      <c r="AU238" s="237" t="s">
        <v>86</v>
      </c>
      <c r="AY238" s="17" t="s">
        <v>143</v>
      </c>
      <c r="BE238" s="238">
        <f>IF(N238="základní",J238,0)</f>
        <v>0</v>
      </c>
      <c r="BF238" s="238">
        <f>IF(N238="snížená",J238,0)</f>
        <v>0</v>
      </c>
      <c r="BG238" s="238">
        <f>IF(N238="zákl. přenesená",J238,0)</f>
        <v>0</v>
      </c>
      <c r="BH238" s="238">
        <f>IF(N238="sníž. přenesená",J238,0)</f>
        <v>0</v>
      </c>
      <c r="BI238" s="238">
        <f>IF(N238="nulová",J238,0)</f>
        <v>0</v>
      </c>
      <c r="BJ238" s="17" t="s">
        <v>82</v>
      </c>
      <c r="BK238" s="238">
        <f>ROUND(I238*H238,2)</f>
        <v>0</v>
      </c>
      <c r="BL238" s="17" t="s">
        <v>150</v>
      </c>
      <c r="BM238" s="237" t="s">
        <v>580</v>
      </c>
    </row>
    <row r="239" spans="1:47" s="2" customFormat="1" ht="12">
      <c r="A239" s="38"/>
      <c r="B239" s="39"/>
      <c r="C239" s="40"/>
      <c r="D239" s="239" t="s">
        <v>152</v>
      </c>
      <c r="E239" s="40"/>
      <c r="F239" s="240" t="s">
        <v>581</v>
      </c>
      <c r="G239" s="40"/>
      <c r="H239" s="40"/>
      <c r="I239" s="241"/>
      <c r="J239" s="40"/>
      <c r="K239" s="40"/>
      <c r="L239" s="44"/>
      <c r="M239" s="242"/>
      <c r="N239" s="24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152</v>
      </c>
      <c r="AU239" s="17" t="s">
        <v>86</v>
      </c>
    </row>
    <row r="240" spans="1:47" s="2" customFormat="1" ht="12">
      <c r="A240" s="38"/>
      <c r="B240" s="39"/>
      <c r="C240" s="40"/>
      <c r="D240" s="244" t="s">
        <v>154</v>
      </c>
      <c r="E240" s="40"/>
      <c r="F240" s="245" t="s">
        <v>582</v>
      </c>
      <c r="G240" s="40"/>
      <c r="H240" s="40"/>
      <c r="I240" s="241"/>
      <c r="J240" s="40"/>
      <c r="K240" s="40"/>
      <c r="L240" s="44"/>
      <c r="M240" s="242"/>
      <c r="N240" s="24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154</v>
      </c>
      <c r="AU240" s="17" t="s">
        <v>86</v>
      </c>
    </row>
    <row r="241" spans="1:51" s="13" customFormat="1" ht="12">
      <c r="A241" s="13"/>
      <c r="B241" s="247"/>
      <c r="C241" s="248"/>
      <c r="D241" s="239" t="s">
        <v>158</v>
      </c>
      <c r="E241" s="249" t="s">
        <v>1</v>
      </c>
      <c r="F241" s="250" t="s">
        <v>583</v>
      </c>
      <c r="G241" s="248"/>
      <c r="H241" s="251">
        <v>775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7" t="s">
        <v>158</v>
      </c>
      <c r="AU241" s="257" t="s">
        <v>86</v>
      </c>
      <c r="AV241" s="13" t="s">
        <v>86</v>
      </c>
      <c r="AW241" s="13" t="s">
        <v>35</v>
      </c>
      <c r="AX241" s="13" t="s">
        <v>78</v>
      </c>
      <c r="AY241" s="257" t="s">
        <v>143</v>
      </c>
    </row>
    <row r="242" spans="1:51" s="13" customFormat="1" ht="12">
      <c r="A242" s="13"/>
      <c r="B242" s="247"/>
      <c r="C242" s="248"/>
      <c r="D242" s="239" t="s">
        <v>158</v>
      </c>
      <c r="E242" s="249" t="s">
        <v>1</v>
      </c>
      <c r="F242" s="250" t="s">
        <v>584</v>
      </c>
      <c r="G242" s="248"/>
      <c r="H242" s="251">
        <v>59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7" t="s">
        <v>158</v>
      </c>
      <c r="AU242" s="257" t="s">
        <v>86</v>
      </c>
      <c r="AV242" s="13" t="s">
        <v>86</v>
      </c>
      <c r="AW242" s="13" t="s">
        <v>35</v>
      </c>
      <c r="AX242" s="13" t="s">
        <v>78</v>
      </c>
      <c r="AY242" s="257" t="s">
        <v>143</v>
      </c>
    </row>
    <row r="243" spans="1:51" s="14" customFormat="1" ht="12">
      <c r="A243" s="14"/>
      <c r="B243" s="258"/>
      <c r="C243" s="259"/>
      <c r="D243" s="239" t="s">
        <v>158</v>
      </c>
      <c r="E243" s="260" t="s">
        <v>1</v>
      </c>
      <c r="F243" s="261" t="s">
        <v>161</v>
      </c>
      <c r="G243" s="259"/>
      <c r="H243" s="262">
        <v>834</v>
      </c>
      <c r="I243" s="263"/>
      <c r="J243" s="259"/>
      <c r="K243" s="259"/>
      <c r="L243" s="264"/>
      <c r="M243" s="265"/>
      <c r="N243" s="266"/>
      <c r="O243" s="266"/>
      <c r="P243" s="266"/>
      <c r="Q243" s="266"/>
      <c r="R243" s="266"/>
      <c r="S243" s="266"/>
      <c r="T243" s="267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68" t="s">
        <v>158</v>
      </c>
      <c r="AU243" s="268" t="s">
        <v>86</v>
      </c>
      <c r="AV243" s="14" t="s">
        <v>150</v>
      </c>
      <c r="AW243" s="14" t="s">
        <v>35</v>
      </c>
      <c r="AX243" s="14" t="s">
        <v>82</v>
      </c>
      <c r="AY243" s="268" t="s">
        <v>143</v>
      </c>
    </row>
    <row r="244" spans="1:65" s="2" customFormat="1" ht="16.5" customHeight="1">
      <c r="A244" s="38"/>
      <c r="B244" s="39"/>
      <c r="C244" s="269" t="s">
        <v>338</v>
      </c>
      <c r="D244" s="269" t="s">
        <v>215</v>
      </c>
      <c r="E244" s="270" t="s">
        <v>585</v>
      </c>
      <c r="F244" s="271" t="s">
        <v>586</v>
      </c>
      <c r="G244" s="272" t="s">
        <v>148</v>
      </c>
      <c r="H244" s="273">
        <v>782.75</v>
      </c>
      <c r="I244" s="274"/>
      <c r="J244" s="275">
        <f>ROUND(I244*H244,2)</f>
        <v>0</v>
      </c>
      <c r="K244" s="271" t="s">
        <v>149</v>
      </c>
      <c r="L244" s="276"/>
      <c r="M244" s="277" t="s">
        <v>1</v>
      </c>
      <c r="N244" s="278" t="s">
        <v>43</v>
      </c>
      <c r="O244" s="91"/>
      <c r="P244" s="235">
        <f>O244*H244</f>
        <v>0</v>
      </c>
      <c r="Q244" s="235">
        <v>0.13</v>
      </c>
      <c r="R244" s="235">
        <f>Q244*H244</f>
        <v>101.75750000000001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206</v>
      </c>
      <c r="AT244" s="237" t="s">
        <v>215</v>
      </c>
      <c r="AU244" s="237" t="s">
        <v>86</v>
      </c>
      <c r="AY244" s="17" t="s">
        <v>143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82</v>
      </c>
      <c r="BK244" s="238">
        <f>ROUND(I244*H244,2)</f>
        <v>0</v>
      </c>
      <c r="BL244" s="17" t="s">
        <v>150</v>
      </c>
      <c r="BM244" s="237" t="s">
        <v>587</v>
      </c>
    </row>
    <row r="245" spans="1:47" s="2" customFormat="1" ht="12">
      <c r="A245" s="38"/>
      <c r="B245" s="39"/>
      <c r="C245" s="40"/>
      <c r="D245" s="239" t="s">
        <v>152</v>
      </c>
      <c r="E245" s="40"/>
      <c r="F245" s="240" t="s">
        <v>586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152</v>
      </c>
      <c r="AU245" s="17" t="s">
        <v>86</v>
      </c>
    </row>
    <row r="246" spans="1:51" s="13" customFormat="1" ht="12">
      <c r="A246" s="13"/>
      <c r="B246" s="247"/>
      <c r="C246" s="248"/>
      <c r="D246" s="239" t="s">
        <v>158</v>
      </c>
      <c r="E246" s="248"/>
      <c r="F246" s="250" t="s">
        <v>588</v>
      </c>
      <c r="G246" s="248"/>
      <c r="H246" s="251">
        <v>782.75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7" t="s">
        <v>158</v>
      </c>
      <c r="AU246" s="257" t="s">
        <v>86</v>
      </c>
      <c r="AV246" s="13" t="s">
        <v>86</v>
      </c>
      <c r="AW246" s="13" t="s">
        <v>4</v>
      </c>
      <c r="AX246" s="13" t="s">
        <v>82</v>
      </c>
      <c r="AY246" s="257" t="s">
        <v>143</v>
      </c>
    </row>
    <row r="247" spans="1:65" s="2" customFormat="1" ht="24.15" customHeight="1">
      <c r="A247" s="38"/>
      <c r="B247" s="39"/>
      <c r="C247" s="269" t="s">
        <v>345</v>
      </c>
      <c r="D247" s="269" t="s">
        <v>215</v>
      </c>
      <c r="E247" s="270" t="s">
        <v>589</v>
      </c>
      <c r="F247" s="271" t="s">
        <v>590</v>
      </c>
      <c r="G247" s="272" t="s">
        <v>148</v>
      </c>
      <c r="H247" s="273">
        <v>59.59</v>
      </c>
      <c r="I247" s="274"/>
      <c r="J247" s="275">
        <f>ROUND(I247*H247,2)</f>
        <v>0</v>
      </c>
      <c r="K247" s="271" t="s">
        <v>149</v>
      </c>
      <c r="L247" s="276"/>
      <c r="M247" s="277" t="s">
        <v>1</v>
      </c>
      <c r="N247" s="278" t="s">
        <v>43</v>
      </c>
      <c r="O247" s="91"/>
      <c r="P247" s="235">
        <f>O247*H247</f>
        <v>0</v>
      </c>
      <c r="Q247" s="235">
        <v>0.131</v>
      </c>
      <c r="R247" s="235">
        <f>Q247*H247</f>
        <v>7.806290000000001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206</v>
      </c>
      <c r="AT247" s="237" t="s">
        <v>215</v>
      </c>
      <c r="AU247" s="237" t="s">
        <v>86</v>
      </c>
      <c r="AY247" s="17" t="s">
        <v>143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82</v>
      </c>
      <c r="BK247" s="238">
        <f>ROUND(I247*H247,2)</f>
        <v>0</v>
      </c>
      <c r="BL247" s="17" t="s">
        <v>150</v>
      </c>
      <c r="BM247" s="237" t="s">
        <v>591</v>
      </c>
    </row>
    <row r="248" spans="1:47" s="2" customFormat="1" ht="12">
      <c r="A248" s="38"/>
      <c r="B248" s="39"/>
      <c r="C248" s="40"/>
      <c r="D248" s="239" t="s">
        <v>152</v>
      </c>
      <c r="E248" s="40"/>
      <c r="F248" s="240" t="s">
        <v>590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86</v>
      </c>
    </row>
    <row r="249" spans="1:51" s="13" customFormat="1" ht="12">
      <c r="A249" s="13"/>
      <c r="B249" s="247"/>
      <c r="C249" s="248"/>
      <c r="D249" s="239" t="s">
        <v>158</v>
      </c>
      <c r="E249" s="248"/>
      <c r="F249" s="250" t="s">
        <v>592</v>
      </c>
      <c r="G249" s="248"/>
      <c r="H249" s="251">
        <v>59.59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7" t="s">
        <v>158</v>
      </c>
      <c r="AU249" s="257" t="s">
        <v>86</v>
      </c>
      <c r="AV249" s="13" t="s">
        <v>86</v>
      </c>
      <c r="AW249" s="13" t="s">
        <v>4</v>
      </c>
      <c r="AX249" s="13" t="s">
        <v>82</v>
      </c>
      <c r="AY249" s="257" t="s">
        <v>143</v>
      </c>
    </row>
    <row r="250" spans="1:65" s="2" customFormat="1" ht="24.15" customHeight="1">
      <c r="A250" s="38"/>
      <c r="B250" s="39"/>
      <c r="C250" s="226" t="s">
        <v>349</v>
      </c>
      <c r="D250" s="226" t="s">
        <v>145</v>
      </c>
      <c r="E250" s="227" t="s">
        <v>593</v>
      </c>
      <c r="F250" s="228" t="s">
        <v>594</v>
      </c>
      <c r="G250" s="229" t="s">
        <v>148</v>
      </c>
      <c r="H250" s="230">
        <v>329</v>
      </c>
      <c r="I250" s="231"/>
      <c r="J250" s="232">
        <f>ROUND(I250*H250,2)</f>
        <v>0</v>
      </c>
      <c r="K250" s="228" t="s">
        <v>149</v>
      </c>
      <c r="L250" s="44"/>
      <c r="M250" s="233" t="s">
        <v>1</v>
      </c>
      <c r="N250" s="234" t="s">
        <v>43</v>
      </c>
      <c r="O250" s="91"/>
      <c r="P250" s="235">
        <f>O250*H250</f>
        <v>0</v>
      </c>
      <c r="Q250" s="235">
        <v>0.11162</v>
      </c>
      <c r="R250" s="235">
        <f>Q250*H250</f>
        <v>36.72298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150</v>
      </c>
      <c r="AT250" s="237" t="s">
        <v>145</v>
      </c>
      <c r="AU250" s="237" t="s">
        <v>86</v>
      </c>
      <c r="AY250" s="17" t="s">
        <v>143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82</v>
      </c>
      <c r="BK250" s="238">
        <f>ROUND(I250*H250,2)</f>
        <v>0</v>
      </c>
      <c r="BL250" s="17" t="s">
        <v>150</v>
      </c>
      <c r="BM250" s="237" t="s">
        <v>595</v>
      </c>
    </row>
    <row r="251" spans="1:47" s="2" customFormat="1" ht="12">
      <c r="A251" s="38"/>
      <c r="B251" s="39"/>
      <c r="C251" s="40"/>
      <c r="D251" s="239" t="s">
        <v>152</v>
      </c>
      <c r="E251" s="40"/>
      <c r="F251" s="240" t="s">
        <v>596</v>
      </c>
      <c r="G251" s="40"/>
      <c r="H251" s="40"/>
      <c r="I251" s="241"/>
      <c r="J251" s="40"/>
      <c r="K251" s="40"/>
      <c r="L251" s="44"/>
      <c r="M251" s="242"/>
      <c r="N251" s="24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152</v>
      </c>
      <c r="AU251" s="17" t="s">
        <v>86</v>
      </c>
    </row>
    <row r="252" spans="1:47" s="2" customFormat="1" ht="12">
      <c r="A252" s="38"/>
      <c r="B252" s="39"/>
      <c r="C252" s="40"/>
      <c r="D252" s="244" t="s">
        <v>154</v>
      </c>
      <c r="E252" s="40"/>
      <c r="F252" s="245" t="s">
        <v>597</v>
      </c>
      <c r="G252" s="40"/>
      <c r="H252" s="40"/>
      <c r="I252" s="241"/>
      <c r="J252" s="40"/>
      <c r="K252" s="40"/>
      <c r="L252" s="44"/>
      <c r="M252" s="242"/>
      <c r="N252" s="24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154</v>
      </c>
      <c r="AU252" s="17" t="s">
        <v>86</v>
      </c>
    </row>
    <row r="253" spans="1:51" s="13" customFormat="1" ht="12">
      <c r="A253" s="13"/>
      <c r="B253" s="247"/>
      <c r="C253" s="248"/>
      <c r="D253" s="239" t="s">
        <v>158</v>
      </c>
      <c r="E253" s="249" t="s">
        <v>1</v>
      </c>
      <c r="F253" s="250" t="s">
        <v>598</v>
      </c>
      <c r="G253" s="248"/>
      <c r="H253" s="251">
        <v>307</v>
      </c>
      <c r="I253" s="252"/>
      <c r="J253" s="248"/>
      <c r="K253" s="248"/>
      <c r="L253" s="253"/>
      <c r="M253" s="254"/>
      <c r="N253" s="255"/>
      <c r="O253" s="255"/>
      <c r="P253" s="255"/>
      <c r="Q253" s="255"/>
      <c r="R253" s="255"/>
      <c r="S253" s="255"/>
      <c r="T253" s="256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7" t="s">
        <v>158</v>
      </c>
      <c r="AU253" s="257" t="s">
        <v>86</v>
      </c>
      <c r="AV253" s="13" t="s">
        <v>86</v>
      </c>
      <c r="AW253" s="13" t="s">
        <v>35</v>
      </c>
      <c r="AX253" s="13" t="s">
        <v>78</v>
      </c>
      <c r="AY253" s="257" t="s">
        <v>143</v>
      </c>
    </row>
    <row r="254" spans="1:51" s="13" customFormat="1" ht="12">
      <c r="A254" s="13"/>
      <c r="B254" s="247"/>
      <c r="C254" s="248"/>
      <c r="D254" s="239" t="s">
        <v>158</v>
      </c>
      <c r="E254" s="249" t="s">
        <v>1</v>
      </c>
      <c r="F254" s="250" t="s">
        <v>599</v>
      </c>
      <c r="G254" s="248"/>
      <c r="H254" s="251">
        <v>22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7" t="s">
        <v>158</v>
      </c>
      <c r="AU254" s="257" t="s">
        <v>86</v>
      </c>
      <c r="AV254" s="13" t="s">
        <v>86</v>
      </c>
      <c r="AW254" s="13" t="s">
        <v>35</v>
      </c>
      <c r="AX254" s="13" t="s">
        <v>78</v>
      </c>
      <c r="AY254" s="257" t="s">
        <v>143</v>
      </c>
    </row>
    <row r="255" spans="1:51" s="14" customFormat="1" ht="12">
      <c r="A255" s="14"/>
      <c r="B255" s="258"/>
      <c r="C255" s="259"/>
      <c r="D255" s="239" t="s">
        <v>158</v>
      </c>
      <c r="E255" s="260" t="s">
        <v>1</v>
      </c>
      <c r="F255" s="261" t="s">
        <v>161</v>
      </c>
      <c r="G255" s="259"/>
      <c r="H255" s="262">
        <v>329</v>
      </c>
      <c r="I255" s="263"/>
      <c r="J255" s="259"/>
      <c r="K255" s="259"/>
      <c r="L255" s="264"/>
      <c r="M255" s="265"/>
      <c r="N255" s="266"/>
      <c r="O255" s="266"/>
      <c r="P255" s="266"/>
      <c r="Q255" s="266"/>
      <c r="R255" s="266"/>
      <c r="S255" s="266"/>
      <c r="T255" s="267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68" t="s">
        <v>158</v>
      </c>
      <c r="AU255" s="268" t="s">
        <v>86</v>
      </c>
      <c r="AV255" s="14" t="s">
        <v>150</v>
      </c>
      <c r="AW255" s="14" t="s">
        <v>35</v>
      </c>
      <c r="AX255" s="14" t="s">
        <v>82</v>
      </c>
      <c r="AY255" s="268" t="s">
        <v>143</v>
      </c>
    </row>
    <row r="256" spans="1:65" s="2" customFormat="1" ht="16.5" customHeight="1">
      <c r="A256" s="38"/>
      <c r="B256" s="39"/>
      <c r="C256" s="269" t="s">
        <v>355</v>
      </c>
      <c r="D256" s="269" t="s">
        <v>215</v>
      </c>
      <c r="E256" s="270" t="s">
        <v>600</v>
      </c>
      <c r="F256" s="271" t="s">
        <v>601</v>
      </c>
      <c r="G256" s="272" t="s">
        <v>148</v>
      </c>
      <c r="H256" s="273">
        <v>310.07</v>
      </c>
      <c r="I256" s="274"/>
      <c r="J256" s="275">
        <f>ROUND(I256*H256,2)</f>
        <v>0</v>
      </c>
      <c r="K256" s="271" t="s">
        <v>149</v>
      </c>
      <c r="L256" s="276"/>
      <c r="M256" s="277" t="s">
        <v>1</v>
      </c>
      <c r="N256" s="278" t="s">
        <v>43</v>
      </c>
      <c r="O256" s="91"/>
      <c r="P256" s="235">
        <f>O256*H256</f>
        <v>0</v>
      </c>
      <c r="Q256" s="235">
        <v>0.176</v>
      </c>
      <c r="R256" s="235">
        <f>Q256*H256</f>
        <v>54.57232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206</v>
      </c>
      <c r="AT256" s="237" t="s">
        <v>215</v>
      </c>
      <c r="AU256" s="237" t="s">
        <v>86</v>
      </c>
      <c r="AY256" s="17" t="s">
        <v>143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82</v>
      </c>
      <c r="BK256" s="238">
        <f>ROUND(I256*H256,2)</f>
        <v>0</v>
      </c>
      <c r="BL256" s="17" t="s">
        <v>150</v>
      </c>
      <c r="BM256" s="237" t="s">
        <v>602</v>
      </c>
    </row>
    <row r="257" spans="1:47" s="2" customFormat="1" ht="12">
      <c r="A257" s="38"/>
      <c r="B257" s="39"/>
      <c r="C257" s="40"/>
      <c r="D257" s="239" t="s">
        <v>152</v>
      </c>
      <c r="E257" s="40"/>
      <c r="F257" s="240" t="s">
        <v>601</v>
      </c>
      <c r="G257" s="40"/>
      <c r="H257" s="40"/>
      <c r="I257" s="241"/>
      <c r="J257" s="40"/>
      <c r="K257" s="40"/>
      <c r="L257" s="44"/>
      <c r="M257" s="242"/>
      <c r="N257" s="243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152</v>
      </c>
      <c r="AU257" s="17" t="s">
        <v>86</v>
      </c>
    </row>
    <row r="258" spans="1:51" s="13" customFormat="1" ht="12">
      <c r="A258" s="13"/>
      <c r="B258" s="247"/>
      <c r="C258" s="248"/>
      <c r="D258" s="239" t="s">
        <v>158</v>
      </c>
      <c r="E258" s="249" t="s">
        <v>1</v>
      </c>
      <c r="F258" s="250" t="s">
        <v>603</v>
      </c>
      <c r="G258" s="248"/>
      <c r="H258" s="251">
        <v>307</v>
      </c>
      <c r="I258" s="252"/>
      <c r="J258" s="248"/>
      <c r="K258" s="248"/>
      <c r="L258" s="253"/>
      <c r="M258" s="254"/>
      <c r="N258" s="255"/>
      <c r="O258" s="255"/>
      <c r="P258" s="255"/>
      <c r="Q258" s="255"/>
      <c r="R258" s="255"/>
      <c r="S258" s="255"/>
      <c r="T258" s="256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57" t="s">
        <v>158</v>
      </c>
      <c r="AU258" s="257" t="s">
        <v>86</v>
      </c>
      <c r="AV258" s="13" t="s">
        <v>86</v>
      </c>
      <c r="AW258" s="13" t="s">
        <v>35</v>
      </c>
      <c r="AX258" s="13" t="s">
        <v>82</v>
      </c>
      <c r="AY258" s="257" t="s">
        <v>143</v>
      </c>
    </row>
    <row r="259" spans="1:51" s="13" customFormat="1" ht="12">
      <c r="A259" s="13"/>
      <c r="B259" s="247"/>
      <c r="C259" s="248"/>
      <c r="D259" s="239" t="s">
        <v>158</v>
      </c>
      <c r="E259" s="248"/>
      <c r="F259" s="250" t="s">
        <v>604</v>
      </c>
      <c r="G259" s="248"/>
      <c r="H259" s="251">
        <v>310.07</v>
      </c>
      <c r="I259" s="252"/>
      <c r="J259" s="248"/>
      <c r="K259" s="248"/>
      <c r="L259" s="253"/>
      <c r="M259" s="254"/>
      <c r="N259" s="255"/>
      <c r="O259" s="255"/>
      <c r="P259" s="255"/>
      <c r="Q259" s="255"/>
      <c r="R259" s="255"/>
      <c r="S259" s="255"/>
      <c r="T259" s="256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7" t="s">
        <v>158</v>
      </c>
      <c r="AU259" s="257" t="s">
        <v>86</v>
      </c>
      <c r="AV259" s="13" t="s">
        <v>86</v>
      </c>
      <c r="AW259" s="13" t="s">
        <v>4</v>
      </c>
      <c r="AX259" s="13" t="s">
        <v>82</v>
      </c>
      <c r="AY259" s="257" t="s">
        <v>143</v>
      </c>
    </row>
    <row r="260" spans="1:65" s="2" customFormat="1" ht="24.15" customHeight="1">
      <c r="A260" s="38"/>
      <c r="B260" s="39"/>
      <c r="C260" s="269" t="s">
        <v>359</v>
      </c>
      <c r="D260" s="269" t="s">
        <v>215</v>
      </c>
      <c r="E260" s="270" t="s">
        <v>605</v>
      </c>
      <c r="F260" s="271" t="s">
        <v>606</v>
      </c>
      <c r="G260" s="272" t="s">
        <v>148</v>
      </c>
      <c r="H260" s="273">
        <v>22.22</v>
      </c>
      <c r="I260" s="274"/>
      <c r="J260" s="275">
        <f>ROUND(I260*H260,2)</f>
        <v>0</v>
      </c>
      <c r="K260" s="271" t="s">
        <v>149</v>
      </c>
      <c r="L260" s="276"/>
      <c r="M260" s="277" t="s">
        <v>1</v>
      </c>
      <c r="N260" s="278" t="s">
        <v>43</v>
      </c>
      <c r="O260" s="91"/>
      <c r="P260" s="235">
        <f>O260*H260</f>
        <v>0</v>
      </c>
      <c r="Q260" s="235">
        <v>0.175</v>
      </c>
      <c r="R260" s="235">
        <f>Q260*H260</f>
        <v>3.8884999999999996</v>
      </c>
      <c r="S260" s="235">
        <v>0</v>
      </c>
      <c r="T260" s="236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37" t="s">
        <v>206</v>
      </c>
      <c r="AT260" s="237" t="s">
        <v>215</v>
      </c>
      <c r="AU260" s="237" t="s">
        <v>86</v>
      </c>
      <c r="AY260" s="17" t="s">
        <v>143</v>
      </c>
      <c r="BE260" s="238">
        <f>IF(N260="základní",J260,0)</f>
        <v>0</v>
      </c>
      <c r="BF260" s="238">
        <f>IF(N260="snížená",J260,0)</f>
        <v>0</v>
      </c>
      <c r="BG260" s="238">
        <f>IF(N260="zákl. přenesená",J260,0)</f>
        <v>0</v>
      </c>
      <c r="BH260" s="238">
        <f>IF(N260="sníž. přenesená",J260,0)</f>
        <v>0</v>
      </c>
      <c r="BI260" s="238">
        <f>IF(N260="nulová",J260,0)</f>
        <v>0</v>
      </c>
      <c r="BJ260" s="17" t="s">
        <v>82</v>
      </c>
      <c r="BK260" s="238">
        <f>ROUND(I260*H260,2)</f>
        <v>0</v>
      </c>
      <c r="BL260" s="17" t="s">
        <v>150</v>
      </c>
      <c r="BM260" s="237" t="s">
        <v>607</v>
      </c>
    </row>
    <row r="261" spans="1:47" s="2" customFormat="1" ht="12">
      <c r="A261" s="38"/>
      <c r="B261" s="39"/>
      <c r="C261" s="40"/>
      <c r="D261" s="239" t="s">
        <v>152</v>
      </c>
      <c r="E261" s="40"/>
      <c r="F261" s="240" t="s">
        <v>606</v>
      </c>
      <c r="G261" s="40"/>
      <c r="H261" s="40"/>
      <c r="I261" s="241"/>
      <c r="J261" s="40"/>
      <c r="K261" s="40"/>
      <c r="L261" s="44"/>
      <c r="M261" s="242"/>
      <c r="N261" s="243"/>
      <c r="O261" s="91"/>
      <c r="P261" s="91"/>
      <c r="Q261" s="91"/>
      <c r="R261" s="91"/>
      <c r="S261" s="91"/>
      <c r="T261" s="92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152</v>
      </c>
      <c r="AU261" s="17" t="s">
        <v>86</v>
      </c>
    </row>
    <row r="262" spans="1:51" s="13" customFormat="1" ht="12">
      <c r="A262" s="13"/>
      <c r="B262" s="247"/>
      <c r="C262" s="248"/>
      <c r="D262" s="239" t="s">
        <v>158</v>
      </c>
      <c r="E262" s="249" t="s">
        <v>1</v>
      </c>
      <c r="F262" s="250" t="s">
        <v>299</v>
      </c>
      <c r="G262" s="248"/>
      <c r="H262" s="251">
        <v>22</v>
      </c>
      <c r="I262" s="252"/>
      <c r="J262" s="248"/>
      <c r="K262" s="248"/>
      <c r="L262" s="253"/>
      <c r="M262" s="254"/>
      <c r="N262" s="255"/>
      <c r="O262" s="255"/>
      <c r="P262" s="255"/>
      <c r="Q262" s="255"/>
      <c r="R262" s="255"/>
      <c r="S262" s="255"/>
      <c r="T262" s="256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57" t="s">
        <v>158</v>
      </c>
      <c r="AU262" s="257" t="s">
        <v>86</v>
      </c>
      <c r="AV262" s="13" t="s">
        <v>86</v>
      </c>
      <c r="AW262" s="13" t="s">
        <v>35</v>
      </c>
      <c r="AX262" s="13" t="s">
        <v>82</v>
      </c>
      <c r="AY262" s="257" t="s">
        <v>143</v>
      </c>
    </row>
    <row r="263" spans="1:51" s="13" customFormat="1" ht="12">
      <c r="A263" s="13"/>
      <c r="B263" s="247"/>
      <c r="C263" s="248"/>
      <c r="D263" s="239" t="s">
        <v>158</v>
      </c>
      <c r="E263" s="248"/>
      <c r="F263" s="250" t="s">
        <v>608</v>
      </c>
      <c r="G263" s="248"/>
      <c r="H263" s="251">
        <v>22.22</v>
      </c>
      <c r="I263" s="252"/>
      <c r="J263" s="248"/>
      <c r="K263" s="248"/>
      <c r="L263" s="253"/>
      <c r="M263" s="254"/>
      <c r="N263" s="255"/>
      <c r="O263" s="255"/>
      <c r="P263" s="255"/>
      <c r="Q263" s="255"/>
      <c r="R263" s="255"/>
      <c r="S263" s="255"/>
      <c r="T263" s="256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7" t="s">
        <v>158</v>
      </c>
      <c r="AU263" s="257" t="s">
        <v>86</v>
      </c>
      <c r="AV263" s="13" t="s">
        <v>86</v>
      </c>
      <c r="AW263" s="13" t="s">
        <v>4</v>
      </c>
      <c r="AX263" s="13" t="s">
        <v>82</v>
      </c>
      <c r="AY263" s="257" t="s">
        <v>143</v>
      </c>
    </row>
    <row r="264" spans="1:65" s="2" customFormat="1" ht="24.15" customHeight="1">
      <c r="A264" s="38"/>
      <c r="B264" s="39"/>
      <c r="C264" s="226" t="s">
        <v>365</v>
      </c>
      <c r="D264" s="226" t="s">
        <v>145</v>
      </c>
      <c r="E264" s="227" t="s">
        <v>609</v>
      </c>
      <c r="F264" s="228" t="s">
        <v>610</v>
      </c>
      <c r="G264" s="229" t="s">
        <v>148</v>
      </c>
      <c r="H264" s="230">
        <v>697</v>
      </c>
      <c r="I264" s="231"/>
      <c r="J264" s="232">
        <f>ROUND(I264*H264,2)</f>
        <v>0</v>
      </c>
      <c r="K264" s="228" t="s">
        <v>149</v>
      </c>
      <c r="L264" s="44"/>
      <c r="M264" s="233" t="s">
        <v>1</v>
      </c>
      <c r="N264" s="234" t="s">
        <v>43</v>
      </c>
      <c r="O264" s="91"/>
      <c r="P264" s="235">
        <f>O264*H264</f>
        <v>0</v>
      </c>
      <c r="Q264" s="235">
        <v>0.098</v>
      </c>
      <c r="R264" s="235">
        <f>Q264*H264</f>
        <v>68.306</v>
      </c>
      <c r="S264" s="235">
        <v>0</v>
      </c>
      <c r="T264" s="236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37" t="s">
        <v>150</v>
      </c>
      <c r="AT264" s="237" t="s">
        <v>145</v>
      </c>
      <c r="AU264" s="237" t="s">
        <v>86</v>
      </c>
      <c r="AY264" s="17" t="s">
        <v>143</v>
      </c>
      <c r="BE264" s="238">
        <f>IF(N264="základní",J264,0)</f>
        <v>0</v>
      </c>
      <c r="BF264" s="238">
        <f>IF(N264="snížená",J264,0)</f>
        <v>0</v>
      </c>
      <c r="BG264" s="238">
        <f>IF(N264="zákl. přenesená",J264,0)</f>
        <v>0</v>
      </c>
      <c r="BH264" s="238">
        <f>IF(N264="sníž. přenesená",J264,0)</f>
        <v>0</v>
      </c>
      <c r="BI264" s="238">
        <f>IF(N264="nulová",J264,0)</f>
        <v>0</v>
      </c>
      <c r="BJ264" s="17" t="s">
        <v>82</v>
      </c>
      <c r="BK264" s="238">
        <f>ROUND(I264*H264,2)</f>
        <v>0</v>
      </c>
      <c r="BL264" s="17" t="s">
        <v>150</v>
      </c>
      <c r="BM264" s="237" t="s">
        <v>611</v>
      </c>
    </row>
    <row r="265" spans="1:47" s="2" customFormat="1" ht="12">
      <c r="A265" s="38"/>
      <c r="B265" s="39"/>
      <c r="C265" s="40"/>
      <c r="D265" s="239" t="s">
        <v>152</v>
      </c>
      <c r="E265" s="40"/>
      <c r="F265" s="240" t="s">
        <v>612</v>
      </c>
      <c r="G265" s="40"/>
      <c r="H265" s="40"/>
      <c r="I265" s="241"/>
      <c r="J265" s="40"/>
      <c r="K265" s="40"/>
      <c r="L265" s="44"/>
      <c r="M265" s="242"/>
      <c r="N265" s="243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152</v>
      </c>
      <c r="AU265" s="17" t="s">
        <v>86</v>
      </c>
    </row>
    <row r="266" spans="1:47" s="2" customFormat="1" ht="12">
      <c r="A266" s="38"/>
      <c r="B266" s="39"/>
      <c r="C266" s="40"/>
      <c r="D266" s="244" t="s">
        <v>154</v>
      </c>
      <c r="E266" s="40"/>
      <c r="F266" s="245" t="s">
        <v>613</v>
      </c>
      <c r="G266" s="40"/>
      <c r="H266" s="40"/>
      <c r="I266" s="241"/>
      <c r="J266" s="40"/>
      <c r="K266" s="40"/>
      <c r="L266" s="44"/>
      <c r="M266" s="242"/>
      <c r="N266" s="24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154</v>
      </c>
      <c r="AU266" s="17" t="s">
        <v>86</v>
      </c>
    </row>
    <row r="267" spans="1:51" s="13" customFormat="1" ht="12">
      <c r="A267" s="13"/>
      <c r="B267" s="247"/>
      <c r="C267" s="248"/>
      <c r="D267" s="239" t="s">
        <v>158</v>
      </c>
      <c r="E267" s="249" t="s">
        <v>1</v>
      </c>
      <c r="F267" s="250" t="s">
        <v>565</v>
      </c>
      <c r="G267" s="248"/>
      <c r="H267" s="251">
        <v>697</v>
      </c>
      <c r="I267" s="252"/>
      <c r="J267" s="248"/>
      <c r="K267" s="248"/>
      <c r="L267" s="253"/>
      <c r="M267" s="254"/>
      <c r="N267" s="255"/>
      <c r="O267" s="255"/>
      <c r="P267" s="255"/>
      <c r="Q267" s="255"/>
      <c r="R267" s="255"/>
      <c r="S267" s="255"/>
      <c r="T267" s="25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7" t="s">
        <v>158</v>
      </c>
      <c r="AU267" s="257" t="s">
        <v>86</v>
      </c>
      <c r="AV267" s="13" t="s">
        <v>86</v>
      </c>
      <c r="AW267" s="13" t="s">
        <v>35</v>
      </c>
      <c r="AX267" s="13" t="s">
        <v>82</v>
      </c>
      <c r="AY267" s="257" t="s">
        <v>143</v>
      </c>
    </row>
    <row r="268" spans="1:65" s="2" customFormat="1" ht="24.15" customHeight="1">
      <c r="A268" s="38"/>
      <c r="B268" s="39"/>
      <c r="C268" s="269" t="s">
        <v>369</v>
      </c>
      <c r="D268" s="269" t="s">
        <v>215</v>
      </c>
      <c r="E268" s="270" t="s">
        <v>614</v>
      </c>
      <c r="F268" s="271" t="s">
        <v>615</v>
      </c>
      <c r="G268" s="272" t="s">
        <v>148</v>
      </c>
      <c r="H268" s="273">
        <v>703.97</v>
      </c>
      <c r="I268" s="274"/>
      <c r="J268" s="275">
        <f>ROUND(I268*H268,2)</f>
        <v>0</v>
      </c>
      <c r="K268" s="271" t="s">
        <v>149</v>
      </c>
      <c r="L268" s="276"/>
      <c r="M268" s="277" t="s">
        <v>1</v>
      </c>
      <c r="N268" s="278" t="s">
        <v>43</v>
      </c>
      <c r="O268" s="91"/>
      <c r="P268" s="235">
        <f>O268*H268</f>
        <v>0</v>
      </c>
      <c r="Q268" s="235">
        <v>0.151</v>
      </c>
      <c r="R268" s="235">
        <f>Q268*H268</f>
        <v>106.29947</v>
      </c>
      <c r="S268" s="235">
        <v>0</v>
      </c>
      <c r="T268" s="236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37" t="s">
        <v>206</v>
      </c>
      <c r="AT268" s="237" t="s">
        <v>215</v>
      </c>
      <c r="AU268" s="237" t="s">
        <v>86</v>
      </c>
      <c r="AY268" s="17" t="s">
        <v>143</v>
      </c>
      <c r="BE268" s="238">
        <f>IF(N268="základní",J268,0)</f>
        <v>0</v>
      </c>
      <c r="BF268" s="238">
        <f>IF(N268="snížená",J268,0)</f>
        <v>0</v>
      </c>
      <c r="BG268" s="238">
        <f>IF(N268="zákl. přenesená",J268,0)</f>
        <v>0</v>
      </c>
      <c r="BH268" s="238">
        <f>IF(N268="sníž. přenesená",J268,0)</f>
        <v>0</v>
      </c>
      <c r="BI268" s="238">
        <f>IF(N268="nulová",J268,0)</f>
        <v>0</v>
      </c>
      <c r="BJ268" s="17" t="s">
        <v>82</v>
      </c>
      <c r="BK268" s="238">
        <f>ROUND(I268*H268,2)</f>
        <v>0</v>
      </c>
      <c r="BL268" s="17" t="s">
        <v>150</v>
      </c>
      <c r="BM268" s="237" t="s">
        <v>616</v>
      </c>
    </row>
    <row r="269" spans="1:47" s="2" customFormat="1" ht="12">
      <c r="A269" s="38"/>
      <c r="B269" s="39"/>
      <c r="C269" s="40"/>
      <c r="D269" s="239" t="s">
        <v>152</v>
      </c>
      <c r="E269" s="40"/>
      <c r="F269" s="240" t="s">
        <v>615</v>
      </c>
      <c r="G269" s="40"/>
      <c r="H269" s="40"/>
      <c r="I269" s="241"/>
      <c r="J269" s="40"/>
      <c r="K269" s="40"/>
      <c r="L269" s="44"/>
      <c r="M269" s="242"/>
      <c r="N269" s="243"/>
      <c r="O269" s="91"/>
      <c r="P269" s="91"/>
      <c r="Q269" s="91"/>
      <c r="R269" s="91"/>
      <c r="S269" s="91"/>
      <c r="T269" s="92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T269" s="17" t="s">
        <v>152</v>
      </c>
      <c r="AU269" s="17" t="s">
        <v>86</v>
      </c>
    </row>
    <row r="270" spans="1:51" s="13" customFormat="1" ht="12">
      <c r="A270" s="13"/>
      <c r="B270" s="247"/>
      <c r="C270" s="248"/>
      <c r="D270" s="239" t="s">
        <v>158</v>
      </c>
      <c r="E270" s="248"/>
      <c r="F270" s="250" t="s">
        <v>617</v>
      </c>
      <c r="G270" s="248"/>
      <c r="H270" s="251">
        <v>703.97</v>
      </c>
      <c r="I270" s="252"/>
      <c r="J270" s="248"/>
      <c r="K270" s="248"/>
      <c r="L270" s="253"/>
      <c r="M270" s="254"/>
      <c r="N270" s="255"/>
      <c r="O270" s="255"/>
      <c r="P270" s="255"/>
      <c r="Q270" s="255"/>
      <c r="R270" s="255"/>
      <c r="S270" s="255"/>
      <c r="T270" s="256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57" t="s">
        <v>158</v>
      </c>
      <c r="AU270" s="257" t="s">
        <v>86</v>
      </c>
      <c r="AV270" s="13" t="s">
        <v>86</v>
      </c>
      <c r="AW270" s="13" t="s">
        <v>4</v>
      </c>
      <c r="AX270" s="13" t="s">
        <v>82</v>
      </c>
      <c r="AY270" s="257" t="s">
        <v>143</v>
      </c>
    </row>
    <row r="271" spans="1:63" s="12" customFormat="1" ht="22.8" customHeight="1">
      <c r="A271" s="12"/>
      <c r="B271" s="210"/>
      <c r="C271" s="211"/>
      <c r="D271" s="212" t="s">
        <v>77</v>
      </c>
      <c r="E271" s="224" t="s">
        <v>214</v>
      </c>
      <c r="F271" s="224" t="s">
        <v>402</v>
      </c>
      <c r="G271" s="211"/>
      <c r="H271" s="211"/>
      <c r="I271" s="214"/>
      <c r="J271" s="225">
        <f>BK271</f>
        <v>0</v>
      </c>
      <c r="K271" s="211"/>
      <c r="L271" s="216"/>
      <c r="M271" s="217"/>
      <c r="N271" s="218"/>
      <c r="O271" s="218"/>
      <c r="P271" s="219">
        <f>SUM(P272:P349)</f>
        <v>0</v>
      </c>
      <c r="Q271" s="218"/>
      <c r="R271" s="219">
        <f>SUM(R272:R349)</f>
        <v>282.4782484000001</v>
      </c>
      <c r="S271" s="218"/>
      <c r="T271" s="220">
        <f>SUM(T272:T349)</f>
        <v>3.9639</v>
      </c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R271" s="221" t="s">
        <v>82</v>
      </c>
      <c r="AT271" s="222" t="s">
        <v>77</v>
      </c>
      <c r="AU271" s="222" t="s">
        <v>82</v>
      </c>
      <c r="AY271" s="221" t="s">
        <v>143</v>
      </c>
      <c r="BK271" s="223">
        <f>SUM(BK272:BK349)</f>
        <v>0</v>
      </c>
    </row>
    <row r="272" spans="1:65" s="2" customFormat="1" ht="16.5" customHeight="1">
      <c r="A272" s="38"/>
      <c r="B272" s="39"/>
      <c r="C272" s="226" t="s">
        <v>375</v>
      </c>
      <c r="D272" s="226" t="s">
        <v>145</v>
      </c>
      <c r="E272" s="227" t="s">
        <v>618</v>
      </c>
      <c r="F272" s="228" t="s">
        <v>619</v>
      </c>
      <c r="G272" s="229" t="s">
        <v>341</v>
      </c>
      <c r="H272" s="230">
        <v>44</v>
      </c>
      <c r="I272" s="231"/>
      <c r="J272" s="232">
        <f>ROUND(I272*H272,2)</f>
        <v>0</v>
      </c>
      <c r="K272" s="228" t="s">
        <v>1</v>
      </c>
      <c r="L272" s="44"/>
      <c r="M272" s="233" t="s">
        <v>1</v>
      </c>
      <c r="N272" s="234" t="s">
        <v>43</v>
      </c>
      <c r="O272" s="91"/>
      <c r="P272" s="235">
        <f>O272*H272</f>
        <v>0</v>
      </c>
      <c r="Q272" s="235">
        <v>0.0009</v>
      </c>
      <c r="R272" s="235">
        <f>Q272*H272</f>
        <v>0.039599999999999996</v>
      </c>
      <c r="S272" s="235">
        <v>0</v>
      </c>
      <c r="T272" s="236">
        <f>S272*H272</f>
        <v>0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237" t="s">
        <v>150</v>
      </c>
      <c r="AT272" s="237" t="s">
        <v>145</v>
      </c>
      <c r="AU272" s="237" t="s">
        <v>86</v>
      </c>
      <c r="AY272" s="17" t="s">
        <v>143</v>
      </c>
      <c r="BE272" s="238">
        <f>IF(N272="základní",J272,0)</f>
        <v>0</v>
      </c>
      <c r="BF272" s="238">
        <f>IF(N272="snížená",J272,0)</f>
        <v>0</v>
      </c>
      <c r="BG272" s="238">
        <f>IF(N272="zákl. přenesená",J272,0)</f>
        <v>0</v>
      </c>
      <c r="BH272" s="238">
        <f>IF(N272="sníž. přenesená",J272,0)</f>
        <v>0</v>
      </c>
      <c r="BI272" s="238">
        <f>IF(N272="nulová",J272,0)</f>
        <v>0</v>
      </c>
      <c r="BJ272" s="17" t="s">
        <v>82</v>
      </c>
      <c r="BK272" s="238">
        <f>ROUND(I272*H272,2)</f>
        <v>0</v>
      </c>
      <c r="BL272" s="17" t="s">
        <v>150</v>
      </c>
      <c r="BM272" s="237" t="s">
        <v>620</v>
      </c>
    </row>
    <row r="273" spans="1:47" s="2" customFormat="1" ht="12">
      <c r="A273" s="38"/>
      <c r="B273" s="39"/>
      <c r="C273" s="40"/>
      <c r="D273" s="239" t="s">
        <v>152</v>
      </c>
      <c r="E273" s="40"/>
      <c r="F273" s="240" t="s">
        <v>621</v>
      </c>
      <c r="G273" s="40"/>
      <c r="H273" s="40"/>
      <c r="I273" s="241"/>
      <c r="J273" s="40"/>
      <c r="K273" s="40"/>
      <c r="L273" s="44"/>
      <c r="M273" s="242"/>
      <c r="N273" s="243"/>
      <c r="O273" s="91"/>
      <c r="P273" s="91"/>
      <c r="Q273" s="91"/>
      <c r="R273" s="91"/>
      <c r="S273" s="91"/>
      <c r="T273" s="92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152</v>
      </c>
      <c r="AU273" s="17" t="s">
        <v>86</v>
      </c>
    </row>
    <row r="274" spans="1:51" s="13" customFormat="1" ht="12">
      <c r="A274" s="13"/>
      <c r="B274" s="247"/>
      <c r="C274" s="248"/>
      <c r="D274" s="239" t="s">
        <v>158</v>
      </c>
      <c r="E274" s="249" t="s">
        <v>1</v>
      </c>
      <c r="F274" s="250" t="s">
        <v>622</v>
      </c>
      <c r="G274" s="248"/>
      <c r="H274" s="251">
        <v>44</v>
      </c>
      <c r="I274" s="252"/>
      <c r="J274" s="248"/>
      <c r="K274" s="248"/>
      <c r="L274" s="253"/>
      <c r="M274" s="254"/>
      <c r="N274" s="255"/>
      <c r="O274" s="255"/>
      <c r="P274" s="255"/>
      <c r="Q274" s="255"/>
      <c r="R274" s="255"/>
      <c r="S274" s="255"/>
      <c r="T274" s="256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7" t="s">
        <v>158</v>
      </c>
      <c r="AU274" s="257" t="s">
        <v>86</v>
      </c>
      <c r="AV274" s="13" t="s">
        <v>86</v>
      </c>
      <c r="AW274" s="13" t="s">
        <v>35</v>
      </c>
      <c r="AX274" s="13" t="s">
        <v>82</v>
      </c>
      <c r="AY274" s="257" t="s">
        <v>143</v>
      </c>
    </row>
    <row r="275" spans="1:65" s="2" customFormat="1" ht="16.5" customHeight="1">
      <c r="A275" s="38"/>
      <c r="B275" s="39"/>
      <c r="C275" s="269" t="s">
        <v>379</v>
      </c>
      <c r="D275" s="269" t="s">
        <v>215</v>
      </c>
      <c r="E275" s="270" t="s">
        <v>623</v>
      </c>
      <c r="F275" s="271" t="s">
        <v>624</v>
      </c>
      <c r="G275" s="272" t="s">
        <v>341</v>
      </c>
      <c r="H275" s="273">
        <v>44</v>
      </c>
      <c r="I275" s="274"/>
      <c r="J275" s="275">
        <f>ROUND(I275*H275,2)</f>
        <v>0</v>
      </c>
      <c r="K275" s="271" t="s">
        <v>149</v>
      </c>
      <c r="L275" s="276"/>
      <c r="M275" s="277" t="s">
        <v>1</v>
      </c>
      <c r="N275" s="278" t="s">
        <v>43</v>
      </c>
      <c r="O275" s="91"/>
      <c r="P275" s="235">
        <f>O275*H275</f>
        <v>0</v>
      </c>
      <c r="Q275" s="235">
        <v>0.0061</v>
      </c>
      <c r="R275" s="235">
        <f>Q275*H275</f>
        <v>0.2684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206</v>
      </c>
      <c r="AT275" s="237" t="s">
        <v>215</v>
      </c>
      <c r="AU275" s="237" t="s">
        <v>86</v>
      </c>
      <c r="AY275" s="17" t="s">
        <v>143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82</v>
      </c>
      <c r="BK275" s="238">
        <f>ROUND(I275*H275,2)</f>
        <v>0</v>
      </c>
      <c r="BL275" s="17" t="s">
        <v>150</v>
      </c>
      <c r="BM275" s="237" t="s">
        <v>625</v>
      </c>
    </row>
    <row r="276" spans="1:47" s="2" customFormat="1" ht="12">
      <c r="A276" s="38"/>
      <c r="B276" s="39"/>
      <c r="C276" s="40"/>
      <c r="D276" s="239" t="s">
        <v>152</v>
      </c>
      <c r="E276" s="40"/>
      <c r="F276" s="240" t="s">
        <v>624</v>
      </c>
      <c r="G276" s="40"/>
      <c r="H276" s="40"/>
      <c r="I276" s="241"/>
      <c r="J276" s="40"/>
      <c r="K276" s="40"/>
      <c r="L276" s="44"/>
      <c r="M276" s="242"/>
      <c r="N276" s="243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152</v>
      </c>
      <c r="AU276" s="17" t="s">
        <v>86</v>
      </c>
    </row>
    <row r="277" spans="1:65" s="2" customFormat="1" ht="24.15" customHeight="1">
      <c r="A277" s="38"/>
      <c r="B277" s="39"/>
      <c r="C277" s="226" t="s">
        <v>385</v>
      </c>
      <c r="D277" s="226" t="s">
        <v>145</v>
      </c>
      <c r="E277" s="227" t="s">
        <v>626</v>
      </c>
      <c r="F277" s="228" t="s">
        <v>627</v>
      </c>
      <c r="G277" s="229" t="s">
        <v>341</v>
      </c>
      <c r="H277" s="230">
        <v>12</v>
      </c>
      <c r="I277" s="231"/>
      <c r="J277" s="232">
        <f>ROUND(I277*H277,2)</f>
        <v>0</v>
      </c>
      <c r="K277" s="228" t="s">
        <v>149</v>
      </c>
      <c r="L277" s="44"/>
      <c r="M277" s="233" t="s">
        <v>1</v>
      </c>
      <c r="N277" s="234" t="s">
        <v>43</v>
      </c>
      <c r="O277" s="91"/>
      <c r="P277" s="235">
        <f>O277*H277</f>
        <v>0</v>
      </c>
      <c r="Q277" s="235">
        <v>0.10941</v>
      </c>
      <c r="R277" s="235">
        <f>Q277*H277</f>
        <v>1.3129199999999999</v>
      </c>
      <c r="S277" s="235">
        <v>0</v>
      </c>
      <c r="T277" s="236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37" t="s">
        <v>150</v>
      </c>
      <c r="AT277" s="237" t="s">
        <v>145</v>
      </c>
      <c r="AU277" s="237" t="s">
        <v>86</v>
      </c>
      <c r="AY277" s="17" t="s">
        <v>143</v>
      </c>
      <c r="BE277" s="238">
        <f>IF(N277="základní",J277,0)</f>
        <v>0</v>
      </c>
      <c r="BF277" s="238">
        <f>IF(N277="snížená",J277,0)</f>
        <v>0</v>
      </c>
      <c r="BG277" s="238">
        <f>IF(N277="zákl. přenesená",J277,0)</f>
        <v>0</v>
      </c>
      <c r="BH277" s="238">
        <f>IF(N277="sníž. přenesená",J277,0)</f>
        <v>0</v>
      </c>
      <c r="BI277" s="238">
        <f>IF(N277="nulová",J277,0)</f>
        <v>0</v>
      </c>
      <c r="BJ277" s="17" t="s">
        <v>82</v>
      </c>
      <c r="BK277" s="238">
        <f>ROUND(I277*H277,2)</f>
        <v>0</v>
      </c>
      <c r="BL277" s="17" t="s">
        <v>150</v>
      </c>
      <c r="BM277" s="237" t="s">
        <v>628</v>
      </c>
    </row>
    <row r="278" spans="1:47" s="2" customFormat="1" ht="12">
      <c r="A278" s="38"/>
      <c r="B278" s="39"/>
      <c r="C278" s="40"/>
      <c r="D278" s="239" t="s">
        <v>152</v>
      </c>
      <c r="E278" s="40"/>
      <c r="F278" s="240" t="s">
        <v>629</v>
      </c>
      <c r="G278" s="40"/>
      <c r="H278" s="40"/>
      <c r="I278" s="241"/>
      <c r="J278" s="40"/>
      <c r="K278" s="40"/>
      <c r="L278" s="44"/>
      <c r="M278" s="242"/>
      <c r="N278" s="243"/>
      <c r="O278" s="91"/>
      <c r="P278" s="91"/>
      <c r="Q278" s="91"/>
      <c r="R278" s="91"/>
      <c r="S278" s="91"/>
      <c r="T278" s="92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T278" s="17" t="s">
        <v>152</v>
      </c>
      <c r="AU278" s="17" t="s">
        <v>86</v>
      </c>
    </row>
    <row r="279" spans="1:47" s="2" customFormat="1" ht="12">
      <c r="A279" s="38"/>
      <c r="B279" s="39"/>
      <c r="C279" s="40"/>
      <c r="D279" s="244" t="s">
        <v>154</v>
      </c>
      <c r="E279" s="40"/>
      <c r="F279" s="245" t="s">
        <v>630</v>
      </c>
      <c r="G279" s="40"/>
      <c r="H279" s="40"/>
      <c r="I279" s="241"/>
      <c r="J279" s="40"/>
      <c r="K279" s="40"/>
      <c r="L279" s="44"/>
      <c r="M279" s="242"/>
      <c r="N279" s="243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154</v>
      </c>
      <c r="AU279" s="17" t="s">
        <v>86</v>
      </c>
    </row>
    <row r="280" spans="1:51" s="13" customFormat="1" ht="12">
      <c r="A280" s="13"/>
      <c r="B280" s="247"/>
      <c r="C280" s="248"/>
      <c r="D280" s="239" t="s">
        <v>158</v>
      </c>
      <c r="E280" s="249" t="s">
        <v>1</v>
      </c>
      <c r="F280" s="250" t="s">
        <v>631</v>
      </c>
      <c r="G280" s="248"/>
      <c r="H280" s="251">
        <v>12</v>
      </c>
      <c r="I280" s="252"/>
      <c r="J280" s="248"/>
      <c r="K280" s="248"/>
      <c r="L280" s="253"/>
      <c r="M280" s="254"/>
      <c r="N280" s="255"/>
      <c r="O280" s="255"/>
      <c r="P280" s="255"/>
      <c r="Q280" s="255"/>
      <c r="R280" s="255"/>
      <c r="S280" s="255"/>
      <c r="T280" s="256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7" t="s">
        <v>158</v>
      </c>
      <c r="AU280" s="257" t="s">
        <v>86</v>
      </c>
      <c r="AV280" s="13" t="s">
        <v>86</v>
      </c>
      <c r="AW280" s="13" t="s">
        <v>35</v>
      </c>
      <c r="AX280" s="13" t="s">
        <v>82</v>
      </c>
      <c r="AY280" s="257" t="s">
        <v>143</v>
      </c>
    </row>
    <row r="281" spans="1:65" s="2" customFormat="1" ht="24.15" customHeight="1">
      <c r="A281" s="38"/>
      <c r="B281" s="39"/>
      <c r="C281" s="226" t="s">
        <v>389</v>
      </c>
      <c r="D281" s="226" t="s">
        <v>145</v>
      </c>
      <c r="E281" s="227" t="s">
        <v>632</v>
      </c>
      <c r="F281" s="228" t="s">
        <v>633</v>
      </c>
      <c r="G281" s="229" t="s">
        <v>259</v>
      </c>
      <c r="H281" s="230">
        <v>115</v>
      </c>
      <c r="I281" s="231"/>
      <c r="J281" s="232">
        <f>ROUND(I281*H281,2)</f>
        <v>0</v>
      </c>
      <c r="K281" s="228" t="s">
        <v>149</v>
      </c>
      <c r="L281" s="44"/>
      <c r="M281" s="233" t="s">
        <v>1</v>
      </c>
      <c r="N281" s="234" t="s">
        <v>43</v>
      </c>
      <c r="O281" s="91"/>
      <c r="P281" s="235">
        <f>O281*H281</f>
        <v>0</v>
      </c>
      <c r="Q281" s="235">
        <v>0.0001</v>
      </c>
      <c r="R281" s="235">
        <f>Q281*H281</f>
        <v>0.0115</v>
      </c>
      <c r="S281" s="235">
        <v>0</v>
      </c>
      <c r="T281" s="236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237" t="s">
        <v>150</v>
      </c>
      <c r="AT281" s="237" t="s">
        <v>145</v>
      </c>
      <c r="AU281" s="237" t="s">
        <v>86</v>
      </c>
      <c r="AY281" s="17" t="s">
        <v>143</v>
      </c>
      <c r="BE281" s="238">
        <f>IF(N281="základní",J281,0)</f>
        <v>0</v>
      </c>
      <c r="BF281" s="238">
        <f>IF(N281="snížená",J281,0)</f>
        <v>0</v>
      </c>
      <c r="BG281" s="238">
        <f>IF(N281="zákl. přenesená",J281,0)</f>
        <v>0</v>
      </c>
      <c r="BH281" s="238">
        <f>IF(N281="sníž. přenesená",J281,0)</f>
        <v>0</v>
      </c>
      <c r="BI281" s="238">
        <f>IF(N281="nulová",J281,0)</f>
        <v>0</v>
      </c>
      <c r="BJ281" s="17" t="s">
        <v>82</v>
      </c>
      <c r="BK281" s="238">
        <f>ROUND(I281*H281,2)</f>
        <v>0</v>
      </c>
      <c r="BL281" s="17" t="s">
        <v>150</v>
      </c>
      <c r="BM281" s="237" t="s">
        <v>634</v>
      </c>
    </row>
    <row r="282" spans="1:47" s="2" customFormat="1" ht="12">
      <c r="A282" s="38"/>
      <c r="B282" s="39"/>
      <c r="C282" s="40"/>
      <c r="D282" s="239" t="s">
        <v>152</v>
      </c>
      <c r="E282" s="40"/>
      <c r="F282" s="240" t="s">
        <v>635</v>
      </c>
      <c r="G282" s="40"/>
      <c r="H282" s="40"/>
      <c r="I282" s="241"/>
      <c r="J282" s="40"/>
      <c r="K282" s="40"/>
      <c r="L282" s="44"/>
      <c r="M282" s="242"/>
      <c r="N282" s="243"/>
      <c r="O282" s="91"/>
      <c r="P282" s="91"/>
      <c r="Q282" s="91"/>
      <c r="R282" s="91"/>
      <c r="S282" s="91"/>
      <c r="T282" s="92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152</v>
      </c>
      <c r="AU282" s="17" t="s">
        <v>86</v>
      </c>
    </row>
    <row r="283" spans="1:47" s="2" customFormat="1" ht="12">
      <c r="A283" s="38"/>
      <c r="B283" s="39"/>
      <c r="C283" s="40"/>
      <c r="D283" s="244" t="s">
        <v>154</v>
      </c>
      <c r="E283" s="40"/>
      <c r="F283" s="245" t="s">
        <v>636</v>
      </c>
      <c r="G283" s="40"/>
      <c r="H283" s="40"/>
      <c r="I283" s="241"/>
      <c r="J283" s="40"/>
      <c r="K283" s="40"/>
      <c r="L283" s="44"/>
      <c r="M283" s="242"/>
      <c r="N283" s="243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154</v>
      </c>
      <c r="AU283" s="17" t="s">
        <v>86</v>
      </c>
    </row>
    <row r="284" spans="1:51" s="13" customFormat="1" ht="12">
      <c r="A284" s="13"/>
      <c r="B284" s="247"/>
      <c r="C284" s="248"/>
      <c r="D284" s="239" t="s">
        <v>158</v>
      </c>
      <c r="E284" s="249" t="s">
        <v>1</v>
      </c>
      <c r="F284" s="250" t="s">
        <v>637</v>
      </c>
      <c r="G284" s="248"/>
      <c r="H284" s="251">
        <v>115</v>
      </c>
      <c r="I284" s="252"/>
      <c r="J284" s="248"/>
      <c r="K284" s="248"/>
      <c r="L284" s="253"/>
      <c r="M284" s="254"/>
      <c r="N284" s="255"/>
      <c r="O284" s="255"/>
      <c r="P284" s="255"/>
      <c r="Q284" s="255"/>
      <c r="R284" s="255"/>
      <c r="S284" s="255"/>
      <c r="T284" s="256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57" t="s">
        <v>158</v>
      </c>
      <c r="AU284" s="257" t="s">
        <v>86</v>
      </c>
      <c r="AV284" s="13" t="s">
        <v>86</v>
      </c>
      <c r="AW284" s="13" t="s">
        <v>35</v>
      </c>
      <c r="AX284" s="13" t="s">
        <v>82</v>
      </c>
      <c r="AY284" s="257" t="s">
        <v>143</v>
      </c>
    </row>
    <row r="285" spans="1:65" s="2" customFormat="1" ht="24.15" customHeight="1">
      <c r="A285" s="38"/>
      <c r="B285" s="39"/>
      <c r="C285" s="226" t="s">
        <v>393</v>
      </c>
      <c r="D285" s="226" t="s">
        <v>145</v>
      </c>
      <c r="E285" s="227" t="s">
        <v>638</v>
      </c>
      <c r="F285" s="228" t="s">
        <v>639</v>
      </c>
      <c r="G285" s="229" t="s">
        <v>148</v>
      </c>
      <c r="H285" s="230">
        <v>2.2</v>
      </c>
      <c r="I285" s="231"/>
      <c r="J285" s="232">
        <f>ROUND(I285*H285,2)</f>
        <v>0</v>
      </c>
      <c r="K285" s="228" t="s">
        <v>149</v>
      </c>
      <c r="L285" s="44"/>
      <c r="M285" s="233" t="s">
        <v>1</v>
      </c>
      <c r="N285" s="234" t="s">
        <v>43</v>
      </c>
      <c r="O285" s="91"/>
      <c r="P285" s="235">
        <f>O285*H285</f>
        <v>0</v>
      </c>
      <c r="Q285" s="235">
        <v>0.0016</v>
      </c>
      <c r="R285" s="235">
        <f>Q285*H285</f>
        <v>0.0035200000000000006</v>
      </c>
      <c r="S285" s="235">
        <v>0</v>
      </c>
      <c r="T285" s="236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37" t="s">
        <v>150</v>
      </c>
      <c r="AT285" s="237" t="s">
        <v>145</v>
      </c>
      <c r="AU285" s="237" t="s">
        <v>86</v>
      </c>
      <c r="AY285" s="17" t="s">
        <v>143</v>
      </c>
      <c r="BE285" s="238">
        <f>IF(N285="základní",J285,0)</f>
        <v>0</v>
      </c>
      <c r="BF285" s="238">
        <f>IF(N285="snížená",J285,0)</f>
        <v>0</v>
      </c>
      <c r="BG285" s="238">
        <f>IF(N285="zákl. přenesená",J285,0)</f>
        <v>0</v>
      </c>
      <c r="BH285" s="238">
        <f>IF(N285="sníž. přenesená",J285,0)</f>
        <v>0</v>
      </c>
      <c r="BI285" s="238">
        <f>IF(N285="nulová",J285,0)</f>
        <v>0</v>
      </c>
      <c r="BJ285" s="17" t="s">
        <v>82</v>
      </c>
      <c r="BK285" s="238">
        <f>ROUND(I285*H285,2)</f>
        <v>0</v>
      </c>
      <c r="BL285" s="17" t="s">
        <v>150</v>
      </c>
      <c r="BM285" s="237" t="s">
        <v>640</v>
      </c>
    </row>
    <row r="286" spans="1:47" s="2" customFormat="1" ht="12">
      <c r="A286" s="38"/>
      <c r="B286" s="39"/>
      <c r="C286" s="40"/>
      <c r="D286" s="239" t="s">
        <v>152</v>
      </c>
      <c r="E286" s="40"/>
      <c r="F286" s="240" t="s">
        <v>641</v>
      </c>
      <c r="G286" s="40"/>
      <c r="H286" s="40"/>
      <c r="I286" s="241"/>
      <c r="J286" s="40"/>
      <c r="K286" s="40"/>
      <c r="L286" s="44"/>
      <c r="M286" s="242"/>
      <c r="N286" s="243"/>
      <c r="O286" s="91"/>
      <c r="P286" s="91"/>
      <c r="Q286" s="91"/>
      <c r="R286" s="91"/>
      <c r="S286" s="91"/>
      <c r="T286" s="92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152</v>
      </c>
      <c r="AU286" s="17" t="s">
        <v>86</v>
      </c>
    </row>
    <row r="287" spans="1:47" s="2" customFormat="1" ht="12">
      <c r="A287" s="38"/>
      <c r="B287" s="39"/>
      <c r="C287" s="40"/>
      <c r="D287" s="244" t="s">
        <v>154</v>
      </c>
      <c r="E287" s="40"/>
      <c r="F287" s="245" t="s">
        <v>642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154</v>
      </c>
      <c r="AU287" s="17" t="s">
        <v>86</v>
      </c>
    </row>
    <row r="288" spans="1:51" s="13" customFormat="1" ht="12">
      <c r="A288" s="13"/>
      <c r="B288" s="247"/>
      <c r="C288" s="248"/>
      <c r="D288" s="239" t="s">
        <v>158</v>
      </c>
      <c r="E288" s="249" t="s">
        <v>1</v>
      </c>
      <c r="F288" s="250" t="s">
        <v>643</v>
      </c>
      <c r="G288" s="248"/>
      <c r="H288" s="251">
        <v>1.2</v>
      </c>
      <c r="I288" s="252"/>
      <c r="J288" s="248"/>
      <c r="K288" s="248"/>
      <c r="L288" s="253"/>
      <c r="M288" s="254"/>
      <c r="N288" s="255"/>
      <c r="O288" s="255"/>
      <c r="P288" s="255"/>
      <c r="Q288" s="255"/>
      <c r="R288" s="255"/>
      <c r="S288" s="255"/>
      <c r="T288" s="256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7" t="s">
        <v>158</v>
      </c>
      <c r="AU288" s="257" t="s">
        <v>86</v>
      </c>
      <c r="AV288" s="13" t="s">
        <v>86</v>
      </c>
      <c r="AW288" s="13" t="s">
        <v>35</v>
      </c>
      <c r="AX288" s="13" t="s">
        <v>78</v>
      </c>
      <c r="AY288" s="257" t="s">
        <v>143</v>
      </c>
    </row>
    <row r="289" spans="1:51" s="13" customFormat="1" ht="12">
      <c r="A289" s="13"/>
      <c r="B289" s="247"/>
      <c r="C289" s="248"/>
      <c r="D289" s="239" t="s">
        <v>158</v>
      </c>
      <c r="E289" s="249" t="s">
        <v>1</v>
      </c>
      <c r="F289" s="250" t="s">
        <v>644</v>
      </c>
      <c r="G289" s="248"/>
      <c r="H289" s="251">
        <v>1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7" t="s">
        <v>158</v>
      </c>
      <c r="AU289" s="257" t="s">
        <v>86</v>
      </c>
      <c r="AV289" s="13" t="s">
        <v>86</v>
      </c>
      <c r="AW289" s="13" t="s">
        <v>35</v>
      </c>
      <c r="AX289" s="13" t="s">
        <v>78</v>
      </c>
      <c r="AY289" s="257" t="s">
        <v>143</v>
      </c>
    </row>
    <row r="290" spans="1:51" s="14" customFormat="1" ht="12">
      <c r="A290" s="14"/>
      <c r="B290" s="258"/>
      <c r="C290" s="259"/>
      <c r="D290" s="239" t="s">
        <v>158</v>
      </c>
      <c r="E290" s="260" t="s">
        <v>1</v>
      </c>
      <c r="F290" s="261" t="s">
        <v>161</v>
      </c>
      <c r="G290" s="259"/>
      <c r="H290" s="262">
        <v>2.2</v>
      </c>
      <c r="I290" s="263"/>
      <c r="J290" s="259"/>
      <c r="K290" s="259"/>
      <c r="L290" s="264"/>
      <c r="M290" s="265"/>
      <c r="N290" s="266"/>
      <c r="O290" s="266"/>
      <c r="P290" s="266"/>
      <c r="Q290" s="266"/>
      <c r="R290" s="266"/>
      <c r="S290" s="266"/>
      <c r="T290" s="267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68" t="s">
        <v>158</v>
      </c>
      <c r="AU290" s="268" t="s">
        <v>86</v>
      </c>
      <c r="AV290" s="14" t="s">
        <v>150</v>
      </c>
      <c r="AW290" s="14" t="s">
        <v>35</v>
      </c>
      <c r="AX290" s="14" t="s">
        <v>82</v>
      </c>
      <c r="AY290" s="268" t="s">
        <v>143</v>
      </c>
    </row>
    <row r="291" spans="1:65" s="2" customFormat="1" ht="33" customHeight="1">
      <c r="A291" s="38"/>
      <c r="B291" s="39"/>
      <c r="C291" s="226" t="s">
        <v>398</v>
      </c>
      <c r="D291" s="226" t="s">
        <v>145</v>
      </c>
      <c r="E291" s="227" t="s">
        <v>645</v>
      </c>
      <c r="F291" s="228" t="s">
        <v>646</v>
      </c>
      <c r="G291" s="229" t="s">
        <v>259</v>
      </c>
      <c r="H291" s="230">
        <v>666</v>
      </c>
      <c r="I291" s="231"/>
      <c r="J291" s="232">
        <f>ROUND(I291*H291,2)</f>
        <v>0</v>
      </c>
      <c r="K291" s="228" t="s">
        <v>149</v>
      </c>
      <c r="L291" s="44"/>
      <c r="M291" s="233" t="s">
        <v>1</v>
      </c>
      <c r="N291" s="234" t="s">
        <v>43</v>
      </c>
      <c r="O291" s="91"/>
      <c r="P291" s="235">
        <f>O291*H291</f>
        <v>0</v>
      </c>
      <c r="Q291" s="235">
        <v>0.1554</v>
      </c>
      <c r="R291" s="235">
        <f>Q291*H291</f>
        <v>103.49640000000001</v>
      </c>
      <c r="S291" s="235">
        <v>0</v>
      </c>
      <c r="T291" s="236">
        <f>S291*H291</f>
        <v>0</v>
      </c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R291" s="237" t="s">
        <v>150</v>
      </c>
      <c r="AT291" s="237" t="s">
        <v>145</v>
      </c>
      <c r="AU291" s="237" t="s">
        <v>86</v>
      </c>
      <c r="AY291" s="17" t="s">
        <v>143</v>
      </c>
      <c r="BE291" s="238">
        <f>IF(N291="základní",J291,0)</f>
        <v>0</v>
      </c>
      <c r="BF291" s="238">
        <f>IF(N291="snížená",J291,0)</f>
        <v>0</v>
      </c>
      <c r="BG291" s="238">
        <f>IF(N291="zákl. přenesená",J291,0)</f>
        <v>0</v>
      </c>
      <c r="BH291" s="238">
        <f>IF(N291="sníž. přenesená",J291,0)</f>
        <v>0</v>
      </c>
      <c r="BI291" s="238">
        <f>IF(N291="nulová",J291,0)</f>
        <v>0</v>
      </c>
      <c r="BJ291" s="17" t="s">
        <v>82</v>
      </c>
      <c r="BK291" s="238">
        <f>ROUND(I291*H291,2)</f>
        <v>0</v>
      </c>
      <c r="BL291" s="17" t="s">
        <v>150</v>
      </c>
      <c r="BM291" s="237" t="s">
        <v>647</v>
      </c>
    </row>
    <row r="292" spans="1:47" s="2" customFormat="1" ht="12">
      <c r="A292" s="38"/>
      <c r="B292" s="39"/>
      <c r="C292" s="40"/>
      <c r="D292" s="239" t="s">
        <v>152</v>
      </c>
      <c r="E292" s="40"/>
      <c r="F292" s="240" t="s">
        <v>648</v>
      </c>
      <c r="G292" s="40"/>
      <c r="H292" s="40"/>
      <c r="I292" s="241"/>
      <c r="J292" s="40"/>
      <c r="K292" s="40"/>
      <c r="L292" s="44"/>
      <c r="M292" s="242"/>
      <c r="N292" s="243"/>
      <c r="O292" s="91"/>
      <c r="P292" s="91"/>
      <c r="Q292" s="91"/>
      <c r="R292" s="91"/>
      <c r="S292" s="91"/>
      <c r="T292" s="92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T292" s="17" t="s">
        <v>152</v>
      </c>
      <c r="AU292" s="17" t="s">
        <v>86</v>
      </c>
    </row>
    <row r="293" spans="1:47" s="2" customFormat="1" ht="12">
      <c r="A293" s="38"/>
      <c r="B293" s="39"/>
      <c r="C293" s="40"/>
      <c r="D293" s="244" t="s">
        <v>154</v>
      </c>
      <c r="E293" s="40"/>
      <c r="F293" s="245" t="s">
        <v>649</v>
      </c>
      <c r="G293" s="40"/>
      <c r="H293" s="40"/>
      <c r="I293" s="241"/>
      <c r="J293" s="40"/>
      <c r="K293" s="40"/>
      <c r="L293" s="44"/>
      <c r="M293" s="242"/>
      <c r="N293" s="243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154</v>
      </c>
      <c r="AU293" s="17" t="s">
        <v>86</v>
      </c>
    </row>
    <row r="294" spans="1:51" s="13" customFormat="1" ht="12">
      <c r="A294" s="13"/>
      <c r="B294" s="247"/>
      <c r="C294" s="248"/>
      <c r="D294" s="239" t="s">
        <v>158</v>
      </c>
      <c r="E294" s="249" t="s">
        <v>1</v>
      </c>
      <c r="F294" s="250" t="s">
        <v>650</v>
      </c>
      <c r="G294" s="248"/>
      <c r="H294" s="251">
        <v>316</v>
      </c>
      <c r="I294" s="252"/>
      <c r="J294" s="248"/>
      <c r="K294" s="248"/>
      <c r="L294" s="253"/>
      <c r="M294" s="254"/>
      <c r="N294" s="255"/>
      <c r="O294" s="255"/>
      <c r="P294" s="255"/>
      <c r="Q294" s="255"/>
      <c r="R294" s="255"/>
      <c r="S294" s="255"/>
      <c r="T294" s="256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7" t="s">
        <v>158</v>
      </c>
      <c r="AU294" s="257" t="s">
        <v>86</v>
      </c>
      <c r="AV294" s="13" t="s">
        <v>86</v>
      </c>
      <c r="AW294" s="13" t="s">
        <v>35</v>
      </c>
      <c r="AX294" s="13" t="s">
        <v>78</v>
      </c>
      <c r="AY294" s="257" t="s">
        <v>143</v>
      </c>
    </row>
    <row r="295" spans="1:51" s="13" customFormat="1" ht="12">
      <c r="A295" s="13"/>
      <c r="B295" s="247"/>
      <c r="C295" s="248"/>
      <c r="D295" s="239" t="s">
        <v>158</v>
      </c>
      <c r="E295" s="249" t="s">
        <v>1</v>
      </c>
      <c r="F295" s="250" t="s">
        <v>651</v>
      </c>
      <c r="G295" s="248"/>
      <c r="H295" s="251">
        <v>324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7" t="s">
        <v>158</v>
      </c>
      <c r="AU295" s="257" t="s">
        <v>86</v>
      </c>
      <c r="AV295" s="13" t="s">
        <v>86</v>
      </c>
      <c r="AW295" s="13" t="s">
        <v>35</v>
      </c>
      <c r="AX295" s="13" t="s">
        <v>78</v>
      </c>
      <c r="AY295" s="257" t="s">
        <v>143</v>
      </c>
    </row>
    <row r="296" spans="1:51" s="13" customFormat="1" ht="12">
      <c r="A296" s="13"/>
      <c r="B296" s="247"/>
      <c r="C296" s="248"/>
      <c r="D296" s="239" t="s">
        <v>158</v>
      </c>
      <c r="E296" s="249" t="s">
        <v>1</v>
      </c>
      <c r="F296" s="250" t="s">
        <v>652</v>
      </c>
      <c r="G296" s="248"/>
      <c r="H296" s="251">
        <v>26</v>
      </c>
      <c r="I296" s="252"/>
      <c r="J296" s="248"/>
      <c r="K296" s="248"/>
      <c r="L296" s="253"/>
      <c r="M296" s="254"/>
      <c r="N296" s="255"/>
      <c r="O296" s="255"/>
      <c r="P296" s="255"/>
      <c r="Q296" s="255"/>
      <c r="R296" s="255"/>
      <c r="S296" s="255"/>
      <c r="T296" s="256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57" t="s">
        <v>158</v>
      </c>
      <c r="AU296" s="257" t="s">
        <v>86</v>
      </c>
      <c r="AV296" s="13" t="s">
        <v>86</v>
      </c>
      <c r="AW296" s="13" t="s">
        <v>35</v>
      </c>
      <c r="AX296" s="13" t="s">
        <v>78</v>
      </c>
      <c r="AY296" s="257" t="s">
        <v>143</v>
      </c>
    </row>
    <row r="297" spans="1:51" s="14" customFormat="1" ht="12">
      <c r="A297" s="14"/>
      <c r="B297" s="258"/>
      <c r="C297" s="259"/>
      <c r="D297" s="239" t="s">
        <v>158</v>
      </c>
      <c r="E297" s="260" t="s">
        <v>1</v>
      </c>
      <c r="F297" s="261" t="s">
        <v>161</v>
      </c>
      <c r="G297" s="259"/>
      <c r="H297" s="262">
        <v>666</v>
      </c>
      <c r="I297" s="263"/>
      <c r="J297" s="259"/>
      <c r="K297" s="259"/>
      <c r="L297" s="264"/>
      <c r="M297" s="265"/>
      <c r="N297" s="266"/>
      <c r="O297" s="266"/>
      <c r="P297" s="266"/>
      <c r="Q297" s="266"/>
      <c r="R297" s="266"/>
      <c r="S297" s="266"/>
      <c r="T297" s="267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68" t="s">
        <v>158</v>
      </c>
      <c r="AU297" s="268" t="s">
        <v>86</v>
      </c>
      <c r="AV297" s="14" t="s">
        <v>150</v>
      </c>
      <c r="AW297" s="14" t="s">
        <v>35</v>
      </c>
      <c r="AX297" s="14" t="s">
        <v>82</v>
      </c>
      <c r="AY297" s="268" t="s">
        <v>143</v>
      </c>
    </row>
    <row r="298" spans="1:65" s="2" customFormat="1" ht="16.5" customHeight="1">
      <c r="A298" s="38"/>
      <c r="B298" s="39"/>
      <c r="C298" s="269" t="s">
        <v>403</v>
      </c>
      <c r="D298" s="269" t="s">
        <v>215</v>
      </c>
      <c r="E298" s="270" t="s">
        <v>653</v>
      </c>
      <c r="F298" s="271" t="s">
        <v>654</v>
      </c>
      <c r="G298" s="272" t="s">
        <v>259</v>
      </c>
      <c r="H298" s="273">
        <v>322.32</v>
      </c>
      <c r="I298" s="274"/>
      <c r="J298" s="275">
        <f>ROUND(I298*H298,2)</f>
        <v>0</v>
      </c>
      <c r="K298" s="271" t="s">
        <v>149</v>
      </c>
      <c r="L298" s="276"/>
      <c r="M298" s="277" t="s">
        <v>1</v>
      </c>
      <c r="N298" s="278" t="s">
        <v>43</v>
      </c>
      <c r="O298" s="91"/>
      <c r="P298" s="235">
        <f>O298*H298</f>
        <v>0</v>
      </c>
      <c r="Q298" s="235">
        <v>0.08</v>
      </c>
      <c r="R298" s="235">
        <f>Q298*H298</f>
        <v>25.7856</v>
      </c>
      <c r="S298" s="235">
        <v>0</v>
      </c>
      <c r="T298" s="236">
        <f>S298*H298</f>
        <v>0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237" t="s">
        <v>206</v>
      </c>
      <c r="AT298" s="237" t="s">
        <v>215</v>
      </c>
      <c r="AU298" s="237" t="s">
        <v>86</v>
      </c>
      <c r="AY298" s="17" t="s">
        <v>143</v>
      </c>
      <c r="BE298" s="238">
        <f>IF(N298="základní",J298,0)</f>
        <v>0</v>
      </c>
      <c r="BF298" s="238">
        <f>IF(N298="snížená",J298,0)</f>
        <v>0</v>
      </c>
      <c r="BG298" s="238">
        <f>IF(N298="zákl. přenesená",J298,0)</f>
        <v>0</v>
      </c>
      <c r="BH298" s="238">
        <f>IF(N298="sníž. přenesená",J298,0)</f>
        <v>0</v>
      </c>
      <c r="BI298" s="238">
        <f>IF(N298="nulová",J298,0)</f>
        <v>0</v>
      </c>
      <c r="BJ298" s="17" t="s">
        <v>82</v>
      </c>
      <c r="BK298" s="238">
        <f>ROUND(I298*H298,2)</f>
        <v>0</v>
      </c>
      <c r="BL298" s="17" t="s">
        <v>150</v>
      </c>
      <c r="BM298" s="237" t="s">
        <v>655</v>
      </c>
    </row>
    <row r="299" spans="1:47" s="2" customFormat="1" ht="12">
      <c r="A299" s="38"/>
      <c r="B299" s="39"/>
      <c r="C299" s="40"/>
      <c r="D299" s="239" t="s">
        <v>152</v>
      </c>
      <c r="E299" s="40"/>
      <c r="F299" s="240" t="s">
        <v>654</v>
      </c>
      <c r="G299" s="40"/>
      <c r="H299" s="40"/>
      <c r="I299" s="241"/>
      <c r="J299" s="40"/>
      <c r="K299" s="40"/>
      <c r="L299" s="44"/>
      <c r="M299" s="242"/>
      <c r="N299" s="243"/>
      <c r="O299" s="91"/>
      <c r="P299" s="91"/>
      <c r="Q299" s="91"/>
      <c r="R299" s="91"/>
      <c r="S299" s="91"/>
      <c r="T299" s="92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T299" s="17" t="s">
        <v>152</v>
      </c>
      <c r="AU299" s="17" t="s">
        <v>86</v>
      </c>
    </row>
    <row r="300" spans="1:51" s="13" customFormat="1" ht="12">
      <c r="A300" s="13"/>
      <c r="B300" s="247"/>
      <c r="C300" s="248"/>
      <c r="D300" s="239" t="s">
        <v>158</v>
      </c>
      <c r="E300" s="248"/>
      <c r="F300" s="250" t="s">
        <v>656</v>
      </c>
      <c r="G300" s="248"/>
      <c r="H300" s="251">
        <v>322.32</v>
      </c>
      <c r="I300" s="252"/>
      <c r="J300" s="248"/>
      <c r="K300" s="248"/>
      <c r="L300" s="253"/>
      <c r="M300" s="254"/>
      <c r="N300" s="255"/>
      <c r="O300" s="255"/>
      <c r="P300" s="255"/>
      <c r="Q300" s="255"/>
      <c r="R300" s="255"/>
      <c r="S300" s="255"/>
      <c r="T300" s="256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7" t="s">
        <v>158</v>
      </c>
      <c r="AU300" s="257" t="s">
        <v>86</v>
      </c>
      <c r="AV300" s="13" t="s">
        <v>86</v>
      </c>
      <c r="AW300" s="13" t="s">
        <v>4</v>
      </c>
      <c r="AX300" s="13" t="s">
        <v>82</v>
      </c>
      <c r="AY300" s="257" t="s">
        <v>143</v>
      </c>
    </row>
    <row r="301" spans="1:65" s="2" customFormat="1" ht="24.15" customHeight="1">
      <c r="A301" s="38"/>
      <c r="B301" s="39"/>
      <c r="C301" s="269" t="s">
        <v>410</v>
      </c>
      <c r="D301" s="269" t="s">
        <v>215</v>
      </c>
      <c r="E301" s="270" t="s">
        <v>657</v>
      </c>
      <c r="F301" s="271" t="s">
        <v>658</v>
      </c>
      <c r="G301" s="272" t="s">
        <v>259</v>
      </c>
      <c r="H301" s="273">
        <v>330.48</v>
      </c>
      <c r="I301" s="274"/>
      <c r="J301" s="275">
        <f>ROUND(I301*H301,2)</f>
        <v>0</v>
      </c>
      <c r="K301" s="271" t="s">
        <v>149</v>
      </c>
      <c r="L301" s="276"/>
      <c r="M301" s="277" t="s">
        <v>1</v>
      </c>
      <c r="N301" s="278" t="s">
        <v>43</v>
      </c>
      <c r="O301" s="91"/>
      <c r="P301" s="235">
        <f>O301*H301</f>
        <v>0</v>
      </c>
      <c r="Q301" s="235">
        <v>0.0483</v>
      </c>
      <c r="R301" s="235">
        <f>Q301*H301</f>
        <v>15.962184000000002</v>
      </c>
      <c r="S301" s="235">
        <v>0</v>
      </c>
      <c r="T301" s="23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7" t="s">
        <v>206</v>
      </c>
      <c r="AT301" s="237" t="s">
        <v>215</v>
      </c>
      <c r="AU301" s="237" t="s">
        <v>86</v>
      </c>
      <c r="AY301" s="17" t="s">
        <v>143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7" t="s">
        <v>82</v>
      </c>
      <c r="BK301" s="238">
        <f>ROUND(I301*H301,2)</f>
        <v>0</v>
      </c>
      <c r="BL301" s="17" t="s">
        <v>150</v>
      </c>
      <c r="BM301" s="237" t="s">
        <v>659</v>
      </c>
    </row>
    <row r="302" spans="1:47" s="2" customFormat="1" ht="12">
      <c r="A302" s="38"/>
      <c r="B302" s="39"/>
      <c r="C302" s="40"/>
      <c r="D302" s="239" t="s">
        <v>152</v>
      </c>
      <c r="E302" s="40"/>
      <c r="F302" s="240" t="s">
        <v>658</v>
      </c>
      <c r="G302" s="40"/>
      <c r="H302" s="40"/>
      <c r="I302" s="241"/>
      <c r="J302" s="40"/>
      <c r="K302" s="40"/>
      <c r="L302" s="44"/>
      <c r="M302" s="242"/>
      <c r="N302" s="243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86</v>
      </c>
    </row>
    <row r="303" spans="1:51" s="13" customFormat="1" ht="12">
      <c r="A303" s="13"/>
      <c r="B303" s="247"/>
      <c r="C303" s="248"/>
      <c r="D303" s="239" t="s">
        <v>158</v>
      </c>
      <c r="E303" s="248"/>
      <c r="F303" s="250" t="s">
        <v>660</v>
      </c>
      <c r="G303" s="248"/>
      <c r="H303" s="251">
        <v>330.48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7" t="s">
        <v>158</v>
      </c>
      <c r="AU303" s="257" t="s">
        <v>86</v>
      </c>
      <c r="AV303" s="13" t="s">
        <v>86</v>
      </c>
      <c r="AW303" s="13" t="s">
        <v>4</v>
      </c>
      <c r="AX303" s="13" t="s">
        <v>82</v>
      </c>
      <c r="AY303" s="257" t="s">
        <v>143</v>
      </c>
    </row>
    <row r="304" spans="1:65" s="2" customFormat="1" ht="24.15" customHeight="1">
      <c r="A304" s="38"/>
      <c r="B304" s="39"/>
      <c r="C304" s="269" t="s">
        <v>418</v>
      </c>
      <c r="D304" s="269" t="s">
        <v>215</v>
      </c>
      <c r="E304" s="270" t="s">
        <v>661</v>
      </c>
      <c r="F304" s="271" t="s">
        <v>662</v>
      </c>
      <c r="G304" s="272" t="s">
        <v>259</v>
      </c>
      <c r="H304" s="273">
        <v>26.52</v>
      </c>
      <c r="I304" s="274"/>
      <c r="J304" s="275">
        <f>ROUND(I304*H304,2)</f>
        <v>0</v>
      </c>
      <c r="K304" s="271" t="s">
        <v>149</v>
      </c>
      <c r="L304" s="276"/>
      <c r="M304" s="277" t="s">
        <v>1</v>
      </c>
      <c r="N304" s="278" t="s">
        <v>43</v>
      </c>
      <c r="O304" s="91"/>
      <c r="P304" s="235">
        <f>O304*H304</f>
        <v>0</v>
      </c>
      <c r="Q304" s="235">
        <v>0.06567</v>
      </c>
      <c r="R304" s="235">
        <f>Q304*H304</f>
        <v>1.7415684000000002</v>
      </c>
      <c r="S304" s="235">
        <v>0</v>
      </c>
      <c r="T304" s="23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7" t="s">
        <v>206</v>
      </c>
      <c r="AT304" s="237" t="s">
        <v>215</v>
      </c>
      <c r="AU304" s="237" t="s">
        <v>86</v>
      </c>
      <c r="AY304" s="17" t="s">
        <v>143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7" t="s">
        <v>82</v>
      </c>
      <c r="BK304" s="238">
        <f>ROUND(I304*H304,2)</f>
        <v>0</v>
      </c>
      <c r="BL304" s="17" t="s">
        <v>150</v>
      </c>
      <c r="BM304" s="237" t="s">
        <v>663</v>
      </c>
    </row>
    <row r="305" spans="1:47" s="2" customFormat="1" ht="12">
      <c r="A305" s="38"/>
      <c r="B305" s="39"/>
      <c r="C305" s="40"/>
      <c r="D305" s="239" t="s">
        <v>152</v>
      </c>
      <c r="E305" s="40"/>
      <c r="F305" s="240" t="s">
        <v>662</v>
      </c>
      <c r="G305" s="40"/>
      <c r="H305" s="40"/>
      <c r="I305" s="241"/>
      <c r="J305" s="40"/>
      <c r="K305" s="40"/>
      <c r="L305" s="44"/>
      <c r="M305" s="242"/>
      <c r="N305" s="243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152</v>
      </c>
      <c r="AU305" s="17" t="s">
        <v>86</v>
      </c>
    </row>
    <row r="306" spans="1:51" s="13" customFormat="1" ht="12">
      <c r="A306" s="13"/>
      <c r="B306" s="247"/>
      <c r="C306" s="248"/>
      <c r="D306" s="239" t="s">
        <v>158</v>
      </c>
      <c r="E306" s="248"/>
      <c r="F306" s="250" t="s">
        <v>664</v>
      </c>
      <c r="G306" s="248"/>
      <c r="H306" s="251">
        <v>26.52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7" t="s">
        <v>158</v>
      </c>
      <c r="AU306" s="257" t="s">
        <v>86</v>
      </c>
      <c r="AV306" s="13" t="s">
        <v>86</v>
      </c>
      <c r="AW306" s="13" t="s">
        <v>4</v>
      </c>
      <c r="AX306" s="13" t="s">
        <v>82</v>
      </c>
      <c r="AY306" s="257" t="s">
        <v>143</v>
      </c>
    </row>
    <row r="307" spans="1:65" s="2" customFormat="1" ht="33" customHeight="1">
      <c r="A307" s="38"/>
      <c r="B307" s="39"/>
      <c r="C307" s="226" t="s">
        <v>425</v>
      </c>
      <c r="D307" s="226" t="s">
        <v>145</v>
      </c>
      <c r="E307" s="227" t="s">
        <v>665</v>
      </c>
      <c r="F307" s="228" t="s">
        <v>666</v>
      </c>
      <c r="G307" s="229" t="s">
        <v>259</v>
      </c>
      <c r="H307" s="230">
        <v>715</v>
      </c>
      <c r="I307" s="231"/>
      <c r="J307" s="232">
        <f>ROUND(I307*H307,2)</f>
        <v>0</v>
      </c>
      <c r="K307" s="228" t="s">
        <v>149</v>
      </c>
      <c r="L307" s="44"/>
      <c r="M307" s="233" t="s">
        <v>1</v>
      </c>
      <c r="N307" s="234" t="s">
        <v>43</v>
      </c>
      <c r="O307" s="91"/>
      <c r="P307" s="235">
        <f>O307*H307</f>
        <v>0</v>
      </c>
      <c r="Q307" s="235">
        <v>0.1295</v>
      </c>
      <c r="R307" s="235">
        <f>Q307*H307</f>
        <v>92.5925</v>
      </c>
      <c r="S307" s="235">
        <v>0</v>
      </c>
      <c r="T307" s="236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7" t="s">
        <v>150</v>
      </c>
      <c r="AT307" s="237" t="s">
        <v>145</v>
      </c>
      <c r="AU307" s="237" t="s">
        <v>86</v>
      </c>
      <c r="AY307" s="17" t="s">
        <v>143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7" t="s">
        <v>82</v>
      </c>
      <c r="BK307" s="238">
        <f>ROUND(I307*H307,2)</f>
        <v>0</v>
      </c>
      <c r="BL307" s="17" t="s">
        <v>150</v>
      </c>
      <c r="BM307" s="237" t="s">
        <v>667</v>
      </c>
    </row>
    <row r="308" spans="1:47" s="2" customFormat="1" ht="12">
      <c r="A308" s="38"/>
      <c r="B308" s="39"/>
      <c r="C308" s="40"/>
      <c r="D308" s="239" t="s">
        <v>152</v>
      </c>
      <c r="E308" s="40"/>
      <c r="F308" s="240" t="s">
        <v>668</v>
      </c>
      <c r="G308" s="40"/>
      <c r="H308" s="40"/>
      <c r="I308" s="241"/>
      <c r="J308" s="40"/>
      <c r="K308" s="40"/>
      <c r="L308" s="44"/>
      <c r="M308" s="242"/>
      <c r="N308" s="243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86</v>
      </c>
    </row>
    <row r="309" spans="1:47" s="2" customFormat="1" ht="12">
      <c r="A309" s="38"/>
      <c r="B309" s="39"/>
      <c r="C309" s="40"/>
      <c r="D309" s="244" t="s">
        <v>154</v>
      </c>
      <c r="E309" s="40"/>
      <c r="F309" s="245" t="s">
        <v>669</v>
      </c>
      <c r="G309" s="40"/>
      <c r="H309" s="40"/>
      <c r="I309" s="241"/>
      <c r="J309" s="40"/>
      <c r="K309" s="40"/>
      <c r="L309" s="44"/>
      <c r="M309" s="242"/>
      <c r="N309" s="243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154</v>
      </c>
      <c r="AU309" s="17" t="s">
        <v>86</v>
      </c>
    </row>
    <row r="310" spans="1:51" s="13" customFormat="1" ht="12">
      <c r="A310" s="13"/>
      <c r="B310" s="247"/>
      <c r="C310" s="248"/>
      <c r="D310" s="239" t="s">
        <v>158</v>
      </c>
      <c r="E310" s="249" t="s">
        <v>1</v>
      </c>
      <c r="F310" s="250" t="s">
        <v>670</v>
      </c>
      <c r="G310" s="248"/>
      <c r="H310" s="251">
        <v>715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7" t="s">
        <v>158</v>
      </c>
      <c r="AU310" s="257" t="s">
        <v>86</v>
      </c>
      <c r="AV310" s="13" t="s">
        <v>86</v>
      </c>
      <c r="AW310" s="13" t="s">
        <v>35</v>
      </c>
      <c r="AX310" s="13" t="s">
        <v>82</v>
      </c>
      <c r="AY310" s="257" t="s">
        <v>143</v>
      </c>
    </row>
    <row r="311" spans="1:65" s="2" customFormat="1" ht="16.5" customHeight="1">
      <c r="A311" s="38"/>
      <c r="B311" s="39"/>
      <c r="C311" s="269" t="s">
        <v>433</v>
      </c>
      <c r="D311" s="269" t="s">
        <v>215</v>
      </c>
      <c r="E311" s="270" t="s">
        <v>671</v>
      </c>
      <c r="F311" s="271" t="s">
        <v>672</v>
      </c>
      <c r="G311" s="272" t="s">
        <v>259</v>
      </c>
      <c r="H311" s="273">
        <v>729.3</v>
      </c>
      <c r="I311" s="274"/>
      <c r="J311" s="275">
        <f>ROUND(I311*H311,2)</f>
        <v>0</v>
      </c>
      <c r="K311" s="271" t="s">
        <v>149</v>
      </c>
      <c r="L311" s="276"/>
      <c r="M311" s="277" t="s">
        <v>1</v>
      </c>
      <c r="N311" s="278" t="s">
        <v>43</v>
      </c>
      <c r="O311" s="91"/>
      <c r="P311" s="235">
        <f>O311*H311</f>
        <v>0</v>
      </c>
      <c r="Q311" s="235">
        <v>0.05612</v>
      </c>
      <c r="R311" s="235">
        <f>Q311*H311</f>
        <v>40.928316</v>
      </c>
      <c r="S311" s="235">
        <v>0</v>
      </c>
      <c r="T311" s="236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7" t="s">
        <v>206</v>
      </c>
      <c r="AT311" s="237" t="s">
        <v>215</v>
      </c>
      <c r="AU311" s="237" t="s">
        <v>86</v>
      </c>
      <c r="AY311" s="17" t="s">
        <v>143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7" t="s">
        <v>82</v>
      </c>
      <c r="BK311" s="238">
        <f>ROUND(I311*H311,2)</f>
        <v>0</v>
      </c>
      <c r="BL311" s="17" t="s">
        <v>150</v>
      </c>
      <c r="BM311" s="237" t="s">
        <v>673</v>
      </c>
    </row>
    <row r="312" spans="1:47" s="2" customFormat="1" ht="12">
      <c r="A312" s="38"/>
      <c r="B312" s="39"/>
      <c r="C312" s="40"/>
      <c r="D312" s="239" t="s">
        <v>152</v>
      </c>
      <c r="E312" s="40"/>
      <c r="F312" s="240" t="s">
        <v>672</v>
      </c>
      <c r="G312" s="40"/>
      <c r="H312" s="40"/>
      <c r="I312" s="241"/>
      <c r="J312" s="40"/>
      <c r="K312" s="40"/>
      <c r="L312" s="44"/>
      <c r="M312" s="242"/>
      <c r="N312" s="243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86</v>
      </c>
    </row>
    <row r="313" spans="1:51" s="13" customFormat="1" ht="12">
      <c r="A313" s="13"/>
      <c r="B313" s="247"/>
      <c r="C313" s="248"/>
      <c r="D313" s="239" t="s">
        <v>158</v>
      </c>
      <c r="E313" s="248"/>
      <c r="F313" s="250" t="s">
        <v>674</v>
      </c>
      <c r="G313" s="248"/>
      <c r="H313" s="251">
        <v>729.3</v>
      </c>
      <c r="I313" s="252"/>
      <c r="J313" s="248"/>
      <c r="K313" s="248"/>
      <c r="L313" s="253"/>
      <c r="M313" s="254"/>
      <c r="N313" s="255"/>
      <c r="O313" s="255"/>
      <c r="P313" s="255"/>
      <c r="Q313" s="255"/>
      <c r="R313" s="255"/>
      <c r="S313" s="255"/>
      <c r="T313" s="256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57" t="s">
        <v>158</v>
      </c>
      <c r="AU313" s="257" t="s">
        <v>86</v>
      </c>
      <c r="AV313" s="13" t="s">
        <v>86</v>
      </c>
      <c r="AW313" s="13" t="s">
        <v>4</v>
      </c>
      <c r="AX313" s="13" t="s">
        <v>82</v>
      </c>
      <c r="AY313" s="257" t="s">
        <v>143</v>
      </c>
    </row>
    <row r="314" spans="1:65" s="2" customFormat="1" ht="16.5" customHeight="1">
      <c r="A314" s="38"/>
      <c r="B314" s="39"/>
      <c r="C314" s="226" t="s">
        <v>442</v>
      </c>
      <c r="D314" s="226" t="s">
        <v>145</v>
      </c>
      <c r="E314" s="227" t="s">
        <v>675</v>
      </c>
      <c r="F314" s="228" t="s">
        <v>676</v>
      </c>
      <c r="G314" s="229" t="s">
        <v>341</v>
      </c>
      <c r="H314" s="230">
        <v>2</v>
      </c>
      <c r="I314" s="231"/>
      <c r="J314" s="232">
        <f>ROUND(I314*H314,2)</f>
        <v>0</v>
      </c>
      <c r="K314" s="228" t="s">
        <v>149</v>
      </c>
      <c r="L314" s="44"/>
      <c r="M314" s="233" t="s">
        <v>1</v>
      </c>
      <c r="N314" s="234" t="s">
        <v>43</v>
      </c>
      <c r="O314" s="91"/>
      <c r="P314" s="235">
        <f>O314*H314</f>
        <v>0</v>
      </c>
      <c r="Q314" s="235">
        <v>0.07287</v>
      </c>
      <c r="R314" s="235">
        <f>Q314*H314</f>
        <v>0.14574</v>
      </c>
      <c r="S314" s="235">
        <v>0</v>
      </c>
      <c r="T314" s="236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7" t="s">
        <v>150</v>
      </c>
      <c r="AT314" s="237" t="s">
        <v>145</v>
      </c>
      <c r="AU314" s="237" t="s">
        <v>86</v>
      </c>
      <c r="AY314" s="17" t="s">
        <v>143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7" t="s">
        <v>82</v>
      </c>
      <c r="BK314" s="238">
        <f>ROUND(I314*H314,2)</f>
        <v>0</v>
      </c>
      <c r="BL314" s="17" t="s">
        <v>150</v>
      </c>
      <c r="BM314" s="237" t="s">
        <v>677</v>
      </c>
    </row>
    <row r="315" spans="1:47" s="2" customFormat="1" ht="12">
      <c r="A315" s="38"/>
      <c r="B315" s="39"/>
      <c r="C315" s="40"/>
      <c r="D315" s="239" t="s">
        <v>152</v>
      </c>
      <c r="E315" s="40"/>
      <c r="F315" s="240" t="s">
        <v>676</v>
      </c>
      <c r="G315" s="40"/>
      <c r="H315" s="40"/>
      <c r="I315" s="241"/>
      <c r="J315" s="40"/>
      <c r="K315" s="40"/>
      <c r="L315" s="44"/>
      <c r="M315" s="242"/>
      <c r="N315" s="243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152</v>
      </c>
      <c r="AU315" s="17" t="s">
        <v>86</v>
      </c>
    </row>
    <row r="316" spans="1:47" s="2" customFormat="1" ht="12">
      <c r="A316" s="38"/>
      <c r="B316" s="39"/>
      <c r="C316" s="40"/>
      <c r="D316" s="244" t="s">
        <v>154</v>
      </c>
      <c r="E316" s="40"/>
      <c r="F316" s="245" t="s">
        <v>678</v>
      </c>
      <c r="G316" s="40"/>
      <c r="H316" s="40"/>
      <c r="I316" s="241"/>
      <c r="J316" s="40"/>
      <c r="K316" s="40"/>
      <c r="L316" s="44"/>
      <c r="M316" s="242"/>
      <c r="N316" s="243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154</v>
      </c>
      <c r="AU316" s="17" t="s">
        <v>86</v>
      </c>
    </row>
    <row r="317" spans="1:65" s="2" customFormat="1" ht="24.15" customHeight="1">
      <c r="A317" s="38"/>
      <c r="B317" s="39"/>
      <c r="C317" s="269" t="s">
        <v>679</v>
      </c>
      <c r="D317" s="269" t="s">
        <v>215</v>
      </c>
      <c r="E317" s="270" t="s">
        <v>680</v>
      </c>
      <c r="F317" s="271" t="s">
        <v>681</v>
      </c>
      <c r="G317" s="272" t="s">
        <v>341</v>
      </c>
      <c r="H317" s="273">
        <v>2</v>
      </c>
      <c r="I317" s="274"/>
      <c r="J317" s="275">
        <f>ROUND(I317*H317,2)</f>
        <v>0</v>
      </c>
      <c r="K317" s="271" t="s">
        <v>149</v>
      </c>
      <c r="L317" s="276"/>
      <c r="M317" s="277" t="s">
        <v>1</v>
      </c>
      <c r="N317" s="278" t="s">
        <v>43</v>
      </c>
      <c r="O317" s="91"/>
      <c r="P317" s="235">
        <f>O317*H317</f>
        <v>0</v>
      </c>
      <c r="Q317" s="235">
        <v>0.0145</v>
      </c>
      <c r="R317" s="235">
        <f>Q317*H317</f>
        <v>0.029</v>
      </c>
      <c r="S317" s="235">
        <v>0</v>
      </c>
      <c r="T317" s="23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7" t="s">
        <v>206</v>
      </c>
      <c r="AT317" s="237" t="s">
        <v>215</v>
      </c>
      <c r="AU317" s="237" t="s">
        <v>86</v>
      </c>
      <c r="AY317" s="17" t="s">
        <v>143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7" t="s">
        <v>82</v>
      </c>
      <c r="BK317" s="238">
        <f>ROUND(I317*H317,2)</f>
        <v>0</v>
      </c>
      <c r="BL317" s="17" t="s">
        <v>150</v>
      </c>
      <c r="BM317" s="237" t="s">
        <v>682</v>
      </c>
    </row>
    <row r="318" spans="1:47" s="2" customFormat="1" ht="12">
      <c r="A318" s="38"/>
      <c r="B318" s="39"/>
      <c r="C318" s="40"/>
      <c r="D318" s="239" t="s">
        <v>152</v>
      </c>
      <c r="E318" s="40"/>
      <c r="F318" s="240" t="s">
        <v>681</v>
      </c>
      <c r="G318" s="40"/>
      <c r="H318" s="40"/>
      <c r="I318" s="241"/>
      <c r="J318" s="40"/>
      <c r="K318" s="40"/>
      <c r="L318" s="44"/>
      <c r="M318" s="242"/>
      <c r="N318" s="243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152</v>
      </c>
      <c r="AU318" s="17" t="s">
        <v>86</v>
      </c>
    </row>
    <row r="319" spans="1:47" s="2" customFormat="1" ht="12">
      <c r="A319" s="38"/>
      <c r="B319" s="39"/>
      <c r="C319" s="40"/>
      <c r="D319" s="239" t="s">
        <v>156</v>
      </c>
      <c r="E319" s="40"/>
      <c r="F319" s="246" t="s">
        <v>683</v>
      </c>
      <c r="G319" s="40"/>
      <c r="H319" s="40"/>
      <c r="I319" s="241"/>
      <c r="J319" s="40"/>
      <c r="K319" s="40"/>
      <c r="L319" s="44"/>
      <c r="M319" s="242"/>
      <c r="N319" s="243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156</v>
      </c>
      <c r="AU319" s="17" t="s">
        <v>86</v>
      </c>
    </row>
    <row r="320" spans="1:65" s="2" customFormat="1" ht="24.15" customHeight="1">
      <c r="A320" s="38"/>
      <c r="B320" s="39"/>
      <c r="C320" s="226" t="s">
        <v>684</v>
      </c>
      <c r="D320" s="226" t="s">
        <v>145</v>
      </c>
      <c r="E320" s="227" t="s">
        <v>685</v>
      </c>
      <c r="F320" s="228" t="s">
        <v>686</v>
      </c>
      <c r="G320" s="229" t="s">
        <v>341</v>
      </c>
      <c r="H320" s="230">
        <v>1</v>
      </c>
      <c r="I320" s="231"/>
      <c r="J320" s="232">
        <f>ROUND(I320*H320,2)</f>
        <v>0</v>
      </c>
      <c r="K320" s="228" t="s">
        <v>149</v>
      </c>
      <c r="L320" s="44"/>
      <c r="M320" s="233" t="s">
        <v>1</v>
      </c>
      <c r="N320" s="234" t="s">
        <v>43</v>
      </c>
      <c r="O320" s="91"/>
      <c r="P320" s="235">
        <f>O320*H320</f>
        <v>0</v>
      </c>
      <c r="Q320" s="235">
        <v>0.001</v>
      </c>
      <c r="R320" s="235">
        <f>Q320*H320</f>
        <v>0.001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150</v>
      </c>
      <c r="AT320" s="237" t="s">
        <v>145</v>
      </c>
      <c r="AU320" s="237" t="s">
        <v>86</v>
      </c>
      <c r="AY320" s="17" t="s">
        <v>143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82</v>
      </c>
      <c r="BK320" s="238">
        <f>ROUND(I320*H320,2)</f>
        <v>0</v>
      </c>
      <c r="BL320" s="17" t="s">
        <v>150</v>
      </c>
      <c r="BM320" s="237" t="s">
        <v>687</v>
      </c>
    </row>
    <row r="321" spans="1:47" s="2" customFormat="1" ht="12">
      <c r="A321" s="38"/>
      <c r="B321" s="39"/>
      <c r="C321" s="40"/>
      <c r="D321" s="239" t="s">
        <v>152</v>
      </c>
      <c r="E321" s="40"/>
      <c r="F321" s="240" t="s">
        <v>688</v>
      </c>
      <c r="G321" s="40"/>
      <c r="H321" s="40"/>
      <c r="I321" s="241"/>
      <c r="J321" s="40"/>
      <c r="K321" s="40"/>
      <c r="L321" s="44"/>
      <c r="M321" s="242"/>
      <c r="N321" s="243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152</v>
      </c>
      <c r="AU321" s="17" t="s">
        <v>86</v>
      </c>
    </row>
    <row r="322" spans="1:47" s="2" customFormat="1" ht="12">
      <c r="A322" s="38"/>
      <c r="B322" s="39"/>
      <c r="C322" s="40"/>
      <c r="D322" s="244" t="s">
        <v>154</v>
      </c>
      <c r="E322" s="40"/>
      <c r="F322" s="245" t="s">
        <v>689</v>
      </c>
      <c r="G322" s="40"/>
      <c r="H322" s="40"/>
      <c r="I322" s="241"/>
      <c r="J322" s="40"/>
      <c r="K322" s="40"/>
      <c r="L322" s="44"/>
      <c r="M322" s="242"/>
      <c r="N322" s="24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154</v>
      </c>
      <c r="AU322" s="17" t="s">
        <v>86</v>
      </c>
    </row>
    <row r="323" spans="1:51" s="13" customFormat="1" ht="12">
      <c r="A323" s="13"/>
      <c r="B323" s="247"/>
      <c r="C323" s="248"/>
      <c r="D323" s="239" t="s">
        <v>158</v>
      </c>
      <c r="E323" s="249" t="s">
        <v>1</v>
      </c>
      <c r="F323" s="250" t="s">
        <v>82</v>
      </c>
      <c r="G323" s="248"/>
      <c r="H323" s="251">
        <v>1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7" t="s">
        <v>158</v>
      </c>
      <c r="AU323" s="257" t="s">
        <v>86</v>
      </c>
      <c r="AV323" s="13" t="s">
        <v>86</v>
      </c>
      <c r="AW323" s="13" t="s">
        <v>35</v>
      </c>
      <c r="AX323" s="13" t="s">
        <v>82</v>
      </c>
      <c r="AY323" s="257" t="s">
        <v>143</v>
      </c>
    </row>
    <row r="324" spans="1:65" s="2" customFormat="1" ht="24.15" customHeight="1">
      <c r="A324" s="38"/>
      <c r="B324" s="39"/>
      <c r="C324" s="269" t="s">
        <v>690</v>
      </c>
      <c r="D324" s="269" t="s">
        <v>215</v>
      </c>
      <c r="E324" s="270" t="s">
        <v>691</v>
      </c>
      <c r="F324" s="271" t="s">
        <v>692</v>
      </c>
      <c r="G324" s="272" t="s">
        <v>341</v>
      </c>
      <c r="H324" s="273">
        <v>1</v>
      </c>
      <c r="I324" s="274"/>
      <c r="J324" s="275">
        <f>ROUND(I324*H324,2)</f>
        <v>0</v>
      </c>
      <c r="K324" s="271" t="s">
        <v>149</v>
      </c>
      <c r="L324" s="276"/>
      <c r="M324" s="277" t="s">
        <v>1</v>
      </c>
      <c r="N324" s="278" t="s">
        <v>43</v>
      </c>
      <c r="O324" s="91"/>
      <c r="P324" s="235">
        <f>O324*H324</f>
        <v>0</v>
      </c>
      <c r="Q324" s="235">
        <v>0.16</v>
      </c>
      <c r="R324" s="235">
        <f>Q324*H324</f>
        <v>0.16</v>
      </c>
      <c r="S324" s="235">
        <v>0</v>
      </c>
      <c r="T324" s="236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7" t="s">
        <v>206</v>
      </c>
      <c r="AT324" s="237" t="s">
        <v>215</v>
      </c>
      <c r="AU324" s="237" t="s">
        <v>86</v>
      </c>
      <c r="AY324" s="17" t="s">
        <v>143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7" t="s">
        <v>82</v>
      </c>
      <c r="BK324" s="238">
        <f>ROUND(I324*H324,2)</f>
        <v>0</v>
      </c>
      <c r="BL324" s="17" t="s">
        <v>150</v>
      </c>
      <c r="BM324" s="237" t="s">
        <v>693</v>
      </c>
    </row>
    <row r="325" spans="1:47" s="2" customFormat="1" ht="12">
      <c r="A325" s="38"/>
      <c r="B325" s="39"/>
      <c r="C325" s="40"/>
      <c r="D325" s="239" t="s">
        <v>152</v>
      </c>
      <c r="E325" s="40"/>
      <c r="F325" s="240" t="s">
        <v>692</v>
      </c>
      <c r="G325" s="40"/>
      <c r="H325" s="40"/>
      <c r="I325" s="241"/>
      <c r="J325" s="40"/>
      <c r="K325" s="40"/>
      <c r="L325" s="44"/>
      <c r="M325" s="242"/>
      <c r="N325" s="243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152</v>
      </c>
      <c r="AU325" s="17" t="s">
        <v>86</v>
      </c>
    </row>
    <row r="326" spans="1:47" s="2" customFormat="1" ht="12">
      <c r="A326" s="38"/>
      <c r="B326" s="39"/>
      <c r="C326" s="40"/>
      <c r="D326" s="239" t="s">
        <v>156</v>
      </c>
      <c r="E326" s="40"/>
      <c r="F326" s="246" t="s">
        <v>683</v>
      </c>
      <c r="G326" s="40"/>
      <c r="H326" s="40"/>
      <c r="I326" s="241"/>
      <c r="J326" s="40"/>
      <c r="K326" s="40"/>
      <c r="L326" s="44"/>
      <c r="M326" s="242"/>
      <c r="N326" s="243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156</v>
      </c>
      <c r="AU326" s="17" t="s">
        <v>86</v>
      </c>
    </row>
    <row r="327" spans="1:65" s="2" customFormat="1" ht="16.5" customHeight="1">
      <c r="A327" s="38"/>
      <c r="B327" s="39"/>
      <c r="C327" s="226" t="s">
        <v>694</v>
      </c>
      <c r="D327" s="226" t="s">
        <v>145</v>
      </c>
      <c r="E327" s="227" t="s">
        <v>695</v>
      </c>
      <c r="F327" s="228" t="s">
        <v>696</v>
      </c>
      <c r="G327" s="229" t="s">
        <v>341</v>
      </c>
      <c r="H327" s="230">
        <v>1</v>
      </c>
      <c r="I327" s="231"/>
      <c r="J327" s="232">
        <f>ROUND(I327*H327,2)</f>
        <v>0</v>
      </c>
      <c r="K327" s="228" t="s">
        <v>149</v>
      </c>
      <c r="L327" s="44"/>
      <c r="M327" s="233" t="s">
        <v>1</v>
      </c>
      <c r="N327" s="234" t="s">
        <v>43</v>
      </c>
      <c r="O327" s="91"/>
      <c r="P327" s="235">
        <f>O327*H327</f>
        <v>0</v>
      </c>
      <c r="Q327" s="235">
        <v>0</v>
      </c>
      <c r="R327" s="235">
        <f>Q327*H327</f>
        <v>0</v>
      </c>
      <c r="S327" s="235">
        <v>0.482</v>
      </c>
      <c r="T327" s="236">
        <f>S327*H327</f>
        <v>0.482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37" t="s">
        <v>150</v>
      </c>
      <c r="AT327" s="237" t="s">
        <v>145</v>
      </c>
      <c r="AU327" s="237" t="s">
        <v>86</v>
      </c>
      <c r="AY327" s="17" t="s">
        <v>143</v>
      </c>
      <c r="BE327" s="238">
        <f>IF(N327="základní",J327,0)</f>
        <v>0</v>
      </c>
      <c r="BF327" s="238">
        <f>IF(N327="snížená",J327,0)</f>
        <v>0</v>
      </c>
      <c r="BG327" s="238">
        <f>IF(N327="zákl. přenesená",J327,0)</f>
        <v>0</v>
      </c>
      <c r="BH327" s="238">
        <f>IF(N327="sníž. přenesená",J327,0)</f>
        <v>0</v>
      </c>
      <c r="BI327" s="238">
        <f>IF(N327="nulová",J327,0)</f>
        <v>0</v>
      </c>
      <c r="BJ327" s="17" t="s">
        <v>82</v>
      </c>
      <c r="BK327" s="238">
        <f>ROUND(I327*H327,2)</f>
        <v>0</v>
      </c>
      <c r="BL327" s="17" t="s">
        <v>150</v>
      </c>
      <c r="BM327" s="237" t="s">
        <v>697</v>
      </c>
    </row>
    <row r="328" spans="1:47" s="2" customFormat="1" ht="12">
      <c r="A328" s="38"/>
      <c r="B328" s="39"/>
      <c r="C328" s="40"/>
      <c r="D328" s="239" t="s">
        <v>152</v>
      </c>
      <c r="E328" s="40"/>
      <c r="F328" s="240" t="s">
        <v>698</v>
      </c>
      <c r="G328" s="40"/>
      <c r="H328" s="40"/>
      <c r="I328" s="241"/>
      <c r="J328" s="40"/>
      <c r="K328" s="40"/>
      <c r="L328" s="44"/>
      <c r="M328" s="242"/>
      <c r="N328" s="243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152</v>
      </c>
      <c r="AU328" s="17" t="s">
        <v>86</v>
      </c>
    </row>
    <row r="329" spans="1:47" s="2" customFormat="1" ht="12">
      <c r="A329" s="38"/>
      <c r="B329" s="39"/>
      <c r="C329" s="40"/>
      <c r="D329" s="244" t="s">
        <v>154</v>
      </c>
      <c r="E329" s="40"/>
      <c r="F329" s="245" t="s">
        <v>699</v>
      </c>
      <c r="G329" s="40"/>
      <c r="H329" s="40"/>
      <c r="I329" s="241"/>
      <c r="J329" s="40"/>
      <c r="K329" s="40"/>
      <c r="L329" s="44"/>
      <c r="M329" s="242"/>
      <c r="N329" s="243"/>
      <c r="O329" s="91"/>
      <c r="P329" s="91"/>
      <c r="Q329" s="91"/>
      <c r="R329" s="91"/>
      <c r="S329" s="91"/>
      <c r="T329" s="92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T329" s="17" t="s">
        <v>154</v>
      </c>
      <c r="AU329" s="17" t="s">
        <v>86</v>
      </c>
    </row>
    <row r="330" spans="1:65" s="2" customFormat="1" ht="21.75" customHeight="1">
      <c r="A330" s="38"/>
      <c r="B330" s="39"/>
      <c r="C330" s="226" t="s">
        <v>700</v>
      </c>
      <c r="D330" s="226" t="s">
        <v>145</v>
      </c>
      <c r="E330" s="227" t="s">
        <v>701</v>
      </c>
      <c r="F330" s="228" t="s">
        <v>702</v>
      </c>
      <c r="G330" s="229" t="s">
        <v>341</v>
      </c>
      <c r="H330" s="230">
        <v>2</v>
      </c>
      <c r="I330" s="231"/>
      <c r="J330" s="232">
        <f>ROUND(I330*H330,2)</f>
        <v>0</v>
      </c>
      <c r="K330" s="228" t="s">
        <v>149</v>
      </c>
      <c r="L330" s="44"/>
      <c r="M330" s="233" t="s">
        <v>1</v>
      </c>
      <c r="N330" s="234" t="s">
        <v>43</v>
      </c>
      <c r="O330" s="91"/>
      <c r="P330" s="235">
        <f>O330*H330</f>
        <v>0</v>
      </c>
      <c r="Q330" s="235">
        <v>0</v>
      </c>
      <c r="R330" s="235">
        <f>Q330*H330</f>
        <v>0</v>
      </c>
      <c r="S330" s="235">
        <v>0.087</v>
      </c>
      <c r="T330" s="236">
        <f>S330*H330</f>
        <v>0.174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7" t="s">
        <v>150</v>
      </c>
      <c r="AT330" s="237" t="s">
        <v>145</v>
      </c>
      <c r="AU330" s="237" t="s">
        <v>86</v>
      </c>
      <c r="AY330" s="17" t="s">
        <v>143</v>
      </c>
      <c r="BE330" s="238">
        <f>IF(N330="základní",J330,0)</f>
        <v>0</v>
      </c>
      <c r="BF330" s="238">
        <f>IF(N330="snížená",J330,0)</f>
        <v>0</v>
      </c>
      <c r="BG330" s="238">
        <f>IF(N330="zákl. přenesená",J330,0)</f>
        <v>0</v>
      </c>
      <c r="BH330" s="238">
        <f>IF(N330="sníž. přenesená",J330,0)</f>
        <v>0</v>
      </c>
      <c r="BI330" s="238">
        <f>IF(N330="nulová",J330,0)</f>
        <v>0</v>
      </c>
      <c r="BJ330" s="17" t="s">
        <v>82</v>
      </c>
      <c r="BK330" s="238">
        <f>ROUND(I330*H330,2)</f>
        <v>0</v>
      </c>
      <c r="BL330" s="17" t="s">
        <v>150</v>
      </c>
      <c r="BM330" s="237" t="s">
        <v>703</v>
      </c>
    </row>
    <row r="331" spans="1:47" s="2" customFormat="1" ht="12">
      <c r="A331" s="38"/>
      <c r="B331" s="39"/>
      <c r="C331" s="40"/>
      <c r="D331" s="239" t="s">
        <v>152</v>
      </c>
      <c r="E331" s="40"/>
      <c r="F331" s="240" t="s">
        <v>704</v>
      </c>
      <c r="G331" s="40"/>
      <c r="H331" s="40"/>
      <c r="I331" s="241"/>
      <c r="J331" s="40"/>
      <c r="K331" s="40"/>
      <c r="L331" s="44"/>
      <c r="M331" s="242"/>
      <c r="N331" s="243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152</v>
      </c>
      <c r="AU331" s="17" t="s">
        <v>86</v>
      </c>
    </row>
    <row r="332" spans="1:47" s="2" customFormat="1" ht="12">
      <c r="A332" s="38"/>
      <c r="B332" s="39"/>
      <c r="C332" s="40"/>
      <c r="D332" s="244" t="s">
        <v>154</v>
      </c>
      <c r="E332" s="40"/>
      <c r="F332" s="245" t="s">
        <v>705</v>
      </c>
      <c r="G332" s="40"/>
      <c r="H332" s="40"/>
      <c r="I332" s="241"/>
      <c r="J332" s="40"/>
      <c r="K332" s="40"/>
      <c r="L332" s="44"/>
      <c r="M332" s="242"/>
      <c r="N332" s="243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154</v>
      </c>
      <c r="AU332" s="17" t="s">
        <v>86</v>
      </c>
    </row>
    <row r="333" spans="1:65" s="2" customFormat="1" ht="24.15" customHeight="1">
      <c r="A333" s="38"/>
      <c r="B333" s="39"/>
      <c r="C333" s="226" t="s">
        <v>706</v>
      </c>
      <c r="D333" s="226" t="s">
        <v>145</v>
      </c>
      <c r="E333" s="227" t="s">
        <v>707</v>
      </c>
      <c r="F333" s="228" t="s">
        <v>708</v>
      </c>
      <c r="G333" s="229" t="s">
        <v>341</v>
      </c>
      <c r="H333" s="230">
        <v>13</v>
      </c>
      <c r="I333" s="231"/>
      <c r="J333" s="232">
        <f>ROUND(I333*H333,2)</f>
        <v>0</v>
      </c>
      <c r="K333" s="228" t="s">
        <v>149</v>
      </c>
      <c r="L333" s="44"/>
      <c r="M333" s="233" t="s">
        <v>1</v>
      </c>
      <c r="N333" s="234" t="s">
        <v>43</v>
      </c>
      <c r="O333" s="91"/>
      <c r="P333" s="235">
        <f>O333*H333</f>
        <v>0</v>
      </c>
      <c r="Q333" s="235">
        <v>0</v>
      </c>
      <c r="R333" s="235">
        <f>Q333*H333</f>
        <v>0</v>
      </c>
      <c r="S333" s="235">
        <v>0.082</v>
      </c>
      <c r="T333" s="236">
        <f>S333*H333</f>
        <v>1.066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7" t="s">
        <v>150</v>
      </c>
      <c r="AT333" s="237" t="s">
        <v>145</v>
      </c>
      <c r="AU333" s="237" t="s">
        <v>86</v>
      </c>
      <c r="AY333" s="17" t="s">
        <v>143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7" t="s">
        <v>82</v>
      </c>
      <c r="BK333" s="238">
        <f>ROUND(I333*H333,2)</f>
        <v>0</v>
      </c>
      <c r="BL333" s="17" t="s">
        <v>150</v>
      </c>
      <c r="BM333" s="237" t="s">
        <v>709</v>
      </c>
    </row>
    <row r="334" spans="1:47" s="2" customFormat="1" ht="12">
      <c r="A334" s="38"/>
      <c r="B334" s="39"/>
      <c r="C334" s="40"/>
      <c r="D334" s="239" t="s">
        <v>152</v>
      </c>
      <c r="E334" s="40"/>
      <c r="F334" s="240" t="s">
        <v>710</v>
      </c>
      <c r="G334" s="40"/>
      <c r="H334" s="40"/>
      <c r="I334" s="241"/>
      <c r="J334" s="40"/>
      <c r="K334" s="40"/>
      <c r="L334" s="44"/>
      <c r="M334" s="242"/>
      <c r="N334" s="243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152</v>
      </c>
      <c r="AU334" s="17" t="s">
        <v>86</v>
      </c>
    </row>
    <row r="335" spans="1:47" s="2" customFormat="1" ht="12">
      <c r="A335" s="38"/>
      <c r="B335" s="39"/>
      <c r="C335" s="40"/>
      <c r="D335" s="244" t="s">
        <v>154</v>
      </c>
      <c r="E335" s="40"/>
      <c r="F335" s="245" t="s">
        <v>711</v>
      </c>
      <c r="G335" s="40"/>
      <c r="H335" s="40"/>
      <c r="I335" s="241"/>
      <c r="J335" s="40"/>
      <c r="K335" s="40"/>
      <c r="L335" s="44"/>
      <c r="M335" s="242"/>
      <c r="N335" s="243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154</v>
      </c>
      <c r="AU335" s="17" t="s">
        <v>86</v>
      </c>
    </row>
    <row r="336" spans="1:51" s="13" customFormat="1" ht="12">
      <c r="A336" s="13"/>
      <c r="B336" s="247"/>
      <c r="C336" s="248"/>
      <c r="D336" s="239" t="s">
        <v>158</v>
      </c>
      <c r="E336" s="249" t="s">
        <v>1</v>
      </c>
      <c r="F336" s="250" t="s">
        <v>712</v>
      </c>
      <c r="G336" s="248"/>
      <c r="H336" s="251">
        <v>12</v>
      </c>
      <c r="I336" s="252"/>
      <c r="J336" s="248"/>
      <c r="K336" s="248"/>
      <c r="L336" s="253"/>
      <c r="M336" s="254"/>
      <c r="N336" s="255"/>
      <c r="O336" s="255"/>
      <c r="P336" s="255"/>
      <c r="Q336" s="255"/>
      <c r="R336" s="255"/>
      <c r="S336" s="255"/>
      <c r="T336" s="25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7" t="s">
        <v>158</v>
      </c>
      <c r="AU336" s="257" t="s">
        <v>86</v>
      </c>
      <c r="AV336" s="13" t="s">
        <v>86</v>
      </c>
      <c r="AW336" s="13" t="s">
        <v>35</v>
      </c>
      <c r="AX336" s="13" t="s">
        <v>78</v>
      </c>
      <c r="AY336" s="257" t="s">
        <v>143</v>
      </c>
    </row>
    <row r="337" spans="1:51" s="13" customFormat="1" ht="12">
      <c r="A337" s="13"/>
      <c r="B337" s="247"/>
      <c r="C337" s="248"/>
      <c r="D337" s="239" t="s">
        <v>158</v>
      </c>
      <c r="E337" s="249" t="s">
        <v>1</v>
      </c>
      <c r="F337" s="250" t="s">
        <v>713</v>
      </c>
      <c r="G337" s="248"/>
      <c r="H337" s="251">
        <v>1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7" t="s">
        <v>158</v>
      </c>
      <c r="AU337" s="257" t="s">
        <v>86</v>
      </c>
      <c r="AV337" s="13" t="s">
        <v>86</v>
      </c>
      <c r="AW337" s="13" t="s">
        <v>35</v>
      </c>
      <c r="AX337" s="13" t="s">
        <v>78</v>
      </c>
      <c r="AY337" s="257" t="s">
        <v>143</v>
      </c>
    </row>
    <row r="338" spans="1:51" s="14" customFormat="1" ht="12">
      <c r="A338" s="14"/>
      <c r="B338" s="258"/>
      <c r="C338" s="259"/>
      <c r="D338" s="239" t="s">
        <v>158</v>
      </c>
      <c r="E338" s="260" t="s">
        <v>1</v>
      </c>
      <c r="F338" s="261" t="s">
        <v>161</v>
      </c>
      <c r="G338" s="259"/>
      <c r="H338" s="262">
        <v>13</v>
      </c>
      <c r="I338" s="263"/>
      <c r="J338" s="259"/>
      <c r="K338" s="259"/>
      <c r="L338" s="264"/>
      <c r="M338" s="265"/>
      <c r="N338" s="266"/>
      <c r="O338" s="266"/>
      <c r="P338" s="266"/>
      <c r="Q338" s="266"/>
      <c r="R338" s="266"/>
      <c r="S338" s="266"/>
      <c r="T338" s="267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68" t="s">
        <v>158</v>
      </c>
      <c r="AU338" s="268" t="s">
        <v>86</v>
      </c>
      <c r="AV338" s="14" t="s">
        <v>150</v>
      </c>
      <c r="AW338" s="14" t="s">
        <v>35</v>
      </c>
      <c r="AX338" s="14" t="s">
        <v>82</v>
      </c>
      <c r="AY338" s="268" t="s">
        <v>143</v>
      </c>
    </row>
    <row r="339" spans="1:65" s="2" customFormat="1" ht="16.5" customHeight="1">
      <c r="A339" s="38"/>
      <c r="B339" s="39"/>
      <c r="C339" s="226" t="s">
        <v>714</v>
      </c>
      <c r="D339" s="226" t="s">
        <v>145</v>
      </c>
      <c r="E339" s="227" t="s">
        <v>715</v>
      </c>
      <c r="F339" s="228" t="s">
        <v>716</v>
      </c>
      <c r="G339" s="229" t="s">
        <v>259</v>
      </c>
      <c r="H339" s="230">
        <v>20</v>
      </c>
      <c r="I339" s="231"/>
      <c r="J339" s="232">
        <f>ROUND(I339*H339,2)</f>
        <v>0</v>
      </c>
      <c r="K339" s="228" t="s">
        <v>149</v>
      </c>
      <c r="L339" s="44"/>
      <c r="M339" s="233" t="s">
        <v>1</v>
      </c>
      <c r="N339" s="234" t="s">
        <v>43</v>
      </c>
      <c r="O339" s="91"/>
      <c r="P339" s="235">
        <f>O339*H339</f>
        <v>0</v>
      </c>
      <c r="Q339" s="235">
        <v>0</v>
      </c>
      <c r="R339" s="235">
        <f>Q339*H339</f>
        <v>0</v>
      </c>
      <c r="S339" s="235">
        <v>0.108</v>
      </c>
      <c r="T339" s="236">
        <f>S339*H339</f>
        <v>2.16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7" t="s">
        <v>150</v>
      </c>
      <c r="AT339" s="237" t="s">
        <v>145</v>
      </c>
      <c r="AU339" s="237" t="s">
        <v>86</v>
      </c>
      <c r="AY339" s="17" t="s">
        <v>143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7" t="s">
        <v>82</v>
      </c>
      <c r="BK339" s="238">
        <f>ROUND(I339*H339,2)</f>
        <v>0</v>
      </c>
      <c r="BL339" s="17" t="s">
        <v>150</v>
      </c>
      <c r="BM339" s="237" t="s">
        <v>717</v>
      </c>
    </row>
    <row r="340" spans="1:47" s="2" customFormat="1" ht="12">
      <c r="A340" s="38"/>
      <c r="B340" s="39"/>
      <c r="C340" s="40"/>
      <c r="D340" s="239" t="s">
        <v>152</v>
      </c>
      <c r="E340" s="40"/>
      <c r="F340" s="240" t="s">
        <v>716</v>
      </c>
      <c r="G340" s="40"/>
      <c r="H340" s="40"/>
      <c r="I340" s="241"/>
      <c r="J340" s="40"/>
      <c r="K340" s="40"/>
      <c r="L340" s="44"/>
      <c r="M340" s="242"/>
      <c r="N340" s="243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152</v>
      </c>
      <c r="AU340" s="17" t="s">
        <v>86</v>
      </c>
    </row>
    <row r="341" spans="1:47" s="2" customFormat="1" ht="12">
      <c r="A341" s="38"/>
      <c r="B341" s="39"/>
      <c r="C341" s="40"/>
      <c r="D341" s="244" t="s">
        <v>154</v>
      </c>
      <c r="E341" s="40"/>
      <c r="F341" s="245" t="s">
        <v>718</v>
      </c>
      <c r="G341" s="40"/>
      <c r="H341" s="40"/>
      <c r="I341" s="241"/>
      <c r="J341" s="40"/>
      <c r="K341" s="40"/>
      <c r="L341" s="44"/>
      <c r="M341" s="242"/>
      <c r="N341" s="243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154</v>
      </c>
      <c r="AU341" s="17" t="s">
        <v>86</v>
      </c>
    </row>
    <row r="342" spans="1:51" s="13" customFormat="1" ht="12">
      <c r="A342" s="13"/>
      <c r="B342" s="247"/>
      <c r="C342" s="248"/>
      <c r="D342" s="239" t="s">
        <v>158</v>
      </c>
      <c r="E342" s="249" t="s">
        <v>1</v>
      </c>
      <c r="F342" s="250" t="s">
        <v>719</v>
      </c>
      <c r="G342" s="248"/>
      <c r="H342" s="251">
        <v>20</v>
      </c>
      <c r="I342" s="252"/>
      <c r="J342" s="248"/>
      <c r="K342" s="248"/>
      <c r="L342" s="253"/>
      <c r="M342" s="254"/>
      <c r="N342" s="255"/>
      <c r="O342" s="255"/>
      <c r="P342" s="255"/>
      <c r="Q342" s="255"/>
      <c r="R342" s="255"/>
      <c r="S342" s="255"/>
      <c r="T342" s="25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7" t="s">
        <v>158</v>
      </c>
      <c r="AU342" s="257" t="s">
        <v>86</v>
      </c>
      <c r="AV342" s="13" t="s">
        <v>86</v>
      </c>
      <c r="AW342" s="13" t="s">
        <v>35</v>
      </c>
      <c r="AX342" s="13" t="s">
        <v>82</v>
      </c>
      <c r="AY342" s="257" t="s">
        <v>143</v>
      </c>
    </row>
    <row r="343" spans="1:65" s="2" customFormat="1" ht="21.75" customHeight="1">
      <c r="A343" s="38"/>
      <c r="B343" s="39"/>
      <c r="C343" s="226" t="s">
        <v>720</v>
      </c>
      <c r="D343" s="226" t="s">
        <v>145</v>
      </c>
      <c r="E343" s="227" t="s">
        <v>721</v>
      </c>
      <c r="F343" s="228" t="s">
        <v>722</v>
      </c>
      <c r="G343" s="229" t="s">
        <v>341</v>
      </c>
      <c r="H343" s="230">
        <v>39</v>
      </c>
      <c r="I343" s="231"/>
      <c r="J343" s="232">
        <f>ROUND(I343*H343,2)</f>
        <v>0</v>
      </c>
      <c r="K343" s="228" t="s">
        <v>149</v>
      </c>
      <c r="L343" s="44"/>
      <c r="M343" s="233" t="s">
        <v>1</v>
      </c>
      <c r="N343" s="234" t="s">
        <v>43</v>
      </c>
      <c r="O343" s="91"/>
      <c r="P343" s="235">
        <f>O343*H343</f>
        <v>0</v>
      </c>
      <c r="Q343" s="235">
        <v>0</v>
      </c>
      <c r="R343" s="235">
        <f>Q343*H343</f>
        <v>0</v>
      </c>
      <c r="S343" s="235">
        <v>0.0021</v>
      </c>
      <c r="T343" s="236">
        <f>S343*H343</f>
        <v>0.0819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7" t="s">
        <v>150</v>
      </c>
      <c r="AT343" s="237" t="s">
        <v>145</v>
      </c>
      <c r="AU343" s="237" t="s">
        <v>86</v>
      </c>
      <c r="AY343" s="17" t="s">
        <v>143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7" t="s">
        <v>82</v>
      </c>
      <c r="BK343" s="238">
        <f>ROUND(I343*H343,2)</f>
        <v>0</v>
      </c>
      <c r="BL343" s="17" t="s">
        <v>150</v>
      </c>
      <c r="BM343" s="237" t="s">
        <v>723</v>
      </c>
    </row>
    <row r="344" spans="1:47" s="2" customFormat="1" ht="12">
      <c r="A344" s="38"/>
      <c r="B344" s="39"/>
      <c r="C344" s="40"/>
      <c r="D344" s="239" t="s">
        <v>152</v>
      </c>
      <c r="E344" s="40"/>
      <c r="F344" s="240" t="s">
        <v>724</v>
      </c>
      <c r="G344" s="40"/>
      <c r="H344" s="40"/>
      <c r="I344" s="241"/>
      <c r="J344" s="40"/>
      <c r="K344" s="40"/>
      <c r="L344" s="44"/>
      <c r="M344" s="242"/>
      <c r="N344" s="243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152</v>
      </c>
      <c r="AU344" s="17" t="s">
        <v>86</v>
      </c>
    </row>
    <row r="345" spans="1:47" s="2" customFormat="1" ht="12">
      <c r="A345" s="38"/>
      <c r="B345" s="39"/>
      <c r="C345" s="40"/>
      <c r="D345" s="244" t="s">
        <v>154</v>
      </c>
      <c r="E345" s="40"/>
      <c r="F345" s="245" t="s">
        <v>725</v>
      </c>
      <c r="G345" s="40"/>
      <c r="H345" s="40"/>
      <c r="I345" s="241"/>
      <c r="J345" s="40"/>
      <c r="K345" s="40"/>
      <c r="L345" s="44"/>
      <c r="M345" s="242"/>
      <c r="N345" s="243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154</v>
      </c>
      <c r="AU345" s="17" t="s">
        <v>86</v>
      </c>
    </row>
    <row r="346" spans="1:51" s="13" customFormat="1" ht="12">
      <c r="A346" s="13"/>
      <c r="B346" s="247"/>
      <c r="C346" s="248"/>
      <c r="D346" s="239" t="s">
        <v>158</v>
      </c>
      <c r="E346" s="249" t="s">
        <v>1</v>
      </c>
      <c r="F346" s="250" t="s">
        <v>726</v>
      </c>
      <c r="G346" s="248"/>
      <c r="H346" s="251">
        <v>39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7" t="s">
        <v>158</v>
      </c>
      <c r="AU346" s="257" t="s">
        <v>86</v>
      </c>
      <c r="AV346" s="13" t="s">
        <v>86</v>
      </c>
      <c r="AW346" s="13" t="s">
        <v>35</v>
      </c>
      <c r="AX346" s="13" t="s">
        <v>82</v>
      </c>
      <c r="AY346" s="257" t="s">
        <v>143</v>
      </c>
    </row>
    <row r="347" spans="1:65" s="2" customFormat="1" ht="24.15" customHeight="1">
      <c r="A347" s="38"/>
      <c r="B347" s="39"/>
      <c r="C347" s="226" t="s">
        <v>727</v>
      </c>
      <c r="D347" s="226" t="s">
        <v>145</v>
      </c>
      <c r="E347" s="227" t="s">
        <v>728</v>
      </c>
      <c r="F347" s="228" t="s">
        <v>729</v>
      </c>
      <c r="G347" s="229" t="s">
        <v>148</v>
      </c>
      <c r="H347" s="230">
        <v>74</v>
      </c>
      <c r="I347" s="231"/>
      <c r="J347" s="232">
        <f>ROUND(I347*H347,2)</f>
        <v>0</v>
      </c>
      <c r="K347" s="228" t="s">
        <v>149</v>
      </c>
      <c r="L347" s="44"/>
      <c r="M347" s="233" t="s">
        <v>1</v>
      </c>
      <c r="N347" s="234" t="s">
        <v>43</v>
      </c>
      <c r="O347" s="91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7" t="s">
        <v>150</v>
      </c>
      <c r="AT347" s="237" t="s">
        <v>145</v>
      </c>
      <c r="AU347" s="237" t="s">
        <v>86</v>
      </c>
      <c r="AY347" s="17" t="s">
        <v>143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7" t="s">
        <v>82</v>
      </c>
      <c r="BK347" s="238">
        <f>ROUND(I347*H347,2)</f>
        <v>0</v>
      </c>
      <c r="BL347" s="17" t="s">
        <v>150</v>
      </c>
      <c r="BM347" s="237" t="s">
        <v>730</v>
      </c>
    </row>
    <row r="348" spans="1:47" s="2" customFormat="1" ht="12">
      <c r="A348" s="38"/>
      <c r="B348" s="39"/>
      <c r="C348" s="40"/>
      <c r="D348" s="239" t="s">
        <v>152</v>
      </c>
      <c r="E348" s="40"/>
      <c r="F348" s="240" t="s">
        <v>731</v>
      </c>
      <c r="G348" s="40"/>
      <c r="H348" s="40"/>
      <c r="I348" s="241"/>
      <c r="J348" s="40"/>
      <c r="K348" s="40"/>
      <c r="L348" s="44"/>
      <c r="M348" s="242"/>
      <c r="N348" s="243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152</v>
      </c>
      <c r="AU348" s="17" t="s">
        <v>86</v>
      </c>
    </row>
    <row r="349" spans="1:47" s="2" customFormat="1" ht="12">
      <c r="A349" s="38"/>
      <c r="B349" s="39"/>
      <c r="C349" s="40"/>
      <c r="D349" s="244" t="s">
        <v>154</v>
      </c>
      <c r="E349" s="40"/>
      <c r="F349" s="245" t="s">
        <v>732</v>
      </c>
      <c r="G349" s="40"/>
      <c r="H349" s="40"/>
      <c r="I349" s="241"/>
      <c r="J349" s="40"/>
      <c r="K349" s="40"/>
      <c r="L349" s="44"/>
      <c r="M349" s="242"/>
      <c r="N349" s="243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154</v>
      </c>
      <c r="AU349" s="17" t="s">
        <v>86</v>
      </c>
    </row>
    <row r="350" spans="1:63" s="12" customFormat="1" ht="22.8" customHeight="1">
      <c r="A350" s="12"/>
      <c r="B350" s="210"/>
      <c r="C350" s="211"/>
      <c r="D350" s="212" t="s">
        <v>77</v>
      </c>
      <c r="E350" s="224" t="s">
        <v>416</v>
      </c>
      <c r="F350" s="224" t="s">
        <v>417</v>
      </c>
      <c r="G350" s="211"/>
      <c r="H350" s="211"/>
      <c r="I350" s="214"/>
      <c r="J350" s="225">
        <f>BK350</f>
        <v>0</v>
      </c>
      <c r="K350" s="211"/>
      <c r="L350" s="216"/>
      <c r="M350" s="217"/>
      <c r="N350" s="218"/>
      <c r="O350" s="218"/>
      <c r="P350" s="219">
        <f>SUM(P351:P382)</f>
        <v>0</v>
      </c>
      <c r="Q350" s="218"/>
      <c r="R350" s="219">
        <f>SUM(R351:R382)</f>
        <v>0</v>
      </c>
      <c r="S350" s="218"/>
      <c r="T350" s="220">
        <f>SUM(T351:T382)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21" t="s">
        <v>82</v>
      </c>
      <c r="AT350" s="222" t="s">
        <v>77</v>
      </c>
      <c r="AU350" s="222" t="s">
        <v>82</v>
      </c>
      <c r="AY350" s="221" t="s">
        <v>143</v>
      </c>
      <c r="BK350" s="223">
        <f>SUM(BK351:BK382)</f>
        <v>0</v>
      </c>
    </row>
    <row r="351" spans="1:65" s="2" customFormat="1" ht="16.5" customHeight="1">
      <c r="A351" s="38"/>
      <c r="B351" s="39"/>
      <c r="C351" s="226" t="s">
        <v>733</v>
      </c>
      <c r="D351" s="226" t="s">
        <v>145</v>
      </c>
      <c r="E351" s="227" t="s">
        <v>734</v>
      </c>
      <c r="F351" s="228" t="s">
        <v>735</v>
      </c>
      <c r="G351" s="229" t="s">
        <v>218</v>
      </c>
      <c r="H351" s="230">
        <v>107.36</v>
      </c>
      <c r="I351" s="231"/>
      <c r="J351" s="232">
        <f>ROUND(I351*H351,2)</f>
        <v>0</v>
      </c>
      <c r="K351" s="228" t="s">
        <v>1</v>
      </c>
      <c r="L351" s="44"/>
      <c r="M351" s="233" t="s">
        <v>1</v>
      </c>
      <c r="N351" s="234" t="s">
        <v>43</v>
      </c>
      <c r="O351" s="91"/>
      <c r="P351" s="235">
        <f>O351*H351</f>
        <v>0</v>
      </c>
      <c r="Q351" s="235">
        <v>0</v>
      </c>
      <c r="R351" s="235">
        <f>Q351*H351</f>
        <v>0</v>
      </c>
      <c r="S351" s="235">
        <v>0</v>
      </c>
      <c r="T351" s="236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7" t="s">
        <v>150</v>
      </c>
      <c r="AT351" s="237" t="s">
        <v>145</v>
      </c>
      <c r="AU351" s="237" t="s">
        <v>86</v>
      </c>
      <c r="AY351" s="17" t="s">
        <v>143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7" t="s">
        <v>82</v>
      </c>
      <c r="BK351" s="238">
        <f>ROUND(I351*H351,2)</f>
        <v>0</v>
      </c>
      <c r="BL351" s="17" t="s">
        <v>150</v>
      </c>
      <c r="BM351" s="237" t="s">
        <v>736</v>
      </c>
    </row>
    <row r="352" spans="1:47" s="2" customFormat="1" ht="12">
      <c r="A352" s="38"/>
      <c r="B352" s="39"/>
      <c r="C352" s="40"/>
      <c r="D352" s="239" t="s">
        <v>152</v>
      </c>
      <c r="E352" s="40"/>
      <c r="F352" s="240" t="s">
        <v>737</v>
      </c>
      <c r="G352" s="40"/>
      <c r="H352" s="40"/>
      <c r="I352" s="241"/>
      <c r="J352" s="40"/>
      <c r="K352" s="40"/>
      <c r="L352" s="44"/>
      <c r="M352" s="242"/>
      <c r="N352" s="243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152</v>
      </c>
      <c r="AU352" s="17" t="s">
        <v>86</v>
      </c>
    </row>
    <row r="353" spans="1:51" s="13" customFormat="1" ht="12">
      <c r="A353" s="13"/>
      <c r="B353" s="247"/>
      <c r="C353" s="248"/>
      <c r="D353" s="239" t="s">
        <v>158</v>
      </c>
      <c r="E353" s="249" t="s">
        <v>1</v>
      </c>
      <c r="F353" s="250" t="s">
        <v>738</v>
      </c>
      <c r="G353" s="248"/>
      <c r="H353" s="251">
        <v>107.36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7" t="s">
        <v>158</v>
      </c>
      <c r="AU353" s="257" t="s">
        <v>86</v>
      </c>
      <c r="AV353" s="13" t="s">
        <v>86</v>
      </c>
      <c r="AW353" s="13" t="s">
        <v>35</v>
      </c>
      <c r="AX353" s="13" t="s">
        <v>82</v>
      </c>
      <c r="AY353" s="257" t="s">
        <v>143</v>
      </c>
    </row>
    <row r="354" spans="1:65" s="2" customFormat="1" ht="16.5" customHeight="1">
      <c r="A354" s="38"/>
      <c r="B354" s="39"/>
      <c r="C354" s="226" t="s">
        <v>739</v>
      </c>
      <c r="D354" s="226" t="s">
        <v>145</v>
      </c>
      <c r="E354" s="227" t="s">
        <v>740</v>
      </c>
      <c r="F354" s="228" t="s">
        <v>741</v>
      </c>
      <c r="G354" s="229" t="s">
        <v>218</v>
      </c>
      <c r="H354" s="230">
        <v>214.72</v>
      </c>
      <c r="I354" s="231"/>
      <c r="J354" s="232">
        <f>ROUND(I354*H354,2)</f>
        <v>0</v>
      </c>
      <c r="K354" s="228" t="s">
        <v>1</v>
      </c>
      <c r="L354" s="44"/>
      <c r="M354" s="233" t="s">
        <v>1</v>
      </c>
      <c r="N354" s="234" t="s">
        <v>43</v>
      </c>
      <c r="O354" s="91"/>
      <c r="P354" s="235">
        <f>O354*H354</f>
        <v>0</v>
      </c>
      <c r="Q354" s="235">
        <v>0</v>
      </c>
      <c r="R354" s="235">
        <f>Q354*H354</f>
        <v>0</v>
      </c>
      <c r="S354" s="235">
        <v>0</v>
      </c>
      <c r="T354" s="236">
        <f>S354*H354</f>
        <v>0</v>
      </c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R354" s="237" t="s">
        <v>150</v>
      </c>
      <c r="AT354" s="237" t="s">
        <v>145</v>
      </c>
      <c r="AU354" s="237" t="s">
        <v>86</v>
      </c>
      <c r="AY354" s="17" t="s">
        <v>143</v>
      </c>
      <c r="BE354" s="238">
        <f>IF(N354="základní",J354,0)</f>
        <v>0</v>
      </c>
      <c r="BF354" s="238">
        <f>IF(N354="snížená",J354,0)</f>
        <v>0</v>
      </c>
      <c r="BG354" s="238">
        <f>IF(N354="zákl. přenesená",J354,0)</f>
        <v>0</v>
      </c>
      <c r="BH354" s="238">
        <f>IF(N354="sníž. přenesená",J354,0)</f>
        <v>0</v>
      </c>
      <c r="BI354" s="238">
        <f>IF(N354="nulová",J354,0)</f>
        <v>0</v>
      </c>
      <c r="BJ354" s="17" t="s">
        <v>82</v>
      </c>
      <c r="BK354" s="238">
        <f>ROUND(I354*H354,2)</f>
        <v>0</v>
      </c>
      <c r="BL354" s="17" t="s">
        <v>150</v>
      </c>
      <c r="BM354" s="237" t="s">
        <v>742</v>
      </c>
    </row>
    <row r="355" spans="1:47" s="2" customFormat="1" ht="12">
      <c r="A355" s="38"/>
      <c r="B355" s="39"/>
      <c r="C355" s="40"/>
      <c r="D355" s="239" t="s">
        <v>152</v>
      </c>
      <c r="E355" s="40"/>
      <c r="F355" s="240" t="s">
        <v>743</v>
      </c>
      <c r="G355" s="40"/>
      <c r="H355" s="40"/>
      <c r="I355" s="241"/>
      <c r="J355" s="40"/>
      <c r="K355" s="40"/>
      <c r="L355" s="44"/>
      <c r="M355" s="242"/>
      <c r="N355" s="243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152</v>
      </c>
      <c r="AU355" s="17" t="s">
        <v>86</v>
      </c>
    </row>
    <row r="356" spans="1:51" s="15" customFormat="1" ht="12">
      <c r="A356" s="15"/>
      <c r="B356" s="283"/>
      <c r="C356" s="284"/>
      <c r="D356" s="239" t="s">
        <v>158</v>
      </c>
      <c r="E356" s="285" t="s">
        <v>1</v>
      </c>
      <c r="F356" s="286" t="s">
        <v>744</v>
      </c>
      <c r="G356" s="284"/>
      <c r="H356" s="285" t="s">
        <v>1</v>
      </c>
      <c r="I356" s="287"/>
      <c r="J356" s="284"/>
      <c r="K356" s="284"/>
      <c r="L356" s="288"/>
      <c r="M356" s="289"/>
      <c r="N356" s="290"/>
      <c r="O356" s="290"/>
      <c r="P356" s="290"/>
      <c r="Q356" s="290"/>
      <c r="R356" s="290"/>
      <c r="S356" s="290"/>
      <c r="T356" s="291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T356" s="292" t="s">
        <v>158</v>
      </c>
      <c r="AU356" s="292" t="s">
        <v>86</v>
      </c>
      <c r="AV356" s="15" t="s">
        <v>82</v>
      </c>
      <c r="AW356" s="15" t="s">
        <v>35</v>
      </c>
      <c r="AX356" s="15" t="s">
        <v>78</v>
      </c>
      <c r="AY356" s="292" t="s">
        <v>143</v>
      </c>
    </row>
    <row r="357" spans="1:51" s="13" customFormat="1" ht="12">
      <c r="A357" s="13"/>
      <c r="B357" s="247"/>
      <c r="C357" s="248"/>
      <c r="D357" s="239" t="s">
        <v>158</v>
      </c>
      <c r="E357" s="249" t="s">
        <v>1</v>
      </c>
      <c r="F357" s="250" t="s">
        <v>745</v>
      </c>
      <c r="G357" s="248"/>
      <c r="H357" s="251">
        <v>107.36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7" t="s">
        <v>158</v>
      </c>
      <c r="AU357" s="257" t="s">
        <v>86</v>
      </c>
      <c r="AV357" s="13" t="s">
        <v>86</v>
      </c>
      <c r="AW357" s="13" t="s">
        <v>35</v>
      </c>
      <c r="AX357" s="13" t="s">
        <v>78</v>
      </c>
      <c r="AY357" s="257" t="s">
        <v>143</v>
      </c>
    </row>
    <row r="358" spans="1:51" s="13" customFormat="1" ht="12">
      <c r="A358" s="13"/>
      <c r="B358" s="247"/>
      <c r="C358" s="248"/>
      <c r="D358" s="239" t="s">
        <v>158</v>
      </c>
      <c r="E358" s="249" t="s">
        <v>1</v>
      </c>
      <c r="F358" s="250" t="s">
        <v>746</v>
      </c>
      <c r="G358" s="248"/>
      <c r="H358" s="251">
        <v>107.36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7" t="s">
        <v>158</v>
      </c>
      <c r="AU358" s="257" t="s">
        <v>86</v>
      </c>
      <c r="AV358" s="13" t="s">
        <v>86</v>
      </c>
      <c r="AW358" s="13" t="s">
        <v>35</v>
      </c>
      <c r="AX358" s="13" t="s">
        <v>78</v>
      </c>
      <c r="AY358" s="257" t="s">
        <v>143</v>
      </c>
    </row>
    <row r="359" spans="1:51" s="14" customFormat="1" ht="12">
      <c r="A359" s="14"/>
      <c r="B359" s="258"/>
      <c r="C359" s="259"/>
      <c r="D359" s="239" t="s">
        <v>158</v>
      </c>
      <c r="E359" s="260" t="s">
        <v>1</v>
      </c>
      <c r="F359" s="261" t="s">
        <v>161</v>
      </c>
      <c r="G359" s="259"/>
      <c r="H359" s="262">
        <v>214.72</v>
      </c>
      <c r="I359" s="263"/>
      <c r="J359" s="259"/>
      <c r="K359" s="259"/>
      <c r="L359" s="264"/>
      <c r="M359" s="265"/>
      <c r="N359" s="266"/>
      <c r="O359" s="266"/>
      <c r="P359" s="266"/>
      <c r="Q359" s="266"/>
      <c r="R359" s="266"/>
      <c r="S359" s="266"/>
      <c r="T359" s="267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68" t="s">
        <v>158</v>
      </c>
      <c r="AU359" s="268" t="s">
        <v>86</v>
      </c>
      <c r="AV359" s="14" t="s">
        <v>150</v>
      </c>
      <c r="AW359" s="14" t="s">
        <v>35</v>
      </c>
      <c r="AX359" s="14" t="s">
        <v>82</v>
      </c>
      <c r="AY359" s="268" t="s">
        <v>143</v>
      </c>
    </row>
    <row r="360" spans="1:65" s="2" customFormat="1" ht="16.5" customHeight="1">
      <c r="A360" s="38"/>
      <c r="B360" s="39"/>
      <c r="C360" s="226" t="s">
        <v>747</v>
      </c>
      <c r="D360" s="226" t="s">
        <v>145</v>
      </c>
      <c r="E360" s="227" t="s">
        <v>748</v>
      </c>
      <c r="F360" s="228" t="s">
        <v>741</v>
      </c>
      <c r="G360" s="229" t="s">
        <v>218</v>
      </c>
      <c r="H360" s="230">
        <v>195.2</v>
      </c>
      <c r="I360" s="231"/>
      <c r="J360" s="232">
        <f>ROUND(I360*H360,2)</f>
        <v>0</v>
      </c>
      <c r="K360" s="228" t="s">
        <v>1</v>
      </c>
      <c r="L360" s="44"/>
      <c r="M360" s="233" t="s">
        <v>1</v>
      </c>
      <c r="N360" s="234" t="s">
        <v>43</v>
      </c>
      <c r="O360" s="91"/>
      <c r="P360" s="235">
        <f>O360*H360</f>
        <v>0</v>
      </c>
      <c r="Q360" s="235">
        <v>0</v>
      </c>
      <c r="R360" s="235">
        <f>Q360*H360</f>
        <v>0</v>
      </c>
      <c r="S360" s="235">
        <v>0</v>
      </c>
      <c r="T360" s="236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7" t="s">
        <v>150</v>
      </c>
      <c r="AT360" s="237" t="s">
        <v>145</v>
      </c>
      <c r="AU360" s="237" t="s">
        <v>86</v>
      </c>
      <c r="AY360" s="17" t="s">
        <v>143</v>
      </c>
      <c r="BE360" s="238">
        <f>IF(N360="základní",J360,0)</f>
        <v>0</v>
      </c>
      <c r="BF360" s="238">
        <f>IF(N360="snížená",J360,0)</f>
        <v>0</v>
      </c>
      <c r="BG360" s="238">
        <f>IF(N360="zákl. přenesená",J360,0)</f>
        <v>0</v>
      </c>
      <c r="BH360" s="238">
        <f>IF(N360="sníž. přenesená",J360,0)</f>
        <v>0</v>
      </c>
      <c r="BI360" s="238">
        <f>IF(N360="nulová",J360,0)</f>
        <v>0</v>
      </c>
      <c r="BJ360" s="17" t="s">
        <v>82</v>
      </c>
      <c r="BK360" s="238">
        <f>ROUND(I360*H360,2)</f>
        <v>0</v>
      </c>
      <c r="BL360" s="17" t="s">
        <v>150</v>
      </c>
      <c r="BM360" s="237" t="s">
        <v>749</v>
      </c>
    </row>
    <row r="361" spans="1:47" s="2" customFormat="1" ht="12">
      <c r="A361" s="38"/>
      <c r="B361" s="39"/>
      <c r="C361" s="40"/>
      <c r="D361" s="239" t="s">
        <v>152</v>
      </c>
      <c r="E361" s="40"/>
      <c r="F361" s="240" t="s">
        <v>743</v>
      </c>
      <c r="G361" s="40"/>
      <c r="H361" s="40"/>
      <c r="I361" s="241"/>
      <c r="J361" s="40"/>
      <c r="K361" s="40"/>
      <c r="L361" s="44"/>
      <c r="M361" s="242"/>
      <c r="N361" s="243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152</v>
      </c>
      <c r="AU361" s="17" t="s">
        <v>86</v>
      </c>
    </row>
    <row r="362" spans="1:51" s="13" customFormat="1" ht="12">
      <c r="A362" s="13"/>
      <c r="B362" s="247"/>
      <c r="C362" s="248"/>
      <c r="D362" s="239" t="s">
        <v>158</v>
      </c>
      <c r="E362" s="249" t="s">
        <v>1</v>
      </c>
      <c r="F362" s="250" t="s">
        <v>750</v>
      </c>
      <c r="G362" s="248"/>
      <c r="H362" s="251">
        <v>195.2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7" t="s">
        <v>158</v>
      </c>
      <c r="AU362" s="257" t="s">
        <v>86</v>
      </c>
      <c r="AV362" s="13" t="s">
        <v>86</v>
      </c>
      <c r="AW362" s="13" t="s">
        <v>35</v>
      </c>
      <c r="AX362" s="13" t="s">
        <v>82</v>
      </c>
      <c r="AY362" s="257" t="s">
        <v>143</v>
      </c>
    </row>
    <row r="363" spans="1:65" s="2" customFormat="1" ht="16.5" customHeight="1">
      <c r="A363" s="38"/>
      <c r="B363" s="39"/>
      <c r="C363" s="226" t="s">
        <v>751</v>
      </c>
      <c r="D363" s="226" t="s">
        <v>145</v>
      </c>
      <c r="E363" s="227" t="s">
        <v>752</v>
      </c>
      <c r="F363" s="228" t="s">
        <v>753</v>
      </c>
      <c r="G363" s="229" t="s">
        <v>218</v>
      </c>
      <c r="H363" s="230">
        <v>383.97</v>
      </c>
      <c r="I363" s="231"/>
      <c r="J363" s="232">
        <f>ROUND(I363*H363,2)</f>
        <v>0</v>
      </c>
      <c r="K363" s="228" t="s">
        <v>1</v>
      </c>
      <c r="L363" s="44"/>
      <c r="M363" s="233" t="s">
        <v>1</v>
      </c>
      <c r="N363" s="234" t="s">
        <v>43</v>
      </c>
      <c r="O363" s="91"/>
      <c r="P363" s="235">
        <f>O363*H363</f>
        <v>0</v>
      </c>
      <c r="Q363" s="235">
        <v>0</v>
      </c>
      <c r="R363" s="235">
        <f>Q363*H363</f>
        <v>0</v>
      </c>
      <c r="S363" s="235">
        <v>0</v>
      </c>
      <c r="T363" s="236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7" t="s">
        <v>150</v>
      </c>
      <c r="AT363" s="237" t="s">
        <v>145</v>
      </c>
      <c r="AU363" s="237" t="s">
        <v>86</v>
      </c>
      <c r="AY363" s="17" t="s">
        <v>143</v>
      </c>
      <c r="BE363" s="238">
        <f>IF(N363="základní",J363,0)</f>
        <v>0</v>
      </c>
      <c r="BF363" s="238">
        <f>IF(N363="snížená",J363,0)</f>
        <v>0</v>
      </c>
      <c r="BG363" s="238">
        <f>IF(N363="zákl. přenesená",J363,0)</f>
        <v>0</v>
      </c>
      <c r="BH363" s="238">
        <f>IF(N363="sníž. přenesená",J363,0)</f>
        <v>0</v>
      </c>
      <c r="BI363" s="238">
        <f>IF(N363="nulová",J363,0)</f>
        <v>0</v>
      </c>
      <c r="BJ363" s="17" t="s">
        <v>82</v>
      </c>
      <c r="BK363" s="238">
        <f>ROUND(I363*H363,2)</f>
        <v>0</v>
      </c>
      <c r="BL363" s="17" t="s">
        <v>150</v>
      </c>
      <c r="BM363" s="237" t="s">
        <v>754</v>
      </c>
    </row>
    <row r="364" spans="1:47" s="2" customFormat="1" ht="12">
      <c r="A364" s="38"/>
      <c r="B364" s="39"/>
      <c r="C364" s="40"/>
      <c r="D364" s="239" t="s">
        <v>152</v>
      </c>
      <c r="E364" s="40"/>
      <c r="F364" s="240" t="s">
        <v>755</v>
      </c>
      <c r="G364" s="40"/>
      <c r="H364" s="40"/>
      <c r="I364" s="241"/>
      <c r="J364" s="40"/>
      <c r="K364" s="40"/>
      <c r="L364" s="44"/>
      <c r="M364" s="242"/>
      <c r="N364" s="243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152</v>
      </c>
      <c r="AU364" s="17" t="s">
        <v>86</v>
      </c>
    </row>
    <row r="365" spans="1:51" s="15" customFormat="1" ht="12">
      <c r="A365" s="15"/>
      <c r="B365" s="283"/>
      <c r="C365" s="284"/>
      <c r="D365" s="239" t="s">
        <v>158</v>
      </c>
      <c r="E365" s="285" t="s">
        <v>1</v>
      </c>
      <c r="F365" s="286" t="s">
        <v>756</v>
      </c>
      <c r="G365" s="284"/>
      <c r="H365" s="285" t="s">
        <v>1</v>
      </c>
      <c r="I365" s="287"/>
      <c r="J365" s="284"/>
      <c r="K365" s="284"/>
      <c r="L365" s="288"/>
      <c r="M365" s="289"/>
      <c r="N365" s="290"/>
      <c r="O365" s="290"/>
      <c r="P365" s="290"/>
      <c r="Q365" s="290"/>
      <c r="R365" s="290"/>
      <c r="S365" s="290"/>
      <c r="T365" s="291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T365" s="292" t="s">
        <v>158</v>
      </c>
      <c r="AU365" s="292" t="s">
        <v>86</v>
      </c>
      <c r="AV365" s="15" t="s">
        <v>82</v>
      </c>
      <c r="AW365" s="15" t="s">
        <v>35</v>
      </c>
      <c r="AX365" s="15" t="s">
        <v>78</v>
      </c>
      <c r="AY365" s="292" t="s">
        <v>143</v>
      </c>
    </row>
    <row r="366" spans="1:51" s="13" customFormat="1" ht="12">
      <c r="A366" s="13"/>
      <c r="B366" s="247"/>
      <c r="C366" s="248"/>
      <c r="D366" s="239" t="s">
        <v>158</v>
      </c>
      <c r="E366" s="249" t="s">
        <v>1</v>
      </c>
      <c r="F366" s="250" t="s">
        <v>757</v>
      </c>
      <c r="G366" s="248"/>
      <c r="H366" s="251">
        <v>259.33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7" t="s">
        <v>158</v>
      </c>
      <c r="AU366" s="257" t="s">
        <v>86</v>
      </c>
      <c r="AV366" s="13" t="s">
        <v>86</v>
      </c>
      <c r="AW366" s="13" t="s">
        <v>35</v>
      </c>
      <c r="AX366" s="13" t="s">
        <v>78</v>
      </c>
      <c r="AY366" s="257" t="s">
        <v>143</v>
      </c>
    </row>
    <row r="367" spans="1:51" s="13" customFormat="1" ht="12">
      <c r="A367" s="13"/>
      <c r="B367" s="247"/>
      <c r="C367" s="248"/>
      <c r="D367" s="239" t="s">
        <v>158</v>
      </c>
      <c r="E367" s="249" t="s">
        <v>1</v>
      </c>
      <c r="F367" s="250" t="s">
        <v>758</v>
      </c>
      <c r="G367" s="248"/>
      <c r="H367" s="251">
        <v>124.64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7" t="s">
        <v>158</v>
      </c>
      <c r="AU367" s="257" t="s">
        <v>86</v>
      </c>
      <c r="AV367" s="13" t="s">
        <v>86</v>
      </c>
      <c r="AW367" s="13" t="s">
        <v>35</v>
      </c>
      <c r="AX367" s="13" t="s">
        <v>78</v>
      </c>
      <c r="AY367" s="257" t="s">
        <v>143</v>
      </c>
    </row>
    <row r="368" spans="1:51" s="14" customFormat="1" ht="12">
      <c r="A368" s="14"/>
      <c r="B368" s="258"/>
      <c r="C368" s="259"/>
      <c r="D368" s="239" t="s">
        <v>158</v>
      </c>
      <c r="E368" s="260" t="s">
        <v>1</v>
      </c>
      <c r="F368" s="261" t="s">
        <v>161</v>
      </c>
      <c r="G368" s="259"/>
      <c r="H368" s="262">
        <v>383.97</v>
      </c>
      <c r="I368" s="263"/>
      <c r="J368" s="259"/>
      <c r="K368" s="259"/>
      <c r="L368" s="264"/>
      <c r="M368" s="265"/>
      <c r="N368" s="266"/>
      <c r="O368" s="266"/>
      <c r="P368" s="266"/>
      <c r="Q368" s="266"/>
      <c r="R368" s="266"/>
      <c r="S368" s="266"/>
      <c r="T368" s="267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68" t="s">
        <v>158</v>
      </c>
      <c r="AU368" s="268" t="s">
        <v>86</v>
      </c>
      <c r="AV368" s="14" t="s">
        <v>150</v>
      </c>
      <c r="AW368" s="14" t="s">
        <v>35</v>
      </c>
      <c r="AX368" s="14" t="s">
        <v>82</v>
      </c>
      <c r="AY368" s="268" t="s">
        <v>143</v>
      </c>
    </row>
    <row r="369" spans="1:65" s="2" customFormat="1" ht="21.75" customHeight="1">
      <c r="A369" s="38"/>
      <c r="B369" s="39"/>
      <c r="C369" s="226" t="s">
        <v>759</v>
      </c>
      <c r="D369" s="226" t="s">
        <v>145</v>
      </c>
      <c r="E369" s="227" t="s">
        <v>760</v>
      </c>
      <c r="F369" s="228" t="s">
        <v>761</v>
      </c>
      <c r="G369" s="229" t="s">
        <v>218</v>
      </c>
      <c r="H369" s="230">
        <v>136.43</v>
      </c>
      <c r="I369" s="231"/>
      <c r="J369" s="232">
        <f>ROUND(I369*H369,2)</f>
        <v>0</v>
      </c>
      <c r="K369" s="228" t="s">
        <v>1</v>
      </c>
      <c r="L369" s="44"/>
      <c r="M369" s="233" t="s">
        <v>1</v>
      </c>
      <c r="N369" s="234" t="s">
        <v>43</v>
      </c>
      <c r="O369" s="91"/>
      <c r="P369" s="235">
        <f>O369*H369</f>
        <v>0</v>
      </c>
      <c r="Q369" s="235">
        <v>0</v>
      </c>
      <c r="R369" s="235">
        <f>Q369*H369</f>
        <v>0</v>
      </c>
      <c r="S369" s="235">
        <v>0</v>
      </c>
      <c r="T369" s="236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7" t="s">
        <v>150</v>
      </c>
      <c r="AT369" s="237" t="s">
        <v>145</v>
      </c>
      <c r="AU369" s="237" t="s">
        <v>86</v>
      </c>
      <c r="AY369" s="17" t="s">
        <v>143</v>
      </c>
      <c r="BE369" s="238">
        <f>IF(N369="základní",J369,0)</f>
        <v>0</v>
      </c>
      <c r="BF369" s="238">
        <f>IF(N369="snížená",J369,0)</f>
        <v>0</v>
      </c>
      <c r="BG369" s="238">
        <f>IF(N369="zákl. přenesená",J369,0)</f>
        <v>0</v>
      </c>
      <c r="BH369" s="238">
        <f>IF(N369="sníž. přenesená",J369,0)</f>
        <v>0</v>
      </c>
      <c r="BI369" s="238">
        <f>IF(N369="nulová",J369,0)</f>
        <v>0</v>
      </c>
      <c r="BJ369" s="17" t="s">
        <v>82</v>
      </c>
      <c r="BK369" s="238">
        <f>ROUND(I369*H369,2)</f>
        <v>0</v>
      </c>
      <c r="BL369" s="17" t="s">
        <v>150</v>
      </c>
      <c r="BM369" s="237" t="s">
        <v>762</v>
      </c>
    </row>
    <row r="370" spans="1:47" s="2" customFormat="1" ht="12">
      <c r="A370" s="38"/>
      <c r="B370" s="39"/>
      <c r="C370" s="40"/>
      <c r="D370" s="239" t="s">
        <v>152</v>
      </c>
      <c r="E370" s="40"/>
      <c r="F370" s="240" t="s">
        <v>763</v>
      </c>
      <c r="G370" s="40"/>
      <c r="H370" s="40"/>
      <c r="I370" s="241"/>
      <c r="J370" s="40"/>
      <c r="K370" s="40"/>
      <c r="L370" s="44"/>
      <c r="M370" s="242"/>
      <c r="N370" s="243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152</v>
      </c>
      <c r="AU370" s="17" t="s">
        <v>86</v>
      </c>
    </row>
    <row r="371" spans="1:51" s="15" customFormat="1" ht="12">
      <c r="A371" s="15"/>
      <c r="B371" s="283"/>
      <c r="C371" s="284"/>
      <c r="D371" s="239" t="s">
        <v>158</v>
      </c>
      <c r="E371" s="285" t="s">
        <v>1</v>
      </c>
      <c r="F371" s="286" t="s">
        <v>764</v>
      </c>
      <c r="G371" s="284"/>
      <c r="H371" s="285" t="s">
        <v>1</v>
      </c>
      <c r="I371" s="287"/>
      <c r="J371" s="284"/>
      <c r="K371" s="284"/>
      <c r="L371" s="288"/>
      <c r="M371" s="289"/>
      <c r="N371" s="290"/>
      <c r="O371" s="290"/>
      <c r="P371" s="290"/>
      <c r="Q371" s="290"/>
      <c r="R371" s="290"/>
      <c r="S371" s="290"/>
      <c r="T371" s="291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T371" s="292" t="s">
        <v>158</v>
      </c>
      <c r="AU371" s="292" t="s">
        <v>86</v>
      </c>
      <c r="AV371" s="15" t="s">
        <v>82</v>
      </c>
      <c r="AW371" s="15" t="s">
        <v>35</v>
      </c>
      <c r="AX371" s="15" t="s">
        <v>78</v>
      </c>
      <c r="AY371" s="292" t="s">
        <v>143</v>
      </c>
    </row>
    <row r="372" spans="1:51" s="13" customFormat="1" ht="12">
      <c r="A372" s="13"/>
      <c r="B372" s="247"/>
      <c r="C372" s="248"/>
      <c r="D372" s="239" t="s">
        <v>158</v>
      </c>
      <c r="E372" s="249" t="s">
        <v>1</v>
      </c>
      <c r="F372" s="250" t="s">
        <v>765</v>
      </c>
      <c r="G372" s="248"/>
      <c r="H372" s="251">
        <v>112.75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7" t="s">
        <v>158</v>
      </c>
      <c r="AU372" s="257" t="s">
        <v>86</v>
      </c>
      <c r="AV372" s="13" t="s">
        <v>86</v>
      </c>
      <c r="AW372" s="13" t="s">
        <v>35</v>
      </c>
      <c r="AX372" s="13" t="s">
        <v>78</v>
      </c>
      <c r="AY372" s="257" t="s">
        <v>143</v>
      </c>
    </row>
    <row r="373" spans="1:51" s="13" customFormat="1" ht="12">
      <c r="A373" s="13"/>
      <c r="B373" s="247"/>
      <c r="C373" s="248"/>
      <c r="D373" s="239" t="s">
        <v>158</v>
      </c>
      <c r="E373" s="249" t="s">
        <v>1</v>
      </c>
      <c r="F373" s="250" t="s">
        <v>766</v>
      </c>
      <c r="G373" s="248"/>
      <c r="H373" s="251">
        <v>23.68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7" t="s">
        <v>158</v>
      </c>
      <c r="AU373" s="257" t="s">
        <v>86</v>
      </c>
      <c r="AV373" s="13" t="s">
        <v>86</v>
      </c>
      <c r="AW373" s="13" t="s">
        <v>35</v>
      </c>
      <c r="AX373" s="13" t="s">
        <v>78</v>
      </c>
      <c r="AY373" s="257" t="s">
        <v>143</v>
      </c>
    </row>
    <row r="374" spans="1:51" s="14" customFormat="1" ht="12">
      <c r="A374" s="14"/>
      <c r="B374" s="258"/>
      <c r="C374" s="259"/>
      <c r="D374" s="239" t="s">
        <v>158</v>
      </c>
      <c r="E374" s="260" t="s">
        <v>1</v>
      </c>
      <c r="F374" s="261" t="s">
        <v>161</v>
      </c>
      <c r="G374" s="259"/>
      <c r="H374" s="262">
        <v>136.43</v>
      </c>
      <c r="I374" s="263"/>
      <c r="J374" s="259"/>
      <c r="K374" s="259"/>
      <c r="L374" s="264"/>
      <c r="M374" s="265"/>
      <c r="N374" s="266"/>
      <c r="O374" s="266"/>
      <c r="P374" s="266"/>
      <c r="Q374" s="266"/>
      <c r="R374" s="266"/>
      <c r="S374" s="266"/>
      <c r="T374" s="267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68" t="s">
        <v>158</v>
      </c>
      <c r="AU374" s="268" t="s">
        <v>86</v>
      </c>
      <c r="AV374" s="14" t="s">
        <v>150</v>
      </c>
      <c r="AW374" s="14" t="s">
        <v>35</v>
      </c>
      <c r="AX374" s="14" t="s">
        <v>82</v>
      </c>
      <c r="AY374" s="268" t="s">
        <v>143</v>
      </c>
    </row>
    <row r="375" spans="1:65" s="2" customFormat="1" ht="24.15" customHeight="1">
      <c r="A375" s="38"/>
      <c r="B375" s="39"/>
      <c r="C375" s="226" t="s">
        <v>767</v>
      </c>
      <c r="D375" s="226" t="s">
        <v>145</v>
      </c>
      <c r="E375" s="227" t="s">
        <v>434</v>
      </c>
      <c r="F375" s="228" t="s">
        <v>435</v>
      </c>
      <c r="G375" s="229" t="s">
        <v>218</v>
      </c>
      <c r="H375" s="230">
        <v>97.6</v>
      </c>
      <c r="I375" s="231"/>
      <c r="J375" s="232">
        <f>ROUND(I375*H375,2)</f>
        <v>0</v>
      </c>
      <c r="K375" s="228" t="s">
        <v>149</v>
      </c>
      <c r="L375" s="44"/>
      <c r="M375" s="233" t="s">
        <v>1</v>
      </c>
      <c r="N375" s="234" t="s">
        <v>43</v>
      </c>
      <c r="O375" s="91"/>
      <c r="P375" s="235">
        <f>O375*H375</f>
        <v>0</v>
      </c>
      <c r="Q375" s="235">
        <v>0</v>
      </c>
      <c r="R375" s="235">
        <f>Q375*H375</f>
        <v>0</v>
      </c>
      <c r="S375" s="235">
        <v>0</v>
      </c>
      <c r="T375" s="236">
        <f>S375*H375</f>
        <v>0</v>
      </c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R375" s="237" t="s">
        <v>150</v>
      </c>
      <c r="AT375" s="237" t="s">
        <v>145</v>
      </c>
      <c r="AU375" s="237" t="s">
        <v>86</v>
      </c>
      <c r="AY375" s="17" t="s">
        <v>143</v>
      </c>
      <c r="BE375" s="238">
        <f>IF(N375="základní",J375,0)</f>
        <v>0</v>
      </c>
      <c r="BF375" s="238">
        <f>IF(N375="snížená",J375,0)</f>
        <v>0</v>
      </c>
      <c r="BG375" s="238">
        <f>IF(N375="zákl. přenesená",J375,0)</f>
        <v>0</v>
      </c>
      <c r="BH375" s="238">
        <f>IF(N375="sníž. přenesená",J375,0)</f>
        <v>0</v>
      </c>
      <c r="BI375" s="238">
        <f>IF(N375="nulová",J375,0)</f>
        <v>0</v>
      </c>
      <c r="BJ375" s="17" t="s">
        <v>82</v>
      </c>
      <c r="BK375" s="238">
        <f>ROUND(I375*H375,2)</f>
        <v>0</v>
      </c>
      <c r="BL375" s="17" t="s">
        <v>150</v>
      </c>
      <c r="BM375" s="237" t="s">
        <v>768</v>
      </c>
    </row>
    <row r="376" spans="1:47" s="2" customFormat="1" ht="12">
      <c r="A376" s="38"/>
      <c r="B376" s="39"/>
      <c r="C376" s="40"/>
      <c r="D376" s="239" t="s">
        <v>152</v>
      </c>
      <c r="E376" s="40"/>
      <c r="F376" s="240" t="s">
        <v>437</v>
      </c>
      <c r="G376" s="40"/>
      <c r="H376" s="40"/>
      <c r="I376" s="241"/>
      <c r="J376" s="40"/>
      <c r="K376" s="40"/>
      <c r="L376" s="44"/>
      <c r="M376" s="242"/>
      <c r="N376" s="243"/>
      <c r="O376" s="91"/>
      <c r="P376" s="91"/>
      <c r="Q376" s="91"/>
      <c r="R376" s="91"/>
      <c r="S376" s="91"/>
      <c r="T376" s="92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152</v>
      </c>
      <c r="AU376" s="17" t="s">
        <v>86</v>
      </c>
    </row>
    <row r="377" spans="1:47" s="2" customFormat="1" ht="12">
      <c r="A377" s="38"/>
      <c r="B377" s="39"/>
      <c r="C377" s="40"/>
      <c r="D377" s="244" t="s">
        <v>154</v>
      </c>
      <c r="E377" s="40"/>
      <c r="F377" s="245" t="s">
        <v>438</v>
      </c>
      <c r="G377" s="40"/>
      <c r="H377" s="40"/>
      <c r="I377" s="241"/>
      <c r="J377" s="40"/>
      <c r="K377" s="40"/>
      <c r="L377" s="44"/>
      <c r="M377" s="242"/>
      <c r="N377" s="243"/>
      <c r="O377" s="91"/>
      <c r="P377" s="91"/>
      <c r="Q377" s="91"/>
      <c r="R377" s="91"/>
      <c r="S377" s="91"/>
      <c r="T377" s="92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T377" s="17" t="s">
        <v>154</v>
      </c>
      <c r="AU377" s="17" t="s">
        <v>86</v>
      </c>
    </row>
    <row r="378" spans="1:51" s="13" customFormat="1" ht="12">
      <c r="A378" s="13"/>
      <c r="B378" s="247"/>
      <c r="C378" s="248"/>
      <c r="D378" s="239" t="s">
        <v>158</v>
      </c>
      <c r="E378" s="249" t="s">
        <v>1</v>
      </c>
      <c r="F378" s="250" t="s">
        <v>769</v>
      </c>
      <c r="G378" s="248"/>
      <c r="H378" s="251">
        <v>97.6</v>
      </c>
      <c r="I378" s="252"/>
      <c r="J378" s="248"/>
      <c r="K378" s="248"/>
      <c r="L378" s="253"/>
      <c r="M378" s="254"/>
      <c r="N378" s="255"/>
      <c r="O378" s="255"/>
      <c r="P378" s="255"/>
      <c r="Q378" s="255"/>
      <c r="R378" s="255"/>
      <c r="S378" s="255"/>
      <c r="T378" s="256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7" t="s">
        <v>158</v>
      </c>
      <c r="AU378" s="257" t="s">
        <v>86</v>
      </c>
      <c r="AV378" s="13" t="s">
        <v>86</v>
      </c>
      <c r="AW378" s="13" t="s">
        <v>35</v>
      </c>
      <c r="AX378" s="13" t="s">
        <v>82</v>
      </c>
      <c r="AY378" s="257" t="s">
        <v>143</v>
      </c>
    </row>
    <row r="379" spans="1:65" s="2" customFormat="1" ht="37.8" customHeight="1">
      <c r="A379" s="38"/>
      <c r="B379" s="39"/>
      <c r="C379" s="226" t="s">
        <v>770</v>
      </c>
      <c r="D379" s="226" t="s">
        <v>145</v>
      </c>
      <c r="E379" s="227" t="s">
        <v>771</v>
      </c>
      <c r="F379" s="228" t="s">
        <v>772</v>
      </c>
      <c r="G379" s="229" t="s">
        <v>218</v>
      </c>
      <c r="H379" s="230">
        <v>383.97</v>
      </c>
      <c r="I379" s="231"/>
      <c r="J379" s="232">
        <f>ROUND(I379*H379,2)</f>
        <v>0</v>
      </c>
      <c r="K379" s="228" t="s">
        <v>149</v>
      </c>
      <c r="L379" s="44"/>
      <c r="M379" s="233" t="s">
        <v>1</v>
      </c>
      <c r="N379" s="234" t="s">
        <v>43</v>
      </c>
      <c r="O379" s="91"/>
      <c r="P379" s="235">
        <f>O379*H379</f>
        <v>0</v>
      </c>
      <c r="Q379" s="235">
        <v>0</v>
      </c>
      <c r="R379" s="235">
        <f>Q379*H379</f>
        <v>0</v>
      </c>
      <c r="S379" s="235">
        <v>0</v>
      </c>
      <c r="T379" s="236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37" t="s">
        <v>150</v>
      </c>
      <c r="AT379" s="237" t="s">
        <v>145</v>
      </c>
      <c r="AU379" s="237" t="s">
        <v>86</v>
      </c>
      <c r="AY379" s="17" t="s">
        <v>143</v>
      </c>
      <c r="BE379" s="238">
        <f>IF(N379="základní",J379,0)</f>
        <v>0</v>
      </c>
      <c r="BF379" s="238">
        <f>IF(N379="snížená",J379,0)</f>
        <v>0</v>
      </c>
      <c r="BG379" s="238">
        <f>IF(N379="zákl. přenesená",J379,0)</f>
        <v>0</v>
      </c>
      <c r="BH379" s="238">
        <f>IF(N379="sníž. přenesená",J379,0)</f>
        <v>0</v>
      </c>
      <c r="BI379" s="238">
        <f>IF(N379="nulová",J379,0)</f>
        <v>0</v>
      </c>
      <c r="BJ379" s="17" t="s">
        <v>82</v>
      </c>
      <c r="BK379" s="238">
        <f>ROUND(I379*H379,2)</f>
        <v>0</v>
      </c>
      <c r="BL379" s="17" t="s">
        <v>150</v>
      </c>
      <c r="BM379" s="237" t="s">
        <v>773</v>
      </c>
    </row>
    <row r="380" spans="1:47" s="2" customFormat="1" ht="12">
      <c r="A380" s="38"/>
      <c r="B380" s="39"/>
      <c r="C380" s="40"/>
      <c r="D380" s="239" t="s">
        <v>152</v>
      </c>
      <c r="E380" s="40"/>
      <c r="F380" s="240" t="s">
        <v>422</v>
      </c>
      <c r="G380" s="40"/>
      <c r="H380" s="40"/>
      <c r="I380" s="241"/>
      <c r="J380" s="40"/>
      <c r="K380" s="40"/>
      <c r="L380" s="44"/>
      <c r="M380" s="242"/>
      <c r="N380" s="243"/>
      <c r="O380" s="91"/>
      <c r="P380" s="91"/>
      <c r="Q380" s="91"/>
      <c r="R380" s="91"/>
      <c r="S380" s="91"/>
      <c r="T380" s="92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152</v>
      </c>
      <c r="AU380" s="17" t="s">
        <v>86</v>
      </c>
    </row>
    <row r="381" spans="1:47" s="2" customFormat="1" ht="12">
      <c r="A381" s="38"/>
      <c r="B381" s="39"/>
      <c r="C381" s="40"/>
      <c r="D381" s="244" t="s">
        <v>154</v>
      </c>
      <c r="E381" s="40"/>
      <c r="F381" s="245" t="s">
        <v>774</v>
      </c>
      <c r="G381" s="40"/>
      <c r="H381" s="40"/>
      <c r="I381" s="241"/>
      <c r="J381" s="40"/>
      <c r="K381" s="40"/>
      <c r="L381" s="44"/>
      <c r="M381" s="242"/>
      <c r="N381" s="243"/>
      <c r="O381" s="91"/>
      <c r="P381" s="91"/>
      <c r="Q381" s="91"/>
      <c r="R381" s="91"/>
      <c r="S381" s="91"/>
      <c r="T381" s="92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154</v>
      </c>
      <c r="AU381" s="17" t="s">
        <v>86</v>
      </c>
    </row>
    <row r="382" spans="1:51" s="13" customFormat="1" ht="12">
      <c r="A382" s="13"/>
      <c r="B382" s="247"/>
      <c r="C382" s="248"/>
      <c r="D382" s="239" t="s">
        <v>158</v>
      </c>
      <c r="E382" s="249" t="s">
        <v>1</v>
      </c>
      <c r="F382" s="250" t="s">
        <v>775</v>
      </c>
      <c r="G382" s="248"/>
      <c r="H382" s="251">
        <v>383.97</v>
      </c>
      <c r="I382" s="252"/>
      <c r="J382" s="248"/>
      <c r="K382" s="248"/>
      <c r="L382" s="253"/>
      <c r="M382" s="254"/>
      <c r="N382" s="255"/>
      <c r="O382" s="255"/>
      <c r="P382" s="255"/>
      <c r="Q382" s="255"/>
      <c r="R382" s="255"/>
      <c r="S382" s="255"/>
      <c r="T382" s="256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57" t="s">
        <v>158</v>
      </c>
      <c r="AU382" s="257" t="s">
        <v>86</v>
      </c>
      <c r="AV382" s="13" t="s">
        <v>86</v>
      </c>
      <c r="AW382" s="13" t="s">
        <v>35</v>
      </c>
      <c r="AX382" s="13" t="s">
        <v>82</v>
      </c>
      <c r="AY382" s="257" t="s">
        <v>143</v>
      </c>
    </row>
    <row r="383" spans="1:63" s="12" customFormat="1" ht="22.8" customHeight="1">
      <c r="A383" s="12"/>
      <c r="B383" s="210"/>
      <c r="C383" s="211"/>
      <c r="D383" s="212" t="s">
        <v>77</v>
      </c>
      <c r="E383" s="224" t="s">
        <v>440</v>
      </c>
      <c r="F383" s="224" t="s">
        <v>441</v>
      </c>
      <c r="G383" s="211"/>
      <c r="H383" s="211"/>
      <c r="I383" s="214"/>
      <c r="J383" s="225">
        <f>BK383</f>
        <v>0</v>
      </c>
      <c r="K383" s="211"/>
      <c r="L383" s="216"/>
      <c r="M383" s="217"/>
      <c r="N383" s="218"/>
      <c r="O383" s="218"/>
      <c r="P383" s="219">
        <f>SUM(P384:P386)</f>
        <v>0</v>
      </c>
      <c r="Q383" s="218"/>
      <c r="R383" s="219">
        <f>SUM(R384:R386)</f>
        <v>0</v>
      </c>
      <c r="S383" s="218"/>
      <c r="T383" s="220">
        <f>SUM(T384:T386)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1" t="s">
        <v>82</v>
      </c>
      <c r="AT383" s="222" t="s">
        <v>77</v>
      </c>
      <c r="AU383" s="222" t="s">
        <v>82</v>
      </c>
      <c r="AY383" s="221" t="s">
        <v>143</v>
      </c>
      <c r="BK383" s="223">
        <f>SUM(BK384:BK386)</f>
        <v>0</v>
      </c>
    </row>
    <row r="384" spans="1:65" s="2" customFormat="1" ht="24.15" customHeight="1">
      <c r="A384" s="38"/>
      <c r="B384" s="39"/>
      <c r="C384" s="226" t="s">
        <v>776</v>
      </c>
      <c r="D384" s="226" t="s">
        <v>145</v>
      </c>
      <c r="E384" s="227" t="s">
        <v>777</v>
      </c>
      <c r="F384" s="228" t="s">
        <v>778</v>
      </c>
      <c r="G384" s="229" t="s">
        <v>218</v>
      </c>
      <c r="H384" s="230">
        <v>1881.289</v>
      </c>
      <c r="I384" s="231"/>
      <c r="J384" s="232">
        <f>ROUND(I384*H384,2)</f>
        <v>0</v>
      </c>
      <c r="K384" s="228" t="s">
        <v>149</v>
      </c>
      <c r="L384" s="44"/>
      <c r="M384" s="233" t="s">
        <v>1</v>
      </c>
      <c r="N384" s="234" t="s">
        <v>43</v>
      </c>
      <c r="O384" s="91"/>
      <c r="P384" s="235">
        <f>O384*H384</f>
        <v>0</v>
      </c>
      <c r="Q384" s="235">
        <v>0</v>
      </c>
      <c r="R384" s="235">
        <f>Q384*H384</f>
        <v>0</v>
      </c>
      <c r="S384" s="235">
        <v>0</v>
      </c>
      <c r="T384" s="23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7" t="s">
        <v>150</v>
      </c>
      <c r="AT384" s="237" t="s">
        <v>145</v>
      </c>
      <c r="AU384" s="237" t="s">
        <v>86</v>
      </c>
      <c r="AY384" s="17" t="s">
        <v>143</v>
      </c>
      <c r="BE384" s="238">
        <f>IF(N384="základní",J384,0)</f>
        <v>0</v>
      </c>
      <c r="BF384" s="238">
        <f>IF(N384="snížená",J384,0)</f>
        <v>0</v>
      </c>
      <c r="BG384" s="238">
        <f>IF(N384="zákl. přenesená",J384,0)</f>
        <v>0</v>
      </c>
      <c r="BH384" s="238">
        <f>IF(N384="sníž. přenesená",J384,0)</f>
        <v>0</v>
      </c>
      <c r="BI384" s="238">
        <f>IF(N384="nulová",J384,0)</f>
        <v>0</v>
      </c>
      <c r="BJ384" s="17" t="s">
        <v>82</v>
      </c>
      <c r="BK384" s="238">
        <f>ROUND(I384*H384,2)</f>
        <v>0</v>
      </c>
      <c r="BL384" s="17" t="s">
        <v>150</v>
      </c>
      <c r="BM384" s="237" t="s">
        <v>779</v>
      </c>
    </row>
    <row r="385" spans="1:47" s="2" customFormat="1" ht="12">
      <c r="A385" s="38"/>
      <c r="B385" s="39"/>
      <c r="C385" s="40"/>
      <c r="D385" s="239" t="s">
        <v>152</v>
      </c>
      <c r="E385" s="40"/>
      <c r="F385" s="240" t="s">
        <v>780</v>
      </c>
      <c r="G385" s="40"/>
      <c r="H385" s="40"/>
      <c r="I385" s="241"/>
      <c r="J385" s="40"/>
      <c r="K385" s="40"/>
      <c r="L385" s="44"/>
      <c r="M385" s="242"/>
      <c r="N385" s="243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152</v>
      </c>
      <c r="AU385" s="17" t="s">
        <v>86</v>
      </c>
    </row>
    <row r="386" spans="1:47" s="2" customFormat="1" ht="12">
      <c r="A386" s="38"/>
      <c r="B386" s="39"/>
      <c r="C386" s="40"/>
      <c r="D386" s="244" t="s">
        <v>154</v>
      </c>
      <c r="E386" s="40"/>
      <c r="F386" s="245" t="s">
        <v>781</v>
      </c>
      <c r="G386" s="40"/>
      <c r="H386" s="40"/>
      <c r="I386" s="241"/>
      <c r="J386" s="40"/>
      <c r="K386" s="40"/>
      <c r="L386" s="44"/>
      <c r="M386" s="279"/>
      <c r="N386" s="280"/>
      <c r="O386" s="281"/>
      <c r="P386" s="281"/>
      <c r="Q386" s="281"/>
      <c r="R386" s="281"/>
      <c r="S386" s="281"/>
      <c r="T386" s="28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154</v>
      </c>
      <c r="AU386" s="17" t="s">
        <v>86</v>
      </c>
    </row>
    <row r="387" spans="1:31" s="2" customFormat="1" ht="6.95" customHeight="1">
      <c r="A387" s="38"/>
      <c r="B387" s="66"/>
      <c r="C387" s="67"/>
      <c r="D387" s="67"/>
      <c r="E387" s="67"/>
      <c r="F387" s="67"/>
      <c r="G387" s="67"/>
      <c r="H387" s="67"/>
      <c r="I387" s="67"/>
      <c r="J387" s="67"/>
      <c r="K387" s="67"/>
      <c r="L387" s="44"/>
      <c r="M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</row>
  </sheetData>
  <sheetProtection password="CC35" sheet="1" objects="1" scenarios="1" formatColumns="0" formatRows="0" autoFilter="0"/>
  <autoFilter ref="C125:K3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hyperlinks>
    <hyperlink ref="F131" r:id="rId1" display="https://podminky.urs.cz/item/CS_URS_2023_02/113106142"/>
    <hyperlink ref="F135" r:id="rId2" display="https://podminky.urs.cz/item/CS_URS_2023_02/113106185"/>
    <hyperlink ref="F139" r:id="rId3" display="https://podminky.urs.cz/item/CS_URS_2023_02/113107221"/>
    <hyperlink ref="F143" r:id="rId4" display="https://podminky.urs.cz/item/CS_URS_2023_02/113107242"/>
    <hyperlink ref="F147" r:id="rId5" display="https://podminky.urs.cz/item/CS_URS_2023_02/113202111"/>
    <hyperlink ref="F153" r:id="rId6" display="https://podminky.urs.cz/item/CS_URS_2023_02/119001401"/>
    <hyperlink ref="F156" r:id="rId7" display="https://podminky.urs.cz/item/CS_URS_2023_02/119001405"/>
    <hyperlink ref="F159" r:id="rId8" display="https://podminky.urs.cz/item/CS_URS_2023_02/119001422"/>
    <hyperlink ref="F162" r:id="rId9" display="https://podminky.urs.cz/item/CS_URS_2023_02/121151123"/>
    <hyperlink ref="F166" r:id="rId10" display="https://podminky.urs.cz/item/CS_URS_2023_02/122452205"/>
    <hyperlink ref="F173" r:id="rId11" display="https://podminky.urs.cz/item/CS_URS_2023_02/129001101"/>
    <hyperlink ref="F177" r:id="rId12" display="https://podminky.urs.cz/item/CS_URS_2023_02/162351124"/>
    <hyperlink ref="F181" r:id="rId13" display="https://podminky.urs.cz/item/CS_URS_2023_02/162451105"/>
    <hyperlink ref="F188" r:id="rId14" display="https://podminky.urs.cz/item/CS_URS_2023_02/167151101"/>
    <hyperlink ref="F192" r:id="rId15" display="https://podminky.urs.cz/item/CS_URS_2023_02/167151102"/>
    <hyperlink ref="F196" r:id="rId16" display="https://podminky.urs.cz/item/CS_URS_2023_02/171201231"/>
    <hyperlink ref="F200" r:id="rId17" display="https://podminky.urs.cz/item/CS_URS_2023_02/171251101"/>
    <hyperlink ref="F204" r:id="rId18" display="https://podminky.urs.cz/item/CS_URS_2023_02/171251201"/>
    <hyperlink ref="F211" r:id="rId19" display="https://podminky.urs.cz/item/CS_URS_2023_02/181252305"/>
    <hyperlink ref="F215" r:id="rId20" display="https://podminky.urs.cz/item/CS_URS_2023_02/181351103"/>
    <hyperlink ref="F219" r:id="rId21" display="https://podminky.urs.cz/item/CS_URS_2023_02/181411131"/>
    <hyperlink ref="F226" r:id="rId22" display="https://podminky.urs.cz/item/CS_URS_2023_02/564851111"/>
    <hyperlink ref="F230" r:id="rId23" display="https://podminky.urs.cz/item/CS_URS_2023_02/564861111"/>
    <hyperlink ref="F236" r:id="rId24" display="https://podminky.urs.cz/item/CS_URS_2023_02/564871111"/>
    <hyperlink ref="F240" r:id="rId25" display="https://podminky.urs.cz/item/CS_URS_2023_02/596211255"/>
    <hyperlink ref="F252" r:id="rId26" display="https://podminky.urs.cz/item/CS_URS_2023_02/596212355"/>
    <hyperlink ref="F266" r:id="rId27" display="https://podminky.urs.cz/item/CS_URS_2023_02/596412213"/>
    <hyperlink ref="F279" r:id="rId28" display="https://podminky.urs.cz/item/CS_URS_2023_02/914511111"/>
    <hyperlink ref="F283" r:id="rId29" display="https://podminky.urs.cz/item/CS_URS_2023_02/915111111"/>
    <hyperlink ref="F287" r:id="rId30" display="https://podminky.urs.cz/item/CS_URS_2023_02/915231111"/>
    <hyperlink ref="F293" r:id="rId31" display="https://podminky.urs.cz/item/CS_URS_2023_02/916131213"/>
    <hyperlink ref="F309" r:id="rId32" display="https://podminky.urs.cz/item/CS_URS_2023_02/916231213"/>
    <hyperlink ref="F316" r:id="rId33" display="https://podminky.urs.cz/item/CS_URS_2023_02/936104211"/>
    <hyperlink ref="F322" r:id="rId34" display="https://podminky.urs.cz/item/CS_URS_2023_02/936124113"/>
    <hyperlink ref="F329" r:id="rId35" display="https://podminky.urs.cz/item/CS_URS_2023_02/966001211"/>
    <hyperlink ref="F332" r:id="rId36" display="https://podminky.urs.cz/item/CS_URS_2023_02/966001311"/>
    <hyperlink ref="F335" r:id="rId37" display="https://podminky.urs.cz/item/CS_URS_2023_02/966006132"/>
    <hyperlink ref="F341" r:id="rId38" display="https://podminky.urs.cz/item/CS_URS_2023_02/966006251"/>
    <hyperlink ref="F345" r:id="rId39" display="https://podminky.urs.cz/item/CS_URS_2023_02/966006255"/>
    <hyperlink ref="F349" r:id="rId40" display="https://podminky.urs.cz/item/CS_URS_2023_02/979071121"/>
    <hyperlink ref="F377" r:id="rId41" display="https://podminky.urs.cz/item/CS_URS_2023_02/997221611"/>
    <hyperlink ref="F381" r:id="rId42" display="https://podminky.urs.cz/item/CS_URS_2023_02/997221861"/>
    <hyperlink ref="F386" r:id="rId43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97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Rekonstrukce ulice Husova, Náměšť nad Oslavou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18. 10. 2023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783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783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5.25" customHeight="1">
      <c r="A29" s="154"/>
      <c r="B29" s="155"/>
      <c r="C29" s="154"/>
      <c r="D29" s="154"/>
      <c r="E29" s="156" t="s">
        <v>784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ROUND((SUM(BE122:BE259)),2)</f>
        <v>0</v>
      </c>
      <c r="G35" s="38"/>
      <c r="H35" s="38"/>
      <c r="I35" s="164">
        <v>0.21</v>
      </c>
      <c r="J35" s="163">
        <f>ROUND(((SUM(BE122:BE259))*I35),2)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ROUND((SUM(BF122:BF259)),2)</f>
        <v>0</v>
      </c>
      <c r="G36" s="38"/>
      <c r="H36" s="38"/>
      <c r="I36" s="164">
        <v>0.12</v>
      </c>
      <c r="J36" s="163">
        <f>ROUND(((SUM(BF122:BF259))*I36),2)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ROUND((SUM(BG122:BG259)),2)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ROUND((SUM(BH122:BH259)),2)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ROUND((SUM(BI122:BI259)),2)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Rekonstrukce ulice Husova, Náměšť nad Oslavou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400 - Veřejné osvětlení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Náměšť nad Oslavou</v>
      </c>
      <c r="G91" s="40"/>
      <c r="H91" s="40"/>
      <c r="I91" s="32" t="s">
        <v>22</v>
      </c>
      <c r="J91" s="79" t="str">
        <f>IF(J14="","",J14)</f>
        <v>18. 10. 2023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Náměšť nad Oslavou</v>
      </c>
      <c r="G93" s="40"/>
      <c r="H93" s="40"/>
      <c r="I93" s="32" t="s">
        <v>31</v>
      </c>
      <c r="J93" s="36" t="str">
        <f>E23</f>
        <v>Radomír Syrový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>Radomír Syrový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116</v>
      </c>
      <c r="D96" s="185"/>
      <c r="E96" s="185"/>
      <c r="F96" s="185"/>
      <c r="G96" s="185"/>
      <c r="H96" s="185"/>
      <c r="I96" s="185"/>
      <c r="J96" s="186" t="s">
        <v>117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118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119</v>
      </c>
    </row>
    <row r="99" spans="1:31" s="9" customFormat="1" ht="24.95" customHeight="1">
      <c r="A99" s="9"/>
      <c r="B99" s="188"/>
      <c r="C99" s="189"/>
      <c r="D99" s="190" t="s">
        <v>785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786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128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Rekonstrukce ulice Husova, Náměšť nad Oslavou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111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112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400 - Veřejné osvětlení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Náměšť nad Oslavou</v>
      </c>
      <c r="G116" s="40"/>
      <c r="H116" s="40"/>
      <c r="I116" s="32" t="s">
        <v>22</v>
      </c>
      <c r="J116" s="79" t="str">
        <f>IF(J14="","",J14)</f>
        <v>18. 10. 2023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Náměšť nad Oslavou</v>
      </c>
      <c r="G118" s="40"/>
      <c r="H118" s="40"/>
      <c r="I118" s="32" t="s">
        <v>31</v>
      </c>
      <c r="J118" s="36" t="str">
        <f>E23</f>
        <v>Radomír Syrový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IF(E20="","",E20)</f>
        <v>Vyplň údaj</v>
      </c>
      <c r="G119" s="40"/>
      <c r="H119" s="40"/>
      <c r="I119" s="32" t="s">
        <v>36</v>
      </c>
      <c r="J119" s="36" t="str">
        <f>E26</f>
        <v>Radomír Syrový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129</v>
      </c>
      <c r="D121" s="202" t="s">
        <v>63</v>
      </c>
      <c r="E121" s="202" t="s">
        <v>59</v>
      </c>
      <c r="F121" s="202" t="s">
        <v>60</v>
      </c>
      <c r="G121" s="202" t="s">
        <v>130</v>
      </c>
      <c r="H121" s="202" t="s">
        <v>131</v>
      </c>
      <c r="I121" s="202" t="s">
        <v>132</v>
      </c>
      <c r="J121" s="202" t="s">
        <v>117</v>
      </c>
      <c r="K121" s="203" t="s">
        <v>133</v>
      </c>
      <c r="L121" s="204"/>
      <c r="M121" s="100" t="s">
        <v>1</v>
      </c>
      <c r="N121" s="101" t="s">
        <v>42</v>
      </c>
      <c r="O121" s="101" t="s">
        <v>134</v>
      </c>
      <c r="P121" s="101" t="s">
        <v>135</v>
      </c>
      <c r="Q121" s="101" t="s">
        <v>136</v>
      </c>
      <c r="R121" s="101" t="s">
        <v>137</v>
      </c>
      <c r="S121" s="101" t="s">
        <v>138</v>
      </c>
      <c r="T121" s="102" t="s">
        <v>139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140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119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77</v>
      </c>
      <c r="E123" s="213" t="s">
        <v>215</v>
      </c>
      <c r="F123" s="213" t="s">
        <v>787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168</v>
      </c>
      <c r="AT123" s="222" t="s">
        <v>77</v>
      </c>
      <c r="AU123" s="222" t="s">
        <v>78</v>
      </c>
      <c r="AY123" s="221" t="s">
        <v>143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77</v>
      </c>
      <c r="E124" s="224" t="s">
        <v>788</v>
      </c>
      <c r="F124" s="224" t="s">
        <v>789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SUM(P125:P259)</f>
        <v>0</v>
      </c>
      <c r="Q124" s="218"/>
      <c r="R124" s="219">
        <f>SUM(R125:R259)</f>
        <v>0</v>
      </c>
      <c r="S124" s="218"/>
      <c r="T124" s="220">
        <f>SUM(T125:T259)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168</v>
      </c>
      <c r="AT124" s="222" t="s">
        <v>77</v>
      </c>
      <c r="AU124" s="222" t="s">
        <v>82</v>
      </c>
      <c r="AY124" s="221" t="s">
        <v>143</v>
      </c>
      <c r="BK124" s="223">
        <f>SUM(BK125:BK259)</f>
        <v>0</v>
      </c>
    </row>
    <row r="125" spans="1:65" s="2" customFormat="1" ht="21.75" customHeight="1">
      <c r="A125" s="38"/>
      <c r="B125" s="39"/>
      <c r="C125" s="226" t="s">
        <v>82</v>
      </c>
      <c r="D125" s="226" t="s">
        <v>145</v>
      </c>
      <c r="E125" s="227" t="s">
        <v>790</v>
      </c>
      <c r="F125" s="228" t="s">
        <v>791</v>
      </c>
      <c r="G125" s="229" t="s">
        <v>792</v>
      </c>
      <c r="H125" s="230">
        <v>1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43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150</v>
      </c>
      <c r="AT125" s="237" t="s">
        <v>145</v>
      </c>
      <c r="AU125" s="237" t="s">
        <v>86</v>
      </c>
      <c r="AY125" s="17" t="s">
        <v>143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82</v>
      </c>
      <c r="BK125" s="238">
        <f>ROUND(I125*H125,2)</f>
        <v>0</v>
      </c>
      <c r="BL125" s="17" t="s">
        <v>150</v>
      </c>
      <c r="BM125" s="237" t="s">
        <v>793</v>
      </c>
    </row>
    <row r="126" spans="1:47" s="2" customFormat="1" ht="12">
      <c r="A126" s="38"/>
      <c r="B126" s="39"/>
      <c r="C126" s="40"/>
      <c r="D126" s="239" t="s">
        <v>152</v>
      </c>
      <c r="E126" s="40"/>
      <c r="F126" s="240" t="s">
        <v>794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86</v>
      </c>
    </row>
    <row r="127" spans="1:47" s="2" customFormat="1" ht="12">
      <c r="A127" s="38"/>
      <c r="B127" s="39"/>
      <c r="C127" s="40"/>
      <c r="D127" s="239" t="s">
        <v>156</v>
      </c>
      <c r="E127" s="40"/>
      <c r="F127" s="246" t="s">
        <v>795</v>
      </c>
      <c r="G127" s="40"/>
      <c r="H127" s="40"/>
      <c r="I127" s="241"/>
      <c r="J127" s="40"/>
      <c r="K127" s="40"/>
      <c r="L127" s="44"/>
      <c r="M127" s="242"/>
      <c r="N127" s="243"/>
      <c r="O127" s="91"/>
      <c r="P127" s="91"/>
      <c r="Q127" s="91"/>
      <c r="R127" s="91"/>
      <c r="S127" s="91"/>
      <c r="T127" s="92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156</v>
      </c>
      <c r="AU127" s="17" t="s">
        <v>86</v>
      </c>
    </row>
    <row r="128" spans="1:51" s="13" customFormat="1" ht="12">
      <c r="A128" s="13"/>
      <c r="B128" s="247"/>
      <c r="C128" s="248"/>
      <c r="D128" s="239" t="s">
        <v>158</v>
      </c>
      <c r="E128" s="249" t="s">
        <v>1</v>
      </c>
      <c r="F128" s="250" t="s">
        <v>82</v>
      </c>
      <c r="G128" s="248"/>
      <c r="H128" s="251">
        <v>1</v>
      </c>
      <c r="I128" s="252"/>
      <c r="J128" s="248"/>
      <c r="K128" s="248"/>
      <c r="L128" s="253"/>
      <c r="M128" s="254"/>
      <c r="N128" s="255"/>
      <c r="O128" s="255"/>
      <c r="P128" s="255"/>
      <c r="Q128" s="255"/>
      <c r="R128" s="255"/>
      <c r="S128" s="255"/>
      <c r="T128" s="25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57" t="s">
        <v>158</v>
      </c>
      <c r="AU128" s="257" t="s">
        <v>86</v>
      </c>
      <c r="AV128" s="13" t="s">
        <v>86</v>
      </c>
      <c r="AW128" s="13" t="s">
        <v>35</v>
      </c>
      <c r="AX128" s="13" t="s">
        <v>82</v>
      </c>
      <c r="AY128" s="257" t="s">
        <v>143</v>
      </c>
    </row>
    <row r="129" spans="1:65" s="2" customFormat="1" ht="16.5" customHeight="1">
      <c r="A129" s="38"/>
      <c r="B129" s="39"/>
      <c r="C129" s="226" t="s">
        <v>86</v>
      </c>
      <c r="D129" s="226" t="s">
        <v>145</v>
      </c>
      <c r="E129" s="227" t="s">
        <v>796</v>
      </c>
      <c r="F129" s="228" t="s">
        <v>797</v>
      </c>
      <c r="G129" s="229" t="s">
        <v>792</v>
      </c>
      <c r="H129" s="230">
        <v>9</v>
      </c>
      <c r="I129" s="231"/>
      <c r="J129" s="232">
        <f>ROUND(I129*H129,2)</f>
        <v>0</v>
      </c>
      <c r="K129" s="228" t="s">
        <v>1</v>
      </c>
      <c r="L129" s="44"/>
      <c r="M129" s="233" t="s">
        <v>1</v>
      </c>
      <c r="N129" s="234" t="s">
        <v>43</v>
      </c>
      <c r="O129" s="91"/>
      <c r="P129" s="235">
        <f>O129*H129</f>
        <v>0</v>
      </c>
      <c r="Q129" s="235">
        <v>0</v>
      </c>
      <c r="R129" s="235">
        <f>Q129*H129</f>
        <v>0</v>
      </c>
      <c r="S129" s="235">
        <v>0</v>
      </c>
      <c r="T129" s="236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37" t="s">
        <v>150</v>
      </c>
      <c r="AT129" s="237" t="s">
        <v>145</v>
      </c>
      <c r="AU129" s="237" t="s">
        <v>86</v>
      </c>
      <c r="AY129" s="17" t="s">
        <v>143</v>
      </c>
      <c r="BE129" s="238">
        <f>IF(N129="základní",J129,0)</f>
        <v>0</v>
      </c>
      <c r="BF129" s="238">
        <f>IF(N129="snížená",J129,0)</f>
        <v>0</v>
      </c>
      <c r="BG129" s="238">
        <f>IF(N129="zákl. přenesená",J129,0)</f>
        <v>0</v>
      </c>
      <c r="BH129" s="238">
        <f>IF(N129="sníž. přenesená",J129,0)</f>
        <v>0</v>
      </c>
      <c r="BI129" s="238">
        <f>IF(N129="nulová",J129,0)</f>
        <v>0</v>
      </c>
      <c r="BJ129" s="17" t="s">
        <v>82</v>
      </c>
      <c r="BK129" s="238">
        <f>ROUND(I129*H129,2)</f>
        <v>0</v>
      </c>
      <c r="BL129" s="17" t="s">
        <v>150</v>
      </c>
      <c r="BM129" s="237" t="s">
        <v>798</v>
      </c>
    </row>
    <row r="130" spans="1:47" s="2" customFormat="1" ht="12">
      <c r="A130" s="38"/>
      <c r="B130" s="39"/>
      <c r="C130" s="40"/>
      <c r="D130" s="239" t="s">
        <v>152</v>
      </c>
      <c r="E130" s="40"/>
      <c r="F130" s="240" t="s">
        <v>797</v>
      </c>
      <c r="G130" s="40"/>
      <c r="H130" s="40"/>
      <c r="I130" s="241"/>
      <c r="J130" s="40"/>
      <c r="K130" s="40"/>
      <c r="L130" s="44"/>
      <c r="M130" s="242"/>
      <c r="N130" s="243"/>
      <c r="O130" s="91"/>
      <c r="P130" s="91"/>
      <c r="Q130" s="91"/>
      <c r="R130" s="91"/>
      <c r="S130" s="91"/>
      <c r="T130" s="92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152</v>
      </c>
      <c r="AU130" s="17" t="s">
        <v>86</v>
      </c>
    </row>
    <row r="131" spans="1:51" s="13" customFormat="1" ht="12">
      <c r="A131" s="13"/>
      <c r="B131" s="247"/>
      <c r="C131" s="248"/>
      <c r="D131" s="239" t="s">
        <v>158</v>
      </c>
      <c r="E131" s="249" t="s">
        <v>1</v>
      </c>
      <c r="F131" s="250" t="s">
        <v>214</v>
      </c>
      <c r="G131" s="248"/>
      <c r="H131" s="251">
        <v>9</v>
      </c>
      <c r="I131" s="252"/>
      <c r="J131" s="248"/>
      <c r="K131" s="248"/>
      <c r="L131" s="253"/>
      <c r="M131" s="254"/>
      <c r="N131" s="255"/>
      <c r="O131" s="255"/>
      <c r="P131" s="255"/>
      <c r="Q131" s="255"/>
      <c r="R131" s="255"/>
      <c r="S131" s="255"/>
      <c r="T131" s="25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57" t="s">
        <v>158</v>
      </c>
      <c r="AU131" s="257" t="s">
        <v>86</v>
      </c>
      <c r="AV131" s="13" t="s">
        <v>86</v>
      </c>
      <c r="AW131" s="13" t="s">
        <v>35</v>
      </c>
      <c r="AX131" s="13" t="s">
        <v>82</v>
      </c>
      <c r="AY131" s="257" t="s">
        <v>143</v>
      </c>
    </row>
    <row r="132" spans="1:65" s="2" customFormat="1" ht="16.5" customHeight="1">
      <c r="A132" s="38"/>
      <c r="B132" s="39"/>
      <c r="C132" s="226" t="s">
        <v>168</v>
      </c>
      <c r="D132" s="226" t="s">
        <v>145</v>
      </c>
      <c r="E132" s="227" t="s">
        <v>799</v>
      </c>
      <c r="F132" s="228" t="s">
        <v>800</v>
      </c>
      <c r="G132" s="229" t="s">
        <v>259</v>
      </c>
      <c r="H132" s="230">
        <v>12</v>
      </c>
      <c r="I132" s="231"/>
      <c r="J132" s="232">
        <f>ROUND(I132*H132,2)</f>
        <v>0</v>
      </c>
      <c r="K132" s="228" t="s">
        <v>1</v>
      </c>
      <c r="L132" s="44"/>
      <c r="M132" s="233" t="s">
        <v>1</v>
      </c>
      <c r="N132" s="234" t="s">
        <v>43</v>
      </c>
      <c r="O132" s="91"/>
      <c r="P132" s="235">
        <f>O132*H132</f>
        <v>0</v>
      </c>
      <c r="Q132" s="235">
        <v>0</v>
      </c>
      <c r="R132" s="235">
        <f>Q132*H132</f>
        <v>0</v>
      </c>
      <c r="S132" s="235">
        <v>0</v>
      </c>
      <c r="T132" s="236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7" t="s">
        <v>150</v>
      </c>
      <c r="AT132" s="237" t="s">
        <v>145</v>
      </c>
      <c r="AU132" s="237" t="s">
        <v>86</v>
      </c>
      <c r="AY132" s="17" t="s">
        <v>143</v>
      </c>
      <c r="BE132" s="238">
        <f>IF(N132="základní",J132,0)</f>
        <v>0</v>
      </c>
      <c r="BF132" s="238">
        <f>IF(N132="snížená",J132,0)</f>
        <v>0</v>
      </c>
      <c r="BG132" s="238">
        <f>IF(N132="zákl. přenesená",J132,0)</f>
        <v>0</v>
      </c>
      <c r="BH132" s="238">
        <f>IF(N132="sníž. přenesená",J132,0)</f>
        <v>0</v>
      </c>
      <c r="BI132" s="238">
        <f>IF(N132="nulová",J132,0)</f>
        <v>0</v>
      </c>
      <c r="BJ132" s="17" t="s">
        <v>82</v>
      </c>
      <c r="BK132" s="238">
        <f>ROUND(I132*H132,2)</f>
        <v>0</v>
      </c>
      <c r="BL132" s="17" t="s">
        <v>150</v>
      </c>
      <c r="BM132" s="237" t="s">
        <v>801</v>
      </c>
    </row>
    <row r="133" spans="1:47" s="2" customFormat="1" ht="12">
      <c r="A133" s="38"/>
      <c r="B133" s="39"/>
      <c r="C133" s="40"/>
      <c r="D133" s="239" t="s">
        <v>152</v>
      </c>
      <c r="E133" s="40"/>
      <c r="F133" s="240" t="s">
        <v>800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86</v>
      </c>
    </row>
    <row r="134" spans="1:51" s="13" customFormat="1" ht="12">
      <c r="A134" s="13"/>
      <c r="B134" s="247"/>
      <c r="C134" s="248"/>
      <c r="D134" s="239" t="s">
        <v>158</v>
      </c>
      <c r="E134" s="249" t="s">
        <v>1</v>
      </c>
      <c r="F134" s="250" t="s">
        <v>8</v>
      </c>
      <c r="G134" s="248"/>
      <c r="H134" s="251">
        <v>12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158</v>
      </c>
      <c r="AU134" s="257" t="s">
        <v>86</v>
      </c>
      <c r="AV134" s="13" t="s">
        <v>86</v>
      </c>
      <c r="AW134" s="13" t="s">
        <v>35</v>
      </c>
      <c r="AX134" s="13" t="s">
        <v>82</v>
      </c>
      <c r="AY134" s="257" t="s">
        <v>143</v>
      </c>
    </row>
    <row r="135" spans="1:65" s="2" customFormat="1" ht="16.5" customHeight="1">
      <c r="A135" s="38"/>
      <c r="B135" s="39"/>
      <c r="C135" s="226" t="s">
        <v>150</v>
      </c>
      <c r="D135" s="226" t="s">
        <v>145</v>
      </c>
      <c r="E135" s="227" t="s">
        <v>802</v>
      </c>
      <c r="F135" s="228" t="s">
        <v>803</v>
      </c>
      <c r="G135" s="229" t="s">
        <v>259</v>
      </c>
      <c r="H135" s="230">
        <v>210</v>
      </c>
      <c r="I135" s="231"/>
      <c r="J135" s="232">
        <f>ROUND(I135*H135,2)</f>
        <v>0</v>
      </c>
      <c r="K135" s="228" t="s">
        <v>1</v>
      </c>
      <c r="L135" s="44"/>
      <c r="M135" s="233" t="s">
        <v>1</v>
      </c>
      <c r="N135" s="234" t="s">
        <v>43</v>
      </c>
      <c r="O135" s="91"/>
      <c r="P135" s="235">
        <f>O135*H135</f>
        <v>0</v>
      </c>
      <c r="Q135" s="235">
        <v>0</v>
      </c>
      <c r="R135" s="235">
        <f>Q135*H135</f>
        <v>0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150</v>
      </c>
      <c r="AT135" s="237" t="s">
        <v>145</v>
      </c>
      <c r="AU135" s="237" t="s">
        <v>86</v>
      </c>
      <c r="AY135" s="17" t="s">
        <v>143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82</v>
      </c>
      <c r="BK135" s="238">
        <f>ROUND(I135*H135,2)</f>
        <v>0</v>
      </c>
      <c r="BL135" s="17" t="s">
        <v>150</v>
      </c>
      <c r="BM135" s="237" t="s">
        <v>804</v>
      </c>
    </row>
    <row r="136" spans="1:47" s="2" customFormat="1" ht="12">
      <c r="A136" s="38"/>
      <c r="B136" s="39"/>
      <c r="C136" s="40"/>
      <c r="D136" s="239" t="s">
        <v>152</v>
      </c>
      <c r="E136" s="40"/>
      <c r="F136" s="240" t="s">
        <v>803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86</v>
      </c>
    </row>
    <row r="137" spans="1:51" s="13" customFormat="1" ht="12">
      <c r="A137" s="13"/>
      <c r="B137" s="247"/>
      <c r="C137" s="248"/>
      <c r="D137" s="239" t="s">
        <v>158</v>
      </c>
      <c r="E137" s="249" t="s">
        <v>1</v>
      </c>
      <c r="F137" s="250" t="s">
        <v>805</v>
      </c>
      <c r="G137" s="248"/>
      <c r="H137" s="251">
        <v>210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7" t="s">
        <v>158</v>
      </c>
      <c r="AU137" s="257" t="s">
        <v>86</v>
      </c>
      <c r="AV137" s="13" t="s">
        <v>86</v>
      </c>
      <c r="AW137" s="13" t="s">
        <v>35</v>
      </c>
      <c r="AX137" s="13" t="s">
        <v>82</v>
      </c>
      <c r="AY137" s="257" t="s">
        <v>143</v>
      </c>
    </row>
    <row r="138" spans="1:65" s="2" customFormat="1" ht="16.5" customHeight="1">
      <c r="A138" s="38"/>
      <c r="B138" s="39"/>
      <c r="C138" s="226" t="s">
        <v>184</v>
      </c>
      <c r="D138" s="226" t="s">
        <v>145</v>
      </c>
      <c r="E138" s="227" t="s">
        <v>806</v>
      </c>
      <c r="F138" s="228" t="s">
        <v>807</v>
      </c>
      <c r="G138" s="229" t="s">
        <v>259</v>
      </c>
      <c r="H138" s="230">
        <v>215</v>
      </c>
      <c r="I138" s="231"/>
      <c r="J138" s="232">
        <f>ROUND(I138*H138,2)</f>
        <v>0</v>
      </c>
      <c r="K138" s="228" t="s">
        <v>1</v>
      </c>
      <c r="L138" s="44"/>
      <c r="M138" s="233" t="s">
        <v>1</v>
      </c>
      <c r="N138" s="234" t="s">
        <v>43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150</v>
      </c>
      <c r="AT138" s="237" t="s">
        <v>145</v>
      </c>
      <c r="AU138" s="237" t="s">
        <v>86</v>
      </c>
      <c r="AY138" s="17" t="s">
        <v>143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82</v>
      </c>
      <c r="BK138" s="238">
        <f>ROUND(I138*H138,2)</f>
        <v>0</v>
      </c>
      <c r="BL138" s="17" t="s">
        <v>150</v>
      </c>
      <c r="BM138" s="237" t="s">
        <v>808</v>
      </c>
    </row>
    <row r="139" spans="1:47" s="2" customFormat="1" ht="12">
      <c r="A139" s="38"/>
      <c r="B139" s="39"/>
      <c r="C139" s="40"/>
      <c r="D139" s="239" t="s">
        <v>152</v>
      </c>
      <c r="E139" s="40"/>
      <c r="F139" s="240" t="s">
        <v>807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86</v>
      </c>
    </row>
    <row r="140" spans="1:51" s="13" customFormat="1" ht="12">
      <c r="A140" s="13"/>
      <c r="B140" s="247"/>
      <c r="C140" s="248"/>
      <c r="D140" s="239" t="s">
        <v>158</v>
      </c>
      <c r="E140" s="249" t="s">
        <v>1</v>
      </c>
      <c r="F140" s="250" t="s">
        <v>809</v>
      </c>
      <c r="G140" s="248"/>
      <c r="H140" s="251">
        <v>215</v>
      </c>
      <c r="I140" s="252"/>
      <c r="J140" s="248"/>
      <c r="K140" s="248"/>
      <c r="L140" s="253"/>
      <c r="M140" s="254"/>
      <c r="N140" s="255"/>
      <c r="O140" s="255"/>
      <c r="P140" s="255"/>
      <c r="Q140" s="255"/>
      <c r="R140" s="255"/>
      <c r="S140" s="255"/>
      <c r="T140" s="25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57" t="s">
        <v>158</v>
      </c>
      <c r="AU140" s="257" t="s">
        <v>86</v>
      </c>
      <c r="AV140" s="13" t="s">
        <v>86</v>
      </c>
      <c r="AW140" s="13" t="s">
        <v>35</v>
      </c>
      <c r="AX140" s="13" t="s">
        <v>82</v>
      </c>
      <c r="AY140" s="257" t="s">
        <v>143</v>
      </c>
    </row>
    <row r="141" spans="1:65" s="2" customFormat="1" ht="16.5" customHeight="1">
      <c r="A141" s="38"/>
      <c r="B141" s="39"/>
      <c r="C141" s="226" t="s">
        <v>191</v>
      </c>
      <c r="D141" s="226" t="s">
        <v>145</v>
      </c>
      <c r="E141" s="227" t="s">
        <v>810</v>
      </c>
      <c r="F141" s="228" t="s">
        <v>811</v>
      </c>
      <c r="G141" s="229" t="s">
        <v>259</v>
      </c>
      <c r="H141" s="230">
        <v>95</v>
      </c>
      <c r="I141" s="231"/>
      <c r="J141" s="232">
        <f>ROUND(I141*H141,2)</f>
        <v>0</v>
      </c>
      <c r="K141" s="228" t="s">
        <v>1</v>
      </c>
      <c r="L141" s="44"/>
      <c r="M141" s="233" t="s">
        <v>1</v>
      </c>
      <c r="N141" s="234" t="s">
        <v>43</v>
      </c>
      <c r="O141" s="91"/>
      <c r="P141" s="235">
        <f>O141*H141</f>
        <v>0</v>
      </c>
      <c r="Q141" s="235">
        <v>0</v>
      </c>
      <c r="R141" s="235">
        <f>Q141*H141</f>
        <v>0</v>
      </c>
      <c r="S141" s="235">
        <v>0</v>
      </c>
      <c r="T141" s="236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7" t="s">
        <v>150</v>
      </c>
      <c r="AT141" s="237" t="s">
        <v>145</v>
      </c>
      <c r="AU141" s="237" t="s">
        <v>86</v>
      </c>
      <c r="AY141" s="17" t="s">
        <v>143</v>
      </c>
      <c r="BE141" s="238">
        <f>IF(N141="základní",J141,0)</f>
        <v>0</v>
      </c>
      <c r="BF141" s="238">
        <f>IF(N141="snížená",J141,0)</f>
        <v>0</v>
      </c>
      <c r="BG141" s="238">
        <f>IF(N141="zákl. přenesená",J141,0)</f>
        <v>0</v>
      </c>
      <c r="BH141" s="238">
        <f>IF(N141="sníž. přenesená",J141,0)</f>
        <v>0</v>
      </c>
      <c r="BI141" s="238">
        <f>IF(N141="nulová",J141,0)</f>
        <v>0</v>
      </c>
      <c r="BJ141" s="17" t="s">
        <v>82</v>
      </c>
      <c r="BK141" s="238">
        <f>ROUND(I141*H141,2)</f>
        <v>0</v>
      </c>
      <c r="BL141" s="17" t="s">
        <v>150</v>
      </c>
      <c r="BM141" s="237" t="s">
        <v>812</v>
      </c>
    </row>
    <row r="142" spans="1:47" s="2" customFormat="1" ht="12">
      <c r="A142" s="38"/>
      <c r="B142" s="39"/>
      <c r="C142" s="40"/>
      <c r="D142" s="239" t="s">
        <v>152</v>
      </c>
      <c r="E142" s="40"/>
      <c r="F142" s="240" t="s">
        <v>811</v>
      </c>
      <c r="G142" s="40"/>
      <c r="H142" s="40"/>
      <c r="I142" s="241"/>
      <c r="J142" s="40"/>
      <c r="K142" s="40"/>
      <c r="L142" s="44"/>
      <c r="M142" s="242"/>
      <c r="N142" s="243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86</v>
      </c>
    </row>
    <row r="143" spans="1:51" s="13" customFormat="1" ht="12">
      <c r="A143" s="13"/>
      <c r="B143" s="247"/>
      <c r="C143" s="248"/>
      <c r="D143" s="239" t="s">
        <v>158</v>
      </c>
      <c r="E143" s="249" t="s">
        <v>1</v>
      </c>
      <c r="F143" s="250" t="s">
        <v>813</v>
      </c>
      <c r="G143" s="248"/>
      <c r="H143" s="251">
        <v>95</v>
      </c>
      <c r="I143" s="252"/>
      <c r="J143" s="248"/>
      <c r="K143" s="248"/>
      <c r="L143" s="253"/>
      <c r="M143" s="254"/>
      <c r="N143" s="255"/>
      <c r="O143" s="255"/>
      <c r="P143" s="255"/>
      <c r="Q143" s="255"/>
      <c r="R143" s="255"/>
      <c r="S143" s="255"/>
      <c r="T143" s="25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7" t="s">
        <v>158</v>
      </c>
      <c r="AU143" s="257" t="s">
        <v>86</v>
      </c>
      <c r="AV143" s="13" t="s">
        <v>86</v>
      </c>
      <c r="AW143" s="13" t="s">
        <v>35</v>
      </c>
      <c r="AX143" s="13" t="s">
        <v>82</v>
      </c>
      <c r="AY143" s="257" t="s">
        <v>143</v>
      </c>
    </row>
    <row r="144" spans="1:65" s="2" customFormat="1" ht="16.5" customHeight="1">
      <c r="A144" s="38"/>
      <c r="B144" s="39"/>
      <c r="C144" s="226" t="s">
        <v>198</v>
      </c>
      <c r="D144" s="226" t="s">
        <v>145</v>
      </c>
      <c r="E144" s="227" t="s">
        <v>814</v>
      </c>
      <c r="F144" s="228" t="s">
        <v>815</v>
      </c>
      <c r="G144" s="229" t="s">
        <v>259</v>
      </c>
      <c r="H144" s="230">
        <v>388.5</v>
      </c>
      <c r="I144" s="231"/>
      <c r="J144" s="232">
        <f>ROUND(I144*H144,2)</f>
        <v>0</v>
      </c>
      <c r="K144" s="228" t="s">
        <v>1</v>
      </c>
      <c r="L144" s="44"/>
      <c r="M144" s="233" t="s">
        <v>1</v>
      </c>
      <c r="N144" s="234" t="s">
        <v>43</v>
      </c>
      <c r="O144" s="91"/>
      <c r="P144" s="235">
        <f>O144*H144</f>
        <v>0</v>
      </c>
      <c r="Q144" s="235">
        <v>0</v>
      </c>
      <c r="R144" s="235">
        <f>Q144*H144</f>
        <v>0</v>
      </c>
      <c r="S144" s="235">
        <v>0</v>
      </c>
      <c r="T144" s="236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150</v>
      </c>
      <c r="AT144" s="237" t="s">
        <v>145</v>
      </c>
      <c r="AU144" s="237" t="s">
        <v>86</v>
      </c>
      <c r="AY144" s="17" t="s">
        <v>143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82</v>
      </c>
      <c r="BK144" s="238">
        <f>ROUND(I144*H144,2)</f>
        <v>0</v>
      </c>
      <c r="BL144" s="17" t="s">
        <v>150</v>
      </c>
      <c r="BM144" s="237" t="s">
        <v>816</v>
      </c>
    </row>
    <row r="145" spans="1:47" s="2" customFormat="1" ht="12">
      <c r="A145" s="38"/>
      <c r="B145" s="39"/>
      <c r="C145" s="40"/>
      <c r="D145" s="239" t="s">
        <v>152</v>
      </c>
      <c r="E145" s="40"/>
      <c r="F145" s="240" t="s">
        <v>815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152</v>
      </c>
      <c r="AU145" s="17" t="s">
        <v>86</v>
      </c>
    </row>
    <row r="146" spans="1:51" s="13" customFormat="1" ht="12">
      <c r="A146" s="13"/>
      <c r="B146" s="247"/>
      <c r="C146" s="248"/>
      <c r="D146" s="239" t="s">
        <v>158</v>
      </c>
      <c r="E146" s="249" t="s">
        <v>1</v>
      </c>
      <c r="F146" s="250" t="s">
        <v>817</v>
      </c>
      <c r="G146" s="248"/>
      <c r="H146" s="251">
        <v>388.5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7" t="s">
        <v>158</v>
      </c>
      <c r="AU146" s="257" t="s">
        <v>86</v>
      </c>
      <c r="AV146" s="13" t="s">
        <v>86</v>
      </c>
      <c r="AW146" s="13" t="s">
        <v>35</v>
      </c>
      <c r="AX146" s="13" t="s">
        <v>82</v>
      </c>
      <c r="AY146" s="257" t="s">
        <v>143</v>
      </c>
    </row>
    <row r="147" spans="1:65" s="2" customFormat="1" ht="16.5" customHeight="1">
      <c r="A147" s="38"/>
      <c r="B147" s="39"/>
      <c r="C147" s="226" t="s">
        <v>206</v>
      </c>
      <c r="D147" s="226" t="s">
        <v>145</v>
      </c>
      <c r="E147" s="227" t="s">
        <v>818</v>
      </c>
      <c r="F147" s="228" t="s">
        <v>819</v>
      </c>
      <c r="G147" s="229" t="s">
        <v>792</v>
      </c>
      <c r="H147" s="230">
        <v>8</v>
      </c>
      <c r="I147" s="231"/>
      <c r="J147" s="232">
        <f>ROUND(I147*H147,2)</f>
        <v>0</v>
      </c>
      <c r="K147" s="228" t="s">
        <v>1</v>
      </c>
      <c r="L147" s="44"/>
      <c r="M147" s="233" t="s">
        <v>1</v>
      </c>
      <c r="N147" s="234" t="s">
        <v>43</v>
      </c>
      <c r="O147" s="91"/>
      <c r="P147" s="235">
        <f>O147*H147</f>
        <v>0</v>
      </c>
      <c r="Q147" s="235">
        <v>0</v>
      </c>
      <c r="R147" s="235">
        <f>Q147*H147</f>
        <v>0</v>
      </c>
      <c r="S147" s="235">
        <v>0</v>
      </c>
      <c r="T147" s="236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7" t="s">
        <v>150</v>
      </c>
      <c r="AT147" s="237" t="s">
        <v>145</v>
      </c>
      <c r="AU147" s="237" t="s">
        <v>86</v>
      </c>
      <c r="AY147" s="17" t="s">
        <v>143</v>
      </c>
      <c r="BE147" s="238">
        <f>IF(N147="základní",J147,0)</f>
        <v>0</v>
      </c>
      <c r="BF147" s="238">
        <f>IF(N147="snížená",J147,0)</f>
        <v>0</v>
      </c>
      <c r="BG147" s="238">
        <f>IF(N147="zákl. přenesená",J147,0)</f>
        <v>0</v>
      </c>
      <c r="BH147" s="238">
        <f>IF(N147="sníž. přenesená",J147,0)</f>
        <v>0</v>
      </c>
      <c r="BI147" s="238">
        <f>IF(N147="nulová",J147,0)</f>
        <v>0</v>
      </c>
      <c r="BJ147" s="17" t="s">
        <v>82</v>
      </c>
      <c r="BK147" s="238">
        <f>ROUND(I147*H147,2)</f>
        <v>0</v>
      </c>
      <c r="BL147" s="17" t="s">
        <v>150</v>
      </c>
      <c r="BM147" s="237" t="s">
        <v>820</v>
      </c>
    </row>
    <row r="148" spans="1:47" s="2" customFormat="1" ht="12">
      <c r="A148" s="38"/>
      <c r="B148" s="39"/>
      <c r="C148" s="40"/>
      <c r="D148" s="239" t="s">
        <v>152</v>
      </c>
      <c r="E148" s="40"/>
      <c r="F148" s="240" t="s">
        <v>819</v>
      </c>
      <c r="G148" s="40"/>
      <c r="H148" s="40"/>
      <c r="I148" s="241"/>
      <c r="J148" s="40"/>
      <c r="K148" s="40"/>
      <c r="L148" s="44"/>
      <c r="M148" s="242"/>
      <c r="N148" s="243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86</v>
      </c>
    </row>
    <row r="149" spans="1:51" s="13" customFormat="1" ht="12">
      <c r="A149" s="13"/>
      <c r="B149" s="247"/>
      <c r="C149" s="248"/>
      <c r="D149" s="239" t="s">
        <v>158</v>
      </c>
      <c r="E149" s="249" t="s">
        <v>1</v>
      </c>
      <c r="F149" s="250" t="s">
        <v>821</v>
      </c>
      <c r="G149" s="248"/>
      <c r="H149" s="251">
        <v>8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158</v>
      </c>
      <c r="AU149" s="257" t="s">
        <v>86</v>
      </c>
      <c r="AV149" s="13" t="s">
        <v>86</v>
      </c>
      <c r="AW149" s="13" t="s">
        <v>35</v>
      </c>
      <c r="AX149" s="13" t="s">
        <v>82</v>
      </c>
      <c r="AY149" s="257" t="s">
        <v>143</v>
      </c>
    </row>
    <row r="150" spans="1:65" s="2" customFormat="1" ht="16.5" customHeight="1">
      <c r="A150" s="38"/>
      <c r="B150" s="39"/>
      <c r="C150" s="226" t="s">
        <v>214</v>
      </c>
      <c r="D150" s="226" t="s">
        <v>145</v>
      </c>
      <c r="E150" s="227" t="s">
        <v>822</v>
      </c>
      <c r="F150" s="228" t="s">
        <v>823</v>
      </c>
      <c r="G150" s="229" t="s">
        <v>259</v>
      </c>
      <c r="H150" s="230">
        <v>266</v>
      </c>
      <c r="I150" s="231"/>
      <c r="J150" s="232">
        <f>ROUND(I150*H150,2)</f>
        <v>0</v>
      </c>
      <c r="K150" s="228" t="s">
        <v>1</v>
      </c>
      <c r="L150" s="44"/>
      <c r="M150" s="233" t="s">
        <v>1</v>
      </c>
      <c r="N150" s="234" t="s">
        <v>43</v>
      </c>
      <c r="O150" s="91"/>
      <c r="P150" s="235">
        <f>O150*H150</f>
        <v>0</v>
      </c>
      <c r="Q150" s="235">
        <v>0</v>
      </c>
      <c r="R150" s="235">
        <f>Q150*H150</f>
        <v>0</v>
      </c>
      <c r="S150" s="235">
        <v>0</v>
      </c>
      <c r="T150" s="236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7" t="s">
        <v>150</v>
      </c>
      <c r="AT150" s="237" t="s">
        <v>145</v>
      </c>
      <c r="AU150" s="237" t="s">
        <v>86</v>
      </c>
      <c r="AY150" s="17" t="s">
        <v>143</v>
      </c>
      <c r="BE150" s="238">
        <f>IF(N150="základní",J150,0)</f>
        <v>0</v>
      </c>
      <c r="BF150" s="238">
        <f>IF(N150="snížená",J150,0)</f>
        <v>0</v>
      </c>
      <c r="BG150" s="238">
        <f>IF(N150="zákl. přenesená",J150,0)</f>
        <v>0</v>
      </c>
      <c r="BH150" s="238">
        <f>IF(N150="sníž. přenesená",J150,0)</f>
        <v>0</v>
      </c>
      <c r="BI150" s="238">
        <f>IF(N150="nulová",J150,0)</f>
        <v>0</v>
      </c>
      <c r="BJ150" s="17" t="s">
        <v>82</v>
      </c>
      <c r="BK150" s="238">
        <f>ROUND(I150*H150,2)</f>
        <v>0</v>
      </c>
      <c r="BL150" s="17" t="s">
        <v>150</v>
      </c>
      <c r="BM150" s="237" t="s">
        <v>824</v>
      </c>
    </row>
    <row r="151" spans="1:47" s="2" customFormat="1" ht="12">
      <c r="A151" s="38"/>
      <c r="B151" s="39"/>
      <c r="C151" s="40"/>
      <c r="D151" s="239" t="s">
        <v>152</v>
      </c>
      <c r="E151" s="40"/>
      <c r="F151" s="240" t="s">
        <v>823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152</v>
      </c>
      <c r="AU151" s="17" t="s">
        <v>86</v>
      </c>
    </row>
    <row r="152" spans="1:51" s="13" customFormat="1" ht="12">
      <c r="A152" s="13"/>
      <c r="B152" s="247"/>
      <c r="C152" s="248"/>
      <c r="D152" s="239" t="s">
        <v>158</v>
      </c>
      <c r="E152" s="249" t="s">
        <v>1</v>
      </c>
      <c r="F152" s="250" t="s">
        <v>825</v>
      </c>
      <c r="G152" s="248"/>
      <c r="H152" s="251">
        <v>266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7" t="s">
        <v>158</v>
      </c>
      <c r="AU152" s="257" t="s">
        <v>86</v>
      </c>
      <c r="AV152" s="13" t="s">
        <v>86</v>
      </c>
      <c r="AW152" s="13" t="s">
        <v>35</v>
      </c>
      <c r="AX152" s="13" t="s">
        <v>82</v>
      </c>
      <c r="AY152" s="257" t="s">
        <v>143</v>
      </c>
    </row>
    <row r="153" spans="1:65" s="2" customFormat="1" ht="16.5" customHeight="1">
      <c r="A153" s="38"/>
      <c r="B153" s="39"/>
      <c r="C153" s="226" t="s">
        <v>221</v>
      </c>
      <c r="D153" s="226" t="s">
        <v>145</v>
      </c>
      <c r="E153" s="227" t="s">
        <v>826</v>
      </c>
      <c r="F153" s="228" t="s">
        <v>827</v>
      </c>
      <c r="G153" s="229" t="s">
        <v>259</v>
      </c>
      <c r="H153" s="230">
        <v>47.5</v>
      </c>
      <c r="I153" s="231"/>
      <c r="J153" s="232">
        <f>ROUND(I153*H153,2)</f>
        <v>0</v>
      </c>
      <c r="K153" s="228" t="s">
        <v>1</v>
      </c>
      <c r="L153" s="44"/>
      <c r="M153" s="233" t="s">
        <v>1</v>
      </c>
      <c r="N153" s="234" t="s">
        <v>43</v>
      </c>
      <c r="O153" s="91"/>
      <c r="P153" s="235">
        <f>O153*H153</f>
        <v>0</v>
      </c>
      <c r="Q153" s="235">
        <v>0</v>
      </c>
      <c r="R153" s="235">
        <f>Q153*H153</f>
        <v>0</v>
      </c>
      <c r="S153" s="235">
        <v>0</v>
      </c>
      <c r="T153" s="236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7" t="s">
        <v>150</v>
      </c>
      <c r="AT153" s="237" t="s">
        <v>145</v>
      </c>
      <c r="AU153" s="237" t="s">
        <v>86</v>
      </c>
      <c r="AY153" s="17" t="s">
        <v>143</v>
      </c>
      <c r="BE153" s="238">
        <f>IF(N153="základní",J153,0)</f>
        <v>0</v>
      </c>
      <c r="BF153" s="238">
        <f>IF(N153="snížená",J153,0)</f>
        <v>0</v>
      </c>
      <c r="BG153" s="238">
        <f>IF(N153="zákl. přenesená",J153,0)</f>
        <v>0</v>
      </c>
      <c r="BH153" s="238">
        <f>IF(N153="sníž. přenesená",J153,0)</f>
        <v>0</v>
      </c>
      <c r="BI153" s="238">
        <f>IF(N153="nulová",J153,0)</f>
        <v>0</v>
      </c>
      <c r="BJ153" s="17" t="s">
        <v>82</v>
      </c>
      <c r="BK153" s="238">
        <f>ROUND(I153*H153,2)</f>
        <v>0</v>
      </c>
      <c r="BL153" s="17" t="s">
        <v>150</v>
      </c>
      <c r="BM153" s="237" t="s">
        <v>828</v>
      </c>
    </row>
    <row r="154" spans="1:47" s="2" customFormat="1" ht="12">
      <c r="A154" s="38"/>
      <c r="B154" s="39"/>
      <c r="C154" s="40"/>
      <c r="D154" s="239" t="s">
        <v>152</v>
      </c>
      <c r="E154" s="40"/>
      <c r="F154" s="240" t="s">
        <v>827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152</v>
      </c>
      <c r="AU154" s="17" t="s">
        <v>86</v>
      </c>
    </row>
    <row r="155" spans="1:51" s="13" customFormat="1" ht="12">
      <c r="A155" s="13"/>
      <c r="B155" s="247"/>
      <c r="C155" s="248"/>
      <c r="D155" s="239" t="s">
        <v>158</v>
      </c>
      <c r="E155" s="249" t="s">
        <v>1</v>
      </c>
      <c r="F155" s="250" t="s">
        <v>829</v>
      </c>
      <c r="G155" s="248"/>
      <c r="H155" s="251">
        <v>47.5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158</v>
      </c>
      <c r="AU155" s="257" t="s">
        <v>86</v>
      </c>
      <c r="AV155" s="13" t="s">
        <v>86</v>
      </c>
      <c r="AW155" s="13" t="s">
        <v>35</v>
      </c>
      <c r="AX155" s="13" t="s">
        <v>82</v>
      </c>
      <c r="AY155" s="257" t="s">
        <v>143</v>
      </c>
    </row>
    <row r="156" spans="1:65" s="2" customFormat="1" ht="16.5" customHeight="1">
      <c r="A156" s="38"/>
      <c r="B156" s="39"/>
      <c r="C156" s="226" t="s">
        <v>229</v>
      </c>
      <c r="D156" s="226" t="s">
        <v>145</v>
      </c>
      <c r="E156" s="227" t="s">
        <v>830</v>
      </c>
      <c r="F156" s="228" t="s">
        <v>831</v>
      </c>
      <c r="G156" s="229" t="s">
        <v>148</v>
      </c>
      <c r="H156" s="230">
        <v>49</v>
      </c>
      <c r="I156" s="231"/>
      <c r="J156" s="232">
        <f>ROUND(I156*H156,2)</f>
        <v>0</v>
      </c>
      <c r="K156" s="228" t="s">
        <v>1</v>
      </c>
      <c r="L156" s="44"/>
      <c r="M156" s="233" t="s">
        <v>1</v>
      </c>
      <c r="N156" s="234" t="s">
        <v>43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150</v>
      </c>
      <c r="AT156" s="237" t="s">
        <v>145</v>
      </c>
      <c r="AU156" s="237" t="s">
        <v>86</v>
      </c>
      <c r="AY156" s="17" t="s">
        <v>143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82</v>
      </c>
      <c r="BK156" s="238">
        <f>ROUND(I156*H156,2)</f>
        <v>0</v>
      </c>
      <c r="BL156" s="17" t="s">
        <v>150</v>
      </c>
      <c r="BM156" s="237" t="s">
        <v>832</v>
      </c>
    </row>
    <row r="157" spans="1:47" s="2" customFormat="1" ht="12">
      <c r="A157" s="38"/>
      <c r="B157" s="39"/>
      <c r="C157" s="40"/>
      <c r="D157" s="239" t="s">
        <v>152</v>
      </c>
      <c r="E157" s="40"/>
      <c r="F157" s="240" t="s">
        <v>831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86</v>
      </c>
    </row>
    <row r="158" spans="1:51" s="13" customFormat="1" ht="12">
      <c r="A158" s="13"/>
      <c r="B158" s="247"/>
      <c r="C158" s="248"/>
      <c r="D158" s="239" t="s">
        <v>158</v>
      </c>
      <c r="E158" s="249" t="s">
        <v>1</v>
      </c>
      <c r="F158" s="250" t="s">
        <v>690</v>
      </c>
      <c r="G158" s="248"/>
      <c r="H158" s="251">
        <v>49</v>
      </c>
      <c r="I158" s="252"/>
      <c r="J158" s="248"/>
      <c r="K158" s="248"/>
      <c r="L158" s="253"/>
      <c r="M158" s="254"/>
      <c r="N158" s="255"/>
      <c r="O158" s="255"/>
      <c r="P158" s="255"/>
      <c r="Q158" s="255"/>
      <c r="R158" s="255"/>
      <c r="S158" s="255"/>
      <c r="T158" s="25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57" t="s">
        <v>158</v>
      </c>
      <c r="AU158" s="257" t="s">
        <v>86</v>
      </c>
      <c r="AV158" s="13" t="s">
        <v>86</v>
      </c>
      <c r="AW158" s="13" t="s">
        <v>35</v>
      </c>
      <c r="AX158" s="13" t="s">
        <v>82</v>
      </c>
      <c r="AY158" s="257" t="s">
        <v>143</v>
      </c>
    </row>
    <row r="159" spans="1:65" s="2" customFormat="1" ht="16.5" customHeight="1">
      <c r="A159" s="38"/>
      <c r="B159" s="39"/>
      <c r="C159" s="226" t="s">
        <v>8</v>
      </c>
      <c r="D159" s="226" t="s">
        <v>145</v>
      </c>
      <c r="E159" s="227" t="s">
        <v>833</v>
      </c>
      <c r="F159" s="228" t="s">
        <v>834</v>
      </c>
      <c r="G159" s="229" t="s">
        <v>259</v>
      </c>
      <c r="H159" s="230">
        <v>75</v>
      </c>
      <c r="I159" s="231"/>
      <c r="J159" s="232">
        <f>ROUND(I159*H159,2)</f>
        <v>0</v>
      </c>
      <c r="K159" s="228" t="s">
        <v>1</v>
      </c>
      <c r="L159" s="44"/>
      <c r="M159" s="233" t="s">
        <v>1</v>
      </c>
      <c r="N159" s="234" t="s">
        <v>43</v>
      </c>
      <c r="O159" s="91"/>
      <c r="P159" s="235">
        <f>O159*H159</f>
        <v>0</v>
      </c>
      <c r="Q159" s="235">
        <v>0</v>
      </c>
      <c r="R159" s="235">
        <f>Q159*H159</f>
        <v>0</v>
      </c>
      <c r="S159" s="235">
        <v>0</v>
      </c>
      <c r="T159" s="236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7" t="s">
        <v>150</v>
      </c>
      <c r="AT159" s="237" t="s">
        <v>145</v>
      </c>
      <c r="AU159" s="237" t="s">
        <v>86</v>
      </c>
      <c r="AY159" s="17" t="s">
        <v>143</v>
      </c>
      <c r="BE159" s="238">
        <f>IF(N159="základní",J159,0)</f>
        <v>0</v>
      </c>
      <c r="BF159" s="238">
        <f>IF(N159="snížená",J159,0)</f>
        <v>0</v>
      </c>
      <c r="BG159" s="238">
        <f>IF(N159="zákl. přenesená",J159,0)</f>
        <v>0</v>
      </c>
      <c r="BH159" s="238">
        <f>IF(N159="sníž. přenesená",J159,0)</f>
        <v>0</v>
      </c>
      <c r="BI159" s="238">
        <f>IF(N159="nulová",J159,0)</f>
        <v>0</v>
      </c>
      <c r="BJ159" s="17" t="s">
        <v>82</v>
      </c>
      <c r="BK159" s="238">
        <f>ROUND(I159*H159,2)</f>
        <v>0</v>
      </c>
      <c r="BL159" s="17" t="s">
        <v>150</v>
      </c>
      <c r="BM159" s="237" t="s">
        <v>835</v>
      </c>
    </row>
    <row r="160" spans="1:47" s="2" customFormat="1" ht="12">
      <c r="A160" s="38"/>
      <c r="B160" s="39"/>
      <c r="C160" s="40"/>
      <c r="D160" s="239" t="s">
        <v>152</v>
      </c>
      <c r="E160" s="40"/>
      <c r="F160" s="240" t="s">
        <v>834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86</v>
      </c>
    </row>
    <row r="161" spans="1:51" s="13" customFormat="1" ht="12">
      <c r="A161" s="13"/>
      <c r="B161" s="247"/>
      <c r="C161" s="248"/>
      <c r="D161" s="239" t="s">
        <v>158</v>
      </c>
      <c r="E161" s="249" t="s">
        <v>1</v>
      </c>
      <c r="F161" s="250" t="s">
        <v>836</v>
      </c>
      <c r="G161" s="248"/>
      <c r="H161" s="251">
        <v>75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7" t="s">
        <v>158</v>
      </c>
      <c r="AU161" s="257" t="s">
        <v>86</v>
      </c>
      <c r="AV161" s="13" t="s">
        <v>86</v>
      </c>
      <c r="AW161" s="13" t="s">
        <v>35</v>
      </c>
      <c r="AX161" s="13" t="s">
        <v>82</v>
      </c>
      <c r="AY161" s="257" t="s">
        <v>143</v>
      </c>
    </row>
    <row r="162" spans="1:65" s="2" customFormat="1" ht="16.5" customHeight="1">
      <c r="A162" s="38"/>
      <c r="B162" s="39"/>
      <c r="C162" s="226" t="s">
        <v>244</v>
      </c>
      <c r="D162" s="226" t="s">
        <v>145</v>
      </c>
      <c r="E162" s="227" t="s">
        <v>837</v>
      </c>
      <c r="F162" s="228" t="s">
        <v>838</v>
      </c>
      <c r="G162" s="229" t="s">
        <v>171</v>
      </c>
      <c r="H162" s="230">
        <v>27.25</v>
      </c>
      <c r="I162" s="231"/>
      <c r="J162" s="232">
        <f>ROUND(I162*H162,2)</f>
        <v>0</v>
      </c>
      <c r="K162" s="228" t="s">
        <v>1</v>
      </c>
      <c r="L162" s="44"/>
      <c r="M162" s="233" t="s">
        <v>1</v>
      </c>
      <c r="N162" s="234" t="s">
        <v>43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150</v>
      </c>
      <c r="AT162" s="237" t="s">
        <v>145</v>
      </c>
      <c r="AU162" s="237" t="s">
        <v>86</v>
      </c>
      <c r="AY162" s="17" t="s">
        <v>143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82</v>
      </c>
      <c r="BK162" s="238">
        <f>ROUND(I162*H162,2)</f>
        <v>0</v>
      </c>
      <c r="BL162" s="17" t="s">
        <v>150</v>
      </c>
      <c r="BM162" s="237" t="s">
        <v>839</v>
      </c>
    </row>
    <row r="163" spans="1:47" s="2" customFormat="1" ht="12">
      <c r="A163" s="38"/>
      <c r="B163" s="39"/>
      <c r="C163" s="40"/>
      <c r="D163" s="239" t="s">
        <v>152</v>
      </c>
      <c r="E163" s="40"/>
      <c r="F163" s="240" t="s">
        <v>838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152</v>
      </c>
      <c r="AU163" s="17" t="s">
        <v>86</v>
      </c>
    </row>
    <row r="164" spans="1:51" s="13" customFormat="1" ht="12">
      <c r="A164" s="13"/>
      <c r="B164" s="247"/>
      <c r="C164" s="248"/>
      <c r="D164" s="239" t="s">
        <v>158</v>
      </c>
      <c r="E164" s="249" t="s">
        <v>1</v>
      </c>
      <c r="F164" s="250" t="s">
        <v>840</v>
      </c>
      <c r="G164" s="248"/>
      <c r="H164" s="251">
        <v>27.25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158</v>
      </c>
      <c r="AU164" s="257" t="s">
        <v>86</v>
      </c>
      <c r="AV164" s="13" t="s">
        <v>86</v>
      </c>
      <c r="AW164" s="13" t="s">
        <v>35</v>
      </c>
      <c r="AX164" s="13" t="s">
        <v>82</v>
      </c>
      <c r="AY164" s="257" t="s">
        <v>143</v>
      </c>
    </row>
    <row r="165" spans="1:65" s="2" customFormat="1" ht="16.5" customHeight="1">
      <c r="A165" s="38"/>
      <c r="B165" s="39"/>
      <c r="C165" s="226" t="s">
        <v>251</v>
      </c>
      <c r="D165" s="226" t="s">
        <v>145</v>
      </c>
      <c r="E165" s="227" t="s">
        <v>841</v>
      </c>
      <c r="F165" s="228" t="s">
        <v>842</v>
      </c>
      <c r="G165" s="229" t="s">
        <v>259</v>
      </c>
      <c r="H165" s="230">
        <v>388.5</v>
      </c>
      <c r="I165" s="231"/>
      <c r="J165" s="232">
        <f>ROUND(I165*H165,2)</f>
        <v>0</v>
      </c>
      <c r="K165" s="228" t="s">
        <v>1</v>
      </c>
      <c r="L165" s="44"/>
      <c r="M165" s="233" t="s">
        <v>1</v>
      </c>
      <c r="N165" s="234" t="s">
        <v>43</v>
      </c>
      <c r="O165" s="91"/>
      <c r="P165" s="235">
        <f>O165*H165</f>
        <v>0</v>
      </c>
      <c r="Q165" s="235">
        <v>0</v>
      </c>
      <c r="R165" s="235">
        <f>Q165*H165</f>
        <v>0</v>
      </c>
      <c r="S165" s="235">
        <v>0</v>
      </c>
      <c r="T165" s="236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7" t="s">
        <v>150</v>
      </c>
      <c r="AT165" s="237" t="s">
        <v>145</v>
      </c>
      <c r="AU165" s="237" t="s">
        <v>86</v>
      </c>
      <c r="AY165" s="17" t="s">
        <v>143</v>
      </c>
      <c r="BE165" s="238">
        <f>IF(N165="základní",J165,0)</f>
        <v>0</v>
      </c>
      <c r="BF165" s="238">
        <f>IF(N165="snížená",J165,0)</f>
        <v>0</v>
      </c>
      <c r="BG165" s="238">
        <f>IF(N165="zákl. přenesená",J165,0)</f>
        <v>0</v>
      </c>
      <c r="BH165" s="238">
        <f>IF(N165="sníž. přenesená",J165,0)</f>
        <v>0</v>
      </c>
      <c r="BI165" s="238">
        <f>IF(N165="nulová",J165,0)</f>
        <v>0</v>
      </c>
      <c r="BJ165" s="17" t="s">
        <v>82</v>
      </c>
      <c r="BK165" s="238">
        <f>ROUND(I165*H165,2)</f>
        <v>0</v>
      </c>
      <c r="BL165" s="17" t="s">
        <v>150</v>
      </c>
      <c r="BM165" s="237" t="s">
        <v>843</v>
      </c>
    </row>
    <row r="166" spans="1:47" s="2" customFormat="1" ht="12">
      <c r="A166" s="38"/>
      <c r="B166" s="39"/>
      <c r="C166" s="40"/>
      <c r="D166" s="239" t="s">
        <v>152</v>
      </c>
      <c r="E166" s="40"/>
      <c r="F166" s="240" t="s">
        <v>842</v>
      </c>
      <c r="G166" s="40"/>
      <c r="H166" s="40"/>
      <c r="I166" s="241"/>
      <c r="J166" s="40"/>
      <c r="K166" s="40"/>
      <c r="L166" s="44"/>
      <c r="M166" s="242"/>
      <c r="N166" s="243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86</v>
      </c>
    </row>
    <row r="167" spans="1:51" s="13" customFormat="1" ht="12">
      <c r="A167" s="13"/>
      <c r="B167" s="247"/>
      <c r="C167" s="248"/>
      <c r="D167" s="239" t="s">
        <v>158</v>
      </c>
      <c r="E167" s="249" t="s">
        <v>1</v>
      </c>
      <c r="F167" s="250" t="s">
        <v>817</v>
      </c>
      <c r="G167" s="248"/>
      <c r="H167" s="251">
        <v>388.5</v>
      </c>
      <c r="I167" s="252"/>
      <c r="J167" s="248"/>
      <c r="K167" s="248"/>
      <c r="L167" s="253"/>
      <c r="M167" s="254"/>
      <c r="N167" s="255"/>
      <c r="O167" s="255"/>
      <c r="P167" s="255"/>
      <c r="Q167" s="255"/>
      <c r="R167" s="255"/>
      <c r="S167" s="255"/>
      <c r="T167" s="25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57" t="s">
        <v>158</v>
      </c>
      <c r="AU167" s="257" t="s">
        <v>86</v>
      </c>
      <c r="AV167" s="13" t="s">
        <v>86</v>
      </c>
      <c r="AW167" s="13" t="s">
        <v>35</v>
      </c>
      <c r="AX167" s="13" t="s">
        <v>82</v>
      </c>
      <c r="AY167" s="257" t="s">
        <v>143</v>
      </c>
    </row>
    <row r="168" spans="1:65" s="2" customFormat="1" ht="16.5" customHeight="1">
      <c r="A168" s="38"/>
      <c r="B168" s="39"/>
      <c r="C168" s="226" t="s">
        <v>256</v>
      </c>
      <c r="D168" s="226" t="s">
        <v>145</v>
      </c>
      <c r="E168" s="227" t="s">
        <v>844</v>
      </c>
      <c r="F168" s="228" t="s">
        <v>845</v>
      </c>
      <c r="G168" s="229" t="s">
        <v>259</v>
      </c>
      <c r="H168" s="230">
        <v>388.5</v>
      </c>
      <c r="I168" s="231"/>
      <c r="J168" s="232">
        <f>ROUND(I168*H168,2)</f>
        <v>0</v>
      </c>
      <c r="K168" s="228" t="s">
        <v>1</v>
      </c>
      <c r="L168" s="44"/>
      <c r="M168" s="233" t="s">
        <v>1</v>
      </c>
      <c r="N168" s="234" t="s">
        <v>43</v>
      </c>
      <c r="O168" s="91"/>
      <c r="P168" s="235">
        <f>O168*H168</f>
        <v>0</v>
      </c>
      <c r="Q168" s="235">
        <v>0</v>
      </c>
      <c r="R168" s="235">
        <f>Q168*H168</f>
        <v>0</v>
      </c>
      <c r="S168" s="235">
        <v>0</v>
      </c>
      <c r="T168" s="236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7" t="s">
        <v>150</v>
      </c>
      <c r="AT168" s="237" t="s">
        <v>145</v>
      </c>
      <c r="AU168" s="237" t="s">
        <v>86</v>
      </c>
      <c r="AY168" s="17" t="s">
        <v>143</v>
      </c>
      <c r="BE168" s="238">
        <f>IF(N168="základní",J168,0)</f>
        <v>0</v>
      </c>
      <c r="BF168" s="238">
        <f>IF(N168="snížená",J168,0)</f>
        <v>0</v>
      </c>
      <c r="BG168" s="238">
        <f>IF(N168="zákl. přenesená",J168,0)</f>
        <v>0</v>
      </c>
      <c r="BH168" s="238">
        <f>IF(N168="sníž. přenesená",J168,0)</f>
        <v>0</v>
      </c>
      <c r="BI168" s="238">
        <f>IF(N168="nulová",J168,0)</f>
        <v>0</v>
      </c>
      <c r="BJ168" s="17" t="s">
        <v>82</v>
      </c>
      <c r="BK168" s="238">
        <f>ROUND(I168*H168,2)</f>
        <v>0</v>
      </c>
      <c r="BL168" s="17" t="s">
        <v>150</v>
      </c>
      <c r="BM168" s="237" t="s">
        <v>846</v>
      </c>
    </row>
    <row r="169" spans="1:47" s="2" customFormat="1" ht="12">
      <c r="A169" s="38"/>
      <c r="B169" s="39"/>
      <c r="C169" s="40"/>
      <c r="D169" s="239" t="s">
        <v>152</v>
      </c>
      <c r="E169" s="40"/>
      <c r="F169" s="240" t="s">
        <v>845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152</v>
      </c>
      <c r="AU169" s="17" t="s">
        <v>86</v>
      </c>
    </row>
    <row r="170" spans="1:51" s="13" customFormat="1" ht="12">
      <c r="A170" s="13"/>
      <c r="B170" s="247"/>
      <c r="C170" s="248"/>
      <c r="D170" s="239" t="s">
        <v>158</v>
      </c>
      <c r="E170" s="249" t="s">
        <v>1</v>
      </c>
      <c r="F170" s="250" t="s">
        <v>817</v>
      </c>
      <c r="G170" s="248"/>
      <c r="H170" s="251">
        <v>388.5</v>
      </c>
      <c r="I170" s="252"/>
      <c r="J170" s="248"/>
      <c r="K170" s="248"/>
      <c r="L170" s="253"/>
      <c r="M170" s="254"/>
      <c r="N170" s="255"/>
      <c r="O170" s="255"/>
      <c r="P170" s="255"/>
      <c r="Q170" s="255"/>
      <c r="R170" s="255"/>
      <c r="S170" s="255"/>
      <c r="T170" s="25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57" t="s">
        <v>158</v>
      </c>
      <c r="AU170" s="257" t="s">
        <v>86</v>
      </c>
      <c r="AV170" s="13" t="s">
        <v>86</v>
      </c>
      <c r="AW170" s="13" t="s">
        <v>35</v>
      </c>
      <c r="AX170" s="13" t="s">
        <v>82</v>
      </c>
      <c r="AY170" s="257" t="s">
        <v>143</v>
      </c>
    </row>
    <row r="171" spans="1:65" s="2" customFormat="1" ht="16.5" customHeight="1">
      <c r="A171" s="38"/>
      <c r="B171" s="39"/>
      <c r="C171" s="226" t="s">
        <v>264</v>
      </c>
      <c r="D171" s="226" t="s">
        <v>145</v>
      </c>
      <c r="E171" s="227" t="s">
        <v>847</v>
      </c>
      <c r="F171" s="228" t="s">
        <v>848</v>
      </c>
      <c r="G171" s="229" t="s">
        <v>171</v>
      </c>
      <c r="H171" s="230">
        <v>27.25</v>
      </c>
      <c r="I171" s="231"/>
      <c r="J171" s="232">
        <f>ROUND(I171*H171,2)</f>
        <v>0</v>
      </c>
      <c r="K171" s="228" t="s">
        <v>1</v>
      </c>
      <c r="L171" s="44"/>
      <c r="M171" s="233" t="s">
        <v>1</v>
      </c>
      <c r="N171" s="234" t="s">
        <v>43</v>
      </c>
      <c r="O171" s="91"/>
      <c r="P171" s="235">
        <f>O171*H171</f>
        <v>0</v>
      </c>
      <c r="Q171" s="235">
        <v>0</v>
      </c>
      <c r="R171" s="235">
        <f>Q171*H171</f>
        <v>0</v>
      </c>
      <c r="S171" s="235">
        <v>0</v>
      </c>
      <c r="T171" s="236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7" t="s">
        <v>150</v>
      </c>
      <c r="AT171" s="237" t="s">
        <v>145</v>
      </c>
      <c r="AU171" s="237" t="s">
        <v>86</v>
      </c>
      <c r="AY171" s="17" t="s">
        <v>143</v>
      </c>
      <c r="BE171" s="238">
        <f>IF(N171="základní",J171,0)</f>
        <v>0</v>
      </c>
      <c r="BF171" s="238">
        <f>IF(N171="snížená",J171,0)</f>
        <v>0</v>
      </c>
      <c r="BG171" s="238">
        <f>IF(N171="zákl. přenesená",J171,0)</f>
        <v>0</v>
      </c>
      <c r="BH171" s="238">
        <f>IF(N171="sníž. přenesená",J171,0)</f>
        <v>0</v>
      </c>
      <c r="BI171" s="238">
        <f>IF(N171="nulová",J171,0)</f>
        <v>0</v>
      </c>
      <c r="BJ171" s="17" t="s">
        <v>82</v>
      </c>
      <c r="BK171" s="238">
        <f>ROUND(I171*H171,2)</f>
        <v>0</v>
      </c>
      <c r="BL171" s="17" t="s">
        <v>150</v>
      </c>
      <c r="BM171" s="237" t="s">
        <v>849</v>
      </c>
    </row>
    <row r="172" spans="1:47" s="2" customFormat="1" ht="12">
      <c r="A172" s="38"/>
      <c r="B172" s="39"/>
      <c r="C172" s="40"/>
      <c r="D172" s="239" t="s">
        <v>152</v>
      </c>
      <c r="E172" s="40"/>
      <c r="F172" s="240" t="s">
        <v>848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86</v>
      </c>
    </row>
    <row r="173" spans="1:51" s="13" customFormat="1" ht="12">
      <c r="A173" s="13"/>
      <c r="B173" s="247"/>
      <c r="C173" s="248"/>
      <c r="D173" s="239" t="s">
        <v>158</v>
      </c>
      <c r="E173" s="249" t="s">
        <v>1</v>
      </c>
      <c r="F173" s="250" t="s">
        <v>840</v>
      </c>
      <c r="G173" s="248"/>
      <c r="H173" s="251">
        <v>27.25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158</v>
      </c>
      <c r="AU173" s="257" t="s">
        <v>86</v>
      </c>
      <c r="AV173" s="13" t="s">
        <v>86</v>
      </c>
      <c r="AW173" s="13" t="s">
        <v>35</v>
      </c>
      <c r="AX173" s="13" t="s">
        <v>82</v>
      </c>
      <c r="AY173" s="257" t="s">
        <v>143</v>
      </c>
    </row>
    <row r="174" spans="1:65" s="2" customFormat="1" ht="16.5" customHeight="1">
      <c r="A174" s="38"/>
      <c r="B174" s="39"/>
      <c r="C174" s="226" t="s">
        <v>270</v>
      </c>
      <c r="D174" s="226" t="s">
        <v>145</v>
      </c>
      <c r="E174" s="227" t="s">
        <v>850</v>
      </c>
      <c r="F174" s="228" t="s">
        <v>851</v>
      </c>
      <c r="G174" s="229" t="s">
        <v>259</v>
      </c>
      <c r="H174" s="230">
        <v>388.5</v>
      </c>
      <c r="I174" s="231"/>
      <c r="J174" s="232">
        <f>ROUND(I174*H174,2)</f>
        <v>0</v>
      </c>
      <c r="K174" s="228" t="s">
        <v>1</v>
      </c>
      <c r="L174" s="44"/>
      <c r="M174" s="233" t="s">
        <v>1</v>
      </c>
      <c r="N174" s="234" t="s">
        <v>43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150</v>
      </c>
      <c r="AT174" s="237" t="s">
        <v>145</v>
      </c>
      <c r="AU174" s="237" t="s">
        <v>86</v>
      </c>
      <c r="AY174" s="17" t="s">
        <v>143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82</v>
      </c>
      <c r="BK174" s="238">
        <f>ROUND(I174*H174,2)</f>
        <v>0</v>
      </c>
      <c r="BL174" s="17" t="s">
        <v>150</v>
      </c>
      <c r="BM174" s="237" t="s">
        <v>852</v>
      </c>
    </row>
    <row r="175" spans="1:47" s="2" customFormat="1" ht="12">
      <c r="A175" s="38"/>
      <c r="B175" s="39"/>
      <c r="C175" s="40"/>
      <c r="D175" s="239" t="s">
        <v>152</v>
      </c>
      <c r="E175" s="40"/>
      <c r="F175" s="240" t="s">
        <v>851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86</v>
      </c>
    </row>
    <row r="176" spans="1:51" s="13" customFormat="1" ht="12">
      <c r="A176" s="13"/>
      <c r="B176" s="247"/>
      <c r="C176" s="248"/>
      <c r="D176" s="239" t="s">
        <v>158</v>
      </c>
      <c r="E176" s="249" t="s">
        <v>1</v>
      </c>
      <c r="F176" s="250" t="s">
        <v>817</v>
      </c>
      <c r="G176" s="248"/>
      <c r="H176" s="251">
        <v>388.5</v>
      </c>
      <c r="I176" s="252"/>
      <c r="J176" s="248"/>
      <c r="K176" s="248"/>
      <c r="L176" s="253"/>
      <c r="M176" s="254"/>
      <c r="N176" s="255"/>
      <c r="O176" s="255"/>
      <c r="P176" s="255"/>
      <c r="Q176" s="255"/>
      <c r="R176" s="255"/>
      <c r="S176" s="255"/>
      <c r="T176" s="25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7" t="s">
        <v>158</v>
      </c>
      <c r="AU176" s="257" t="s">
        <v>86</v>
      </c>
      <c r="AV176" s="13" t="s">
        <v>86</v>
      </c>
      <c r="AW176" s="13" t="s">
        <v>35</v>
      </c>
      <c r="AX176" s="13" t="s">
        <v>82</v>
      </c>
      <c r="AY176" s="257" t="s">
        <v>143</v>
      </c>
    </row>
    <row r="177" spans="1:65" s="2" customFormat="1" ht="16.5" customHeight="1">
      <c r="A177" s="38"/>
      <c r="B177" s="39"/>
      <c r="C177" s="226" t="s">
        <v>276</v>
      </c>
      <c r="D177" s="226" t="s">
        <v>145</v>
      </c>
      <c r="E177" s="227" t="s">
        <v>853</v>
      </c>
      <c r="F177" s="228" t="s">
        <v>854</v>
      </c>
      <c r="G177" s="229" t="s">
        <v>259</v>
      </c>
      <c r="H177" s="230">
        <v>400</v>
      </c>
      <c r="I177" s="231"/>
      <c r="J177" s="232">
        <f>ROUND(I177*H177,2)</f>
        <v>0</v>
      </c>
      <c r="K177" s="228" t="s">
        <v>1</v>
      </c>
      <c r="L177" s="44"/>
      <c r="M177" s="233" t="s">
        <v>1</v>
      </c>
      <c r="N177" s="234" t="s">
        <v>43</v>
      </c>
      <c r="O177" s="91"/>
      <c r="P177" s="235">
        <f>O177*H177</f>
        <v>0</v>
      </c>
      <c r="Q177" s="235">
        <v>0</v>
      </c>
      <c r="R177" s="235">
        <f>Q177*H177</f>
        <v>0</v>
      </c>
      <c r="S177" s="235">
        <v>0</v>
      </c>
      <c r="T177" s="236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7" t="s">
        <v>150</v>
      </c>
      <c r="AT177" s="237" t="s">
        <v>145</v>
      </c>
      <c r="AU177" s="237" t="s">
        <v>86</v>
      </c>
      <c r="AY177" s="17" t="s">
        <v>143</v>
      </c>
      <c r="BE177" s="238">
        <f>IF(N177="základní",J177,0)</f>
        <v>0</v>
      </c>
      <c r="BF177" s="238">
        <f>IF(N177="snížená",J177,0)</f>
        <v>0</v>
      </c>
      <c r="BG177" s="238">
        <f>IF(N177="zákl. přenesená",J177,0)</f>
        <v>0</v>
      </c>
      <c r="BH177" s="238">
        <f>IF(N177="sníž. přenesená",J177,0)</f>
        <v>0</v>
      </c>
      <c r="BI177" s="238">
        <f>IF(N177="nulová",J177,0)</f>
        <v>0</v>
      </c>
      <c r="BJ177" s="17" t="s">
        <v>82</v>
      </c>
      <c r="BK177" s="238">
        <f>ROUND(I177*H177,2)</f>
        <v>0</v>
      </c>
      <c r="BL177" s="17" t="s">
        <v>150</v>
      </c>
      <c r="BM177" s="237" t="s">
        <v>855</v>
      </c>
    </row>
    <row r="178" spans="1:47" s="2" customFormat="1" ht="12">
      <c r="A178" s="38"/>
      <c r="B178" s="39"/>
      <c r="C178" s="40"/>
      <c r="D178" s="239" t="s">
        <v>152</v>
      </c>
      <c r="E178" s="40"/>
      <c r="F178" s="240" t="s">
        <v>854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86</v>
      </c>
    </row>
    <row r="179" spans="1:51" s="13" customFormat="1" ht="12">
      <c r="A179" s="13"/>
      <c r="B179" s="247"/>
      <c r="C179" s="248"/>
      <c r="D179" s="239" t="s">
        <v>158</v>
      </c>
      <c r="E179" s="249" t="s">
        <v>1</v>
      </c>
      <c r="F179" s="250" t="s">
        <v>856</v>
      </c>
      <c r="G179" s="248"/>
      <c r="H179" s="251">
        <v>400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7" t="s">
        <v>158</v>
      </c>
      <c r="AU179" s="257" t="s">
        <v>86</v>
      </c>
      <c r="AV179" s="13" t="s">
        <v>86</v>
      </c>
      <c r="AW179" s="13" t="s">
        <v>35</v>
      </c>
      <c r="AX179" s="13" t="s">
        <v>82</v>
      </c>
      <c r="AY179" s="257" t="s">
        <v>143</v>
      </c>
    </row>
    <row r="180" spans="1:65" s="2" customFormat="1" ht="16.5" customHeight="1">
      <c r="A180" s="38"/>
      <c r="B180" s="39"/>
      <c r="C180" s="226" t="s">
        <v>282</v>
      </c>
      <c r="D180" s="226" t="s">
        <v>145</v>
      </c>
      <c r="E180" s="227" t="s">
        <v>857</v>
      </c>
      <c r="F180" s="228" t="s">
        <v>858</v>
      </c>
      <c r="G180" s="229" t="s">
        <v>792</v>
      </c>
      <c r="H180" s="230">
        <v>8</v>
      </c>
      <c r="I180" s="231"/>
      <c r="J180" s="232">
        <f>ROUND(I180*H180,2)</f>
        <v>0</v>
      </c>
      <c r="K180" s="228" t="s">
        <v>1</v>
      </c>
      <c r="L180" s="44"/>
      <c r="M180" s="233" t="s">
        <v>1</v>
      </c>
      <c r="N180" s="234" t="s">
        <v>43</v>
      </c>
      <c r="O180" s="91"/>
      <c r="P180" s="235">
        <f>O180*H180</f>
        <v>0</v>
      </c>
      <c r="Q180" s="235">
        <v>0</v>
      </c>
      <c r="R180" s="235">
        <f>Q180*H180</f>
        <v>0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150</v>
      </c>
      <c r="AT180" s="237" t="s">
        <v>145</v>
      </c>
      <c r="AU180" s="237" t="s">
        <v>86</v>
      </c>
      <c r="AY180" s="17" t="s">
        <v>143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82</v>
      </c>
      <c r="BK180" s="238">
        <f>ROUND(I180*H180,2)</f>
        <v>0</v>
      </c>
      <c r="BL180" s="17" t="s">
        <v>150</v>
      </c>
      <c r="BM180" s="237" t="s">
        <v>859</v>
      </c>
    </row>
    <row r="181" spans="1:47" s="2" customFormat="1" ht="12">
      <c r="A181" s="38"/>
      <c r="B181" s="39"/>
      <c r="C181" s="40"/>
      <c r="D181" s="239" t="s">
        <v>152</v>
      </c>
      <c r="E181" s="40"/>
      <c r="F181" s="240" t="s">
        <v>858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152</v>
      </c>
      <c r="AU181" s="17" t="s">
        <v>86</v>
      </c>
    </row>
    <row r="182" spans="1:51" s="13" customFormat="1" ht="12">
      <c r="A182" s="13"/>
      <c r="B182" s="247"/>
      <c r="C182" s="248"/>
      <c r="D182" s="239" t="s">
        <v>158</v>
      </c>
      <c r="E182" s="249" t="s">
        <v>1</v>
      </c>
      <c r="F182" s="250" t="s">
        <v>821</v>
      </c>
      <c r="G182" s="248"/>
      <c r="H182" s="251">
        <v>8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158</v>
      </c>
      <c r="AU182" s="257" t="s">
        <v>86</v>
      </c>
      <c r="AV182" s="13" t="s">
        <v>86</v>
      </c>
      <c r="AW182" s="13" t="s">
        <v>35</v>
      </c>
      <c r="AX182" s="13" t="s">
        <v>82</v>
      </c>
      <c r="AY182" s="257" t="s">
        <v>143</v>
      </c>
    </row>
    <row r="183" spans="1:65" s="2" customFormat="1" ht="16.5" customHeight="1">
      <c r="A183" s="38"/>
      <c r="B183" s="39"/>
      <c r="C183" s="226" t="s">
        <v>288</v>
      </c>
      <c r="D183" s="226" t="s">
        <v>145</v>
      </c>
      <c r="E183" s="227" t="s">
        <v>860</v>
      </c>
      <c r="F183" s="228" t="s">
        <v>861</v>
      </c>
      <c r="G183" s="229" t="s">
        <v>561</v>
      </c>
      <c r="H183" s="230">
        <v>320</v>
      </c>
      <c r="I183" s="231"/>
      <c r="J183" s="232">
        <f>ROUND(I183*H183,2)</f>
        <v>0</v>
      </c>
      <c r="K183" s="228" t="s">
        <v>1</v>
      </c>
      <c r="L183" s="44"/>
      <c r="M183" s="233" t="s">
        <v>1</v>
      </c>
      <c r="N183" s="234" t="s">
        <v>43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150</v>
      </c>
      <c r="AT183" s="237" t="s">
        <v>145</v>
      </c>
      <c r="AU183" s="237" t="s">
        <v>86</v>
      </c>
      <c r="AY183" s="17" t="s">
        <v>143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82</v>
      </c>
      <c r="BK183" s="238">
        <f>ROUND(I183*H183,2)</f>
        <v>0</v>
      </c>
      <c r="BL183" s="17" t="s">
        <v>150</v>
      </c>
      <c r="BM183" s="237" t="s">
        <v>862</v>
      </c>
    </row>
    <row r="184" spans="1:47" s="2" customFormat="1" ht="12">
      <c r="A184" s="38"/>
      <c r="B184" s="39"/>
      <c r="C184" s="40"/>
      <c r="D184" s="239" t="s">
        <v>152</v>
      </c>
      <c r="E184" s="40"/>
      <c r="F184" s="240" t="s">
        <v>861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86</v>
      </c>
    </row>
    <row r="185" spans="1:51" s="13" customFormat="1" ht="12">
      <c r="A185" s="13"/>
      <c r="B185" s="247"/>
      <c r="C185" s="248"/>
      <c r="D185" s="239" t="s">
        <v>158</v>
      </c>
      <c r="E185" s="249" t="s">
        <v>1</v>
      </c>
      <c r="F185" s="250" t="s">
        <v>863</v>
      </c>
      <c r="G185" s="248"/>
      <c r="H185" s="251">
        <v>320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7" t="s">
        <v>158</v>
      </c>
      <c r="AU185" s="257" t="s">
        <v>86</v>
      </c>
      <c r="AV185" s="13" t="s">
        <v>86</v>
      </c>
      <c r="AW185" s="13" t="s">
        <v>35</v>
      </c>
      <c r="AX185" s="13" t="s">
        <v>82</v>
      </c>
      <c r="AY185" s="257" t="s">
        <v>143</v>
      </c>
    </row>
    <row r="186" spans="1:65" s="2" customFormat="1" ht="16.5" customHeight="1">
      <c r="A186" s="38"/>
      <c r="B186" s="39"/>
      <c r="C186" s="226" t="s">
        <v>7</v>
      </c>
      <c r="D186" s="226" t="s">
        <v>145</v>
      </c>
      <c r="E186" s="227" t="s">
        <v>864</v>
      </c>
      <c r="F186" s="228" t="s">
        <v>865</v>
      </c>
      <c r="G186" s="229" t="s">
        <v>792</v>
      </c>
      <c r="H186" s="230">
        <v>48</v>
      </c>
      <c r="I186" s="231"/>
      <c r="J186" s="232">
        <f>ROUND(I186*H186,2)</f>
        <v>0</v>
      </c>
      <c r="K186" s="228" t="s">
        <v>1</v>
      </c>
      <c r="L186" s="44"/>
      <c r="M186" s="233" t="s">
        <v>1</v>
      </c>
      <c r="N186" s="234" t="s">
        <v>43</v>
      </c>
      <c r="O186" s="91"/>
      <c r="P186" s="235">
        <f>O186*H186</f>
        <v>0</v>
      </c>
      <c r="Q186" s="235">
        <v>0</v>
      </c>
      <c r="R186" s="235">
        <f>Q186*H186</f>
        <v>0</v>
      </c>
      <c r="S186" s="235">
        <v>0</v>
      </c>
      <c r="T186" s="236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7" t="s">
        <v>150</v>
      </c>
      <c r="AT186" s="237" t="s">
        <v>145</v>
      </c>
      <c r="AU186" s="237" t="s">
        <v>86</v>
      </c>
      <c r="AY186" s="17" t="s">
        <v>143</v>
      </c>
      <c r="BE186" s="238">
        <f>IF(N186="základní",J186,0)</f>
        <v>0</v>
      </c>
      <c r="BF186" s="238">
        <f>IF(N186="snížená",J186,0)</f>
        <v>0</v>
      </c>
      <c r="BG186" s="238">
        <f>IF(N186="zákl. přenesená",J186,0)</f>
        <v>0</v>
      </c>
      <c r="BH186" s="238">
        <f>IF(N186="sníž. přenesená",J186,0)</f>
        <v>0</v>
      </c>
      <c r="BI186" s="238">
        <f>IF(N186="nulová",J186,0)</f>
        <v>0</v>
      </c>
      <c r="BJ186" s="17" t="s">
        <v>82</v>
      </c>
      <c r="BK186" s="238">
        <f>ROUND(I186*H186,2)</f>
        <v>0</v>
      </c>
      <c r="BL186" s="17" t="s">
        <v>150</v>
      </c>
      <c r="BM186" s="237" t="s">
        <v>866</v>
      </c>
    </row>
    <row r="187" spans="1:47" s="2" customFormat="1" ht="12">
      <c r="A187" s="38"/>
      <c r="B187" s="39"/>
      <c r="C187" s="40"/>
      <c r="D187" s="239" t="s">
        <v>152</v>
      </c>
      <c r="E187" s="40"/>
      <c r="F187" s="240" t="s">
        <v>865</v>
      </c>
      <c r="G187" s="40"/>
      <c r="H187" s="40"/>
      <c r="I187" s="241"/>
      <c r="J187" s="40"/>
      <c r="K187" s="40"/>
      <c r="L187" s="44"/>
      <c r="M187" s="242"/>
      <c r="N187" s="243"/>
      <c r="O187" s="91"/>
      <c r="P187" s="91"/>
      <c r="Q187" s="91"/>
      <c r="R187" s="91"/>
      <c r="S187" s="91"/>
      <c r="T187" s="92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152</v>
      </c>
      <c r="AU187" s="17" t="s">
        <v>86</v>
      </c>
    </row>
    <row r="188" spans="1:51" s="13" customFormat="1" ht="12">
      <c r="A188" s="13"/>
      <c r="B188" s="247"/>
      <c r="C188" s="248"/>
      <c r="D188" s="239" t="s">
        <v>158</v>
      </c>
      <c r="E188" s="249" t="s">
        <v>1</v>
      </c>
      <c r="F188" s="250" t="s">
        <v>867</v>
      </c>
      <c r="G188" s="248"/>
      <c r="H188" s="251">
        <v>48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7" t="s">
        <v>158</v>
      </c>
      <c r="AU188" s="257" t="s">
        <v>86</v>
      </c>
      <c r="AV188" s="13" t="s">
        <v>86</v>
      </c>
      <c r="AW188" s="13" t="s">
        <v>35</v>
      </c>
      <c r="AX188" s="13" t="s">
        <v>82</v>
      </c>
      <c r="AY188" s="257" t="s">
        <v>143</v>
      </c>
    </row>
    <row r="189" spans="1:65" s="2" customFormat="1" ht="16.5" customHeight="1">
      <c r="A189" s="38"/>
      <c r="B189" s="39"/>
      <c r="C189" s="226" t="s">
        <v>299</v>
      </c>
      <c r="D189" s="226" t="s">
        <v>145</v>
      </c>
      <c r="E189" s="227" t="s">
        <v>868</v>
      </c>
      <c r="F189" s="228" t="s">
        <v>869</v>
      </c>
      <c r="G189" s="229" t="s">
        <v>792</v>
      </c>
      <c r="H189" s="230">
        <v>8</v>
      </c>
      <c r="I189" s="231"/>
      <c r="J189" s="232">
        <f>ROUND(I189*H189,2)</f>
        <v>0</v>
      </c>
      <c r="K189" s="228" t="s">
        <v>1</v>
      </c>
      <c r="L189" s="44"/>
      <c r="M189" s="233" t="s">
        <v>1</v>
      </c>
      <c r="N189" s="234" t="s">
        <v>43</v>
      </c>
      <c r="O189" s="91"/>
      <c r="P189" s="235">
        <f>O189*H189</f>
        <v>0</v>
      </c>
      <c r="Q189" s="235">
        <v>0</v>
      </c>
      <c r="R189" s="235">
        <f>Q189*H189</f>
        <v>0</v>
      </c>
      <c r="S189" s="235">
        <v>0</v>
      </c>
      <c r="T189" s="236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37" t="s">
        <v>150</v>
      </c>
      <c r="AT189" s="237" t="s">
        <v>145</v>
      </c>
      <c r="AU189" s="237" t="s">
        <v>86</v>
      </c>
      <c r="AY189" s="17" t="s">
        <v>143</v>
      </c>
      <c r="BE189" s="238">
        <f>IF(N189="základní",J189,0)</f>
        <v>0</v>
      </c>
      <c r="BF189" s="238">
        <f>IF(N189="snížená",J189,0)</f>
        <v>0</v>
      </c>
      <c r="BG189" s="238">
        <f>IF(N189="zákl. přenesená",J189,0)</f>
        <v>0</v>
      </c>
      <c r="BH189" s="238">
        <f>IF(N189="sníž. přenesená",J189,0)</f>
        <v>0</v>
      </c>
      <c r="BI189" s="238">
        <f>IF(N189="nulová",J189,0)</f>
        <v>0</v>
      </c>
      <c r="BJ189" s="17" t="s">
        <v>82</v>
      </c>
      <c r="BK189" s="238">
        <f>ROUND(I189*H189,2)</f>
        <v>0</v>
      </c>
      <c r="BL189" s="17" t="s">
        <v>150</v>
      </c>
      <c r="BM189" s="237" t="s">
        <v>870</v>
      </c>
    </row>
    <row r="190" spans="1:47" s="2" customFormat="1" ht="12">
      <c r="A190" s="38"/>
      <c r="B190" s="39"/>
      <c r="C190" s="40"/>
      <c r="D190" s="239" t="s">
        <v>152</v>
      </c>
      <c r="E190" s="40"/>
      <c r="F190" s="240" t="s">
        <v>869</v>
      </c>
      <c r="G190" s="40"/>
      <c r="H190" s="40"/>
      <c r="I190" s="241"/>
      <c r="J190" s="40"/>
      <c r="K190" s="40"/>
      <c r="L190" s="44"/>
      <c r="M190" s="242"/>
      <c r="N190" s="243"/>
      <c r="O190" s="91"/>
      <c r="P190" s="91"/>
      <c r="Q190" s="91"/>
      <c r="R190" s="91"/>
      <c r="S190" s="91"/>
      <c r="T190" s="92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152</v>
      </c>
      <c r="AU190" s="17" t="s">
        <v>86</v>
      </c>
    </row>
    <row r="191" spans="1:51" s="13" customFormat="1" ht="12">
      <c r="A191" s="13"/>
      <c r="B191" s="247"/>
      <c r="C191" s="248"/>
      <c r="D191" s="239" t="s">
        <v>158</v>
      </c>
      <c r="E191" s="249" t="s">
        <v>1</v>
      </c>
      <c r="F191" s="250" t="s">
        <v>206</v>
      </c>
      <c r="G191" s="248"/>
      <c r="H191" s="251">
        <v>8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7" t="s">
        <v>158</v>
      </c>
      <c r="AU191" s="257" t="s">
        <v>86</v>
      </c>
      <c r="AV191" s="13" t="s">
        <v>86</v>
      </c>
      <c r="AW191" s="13" t="s">
        <v>35</v>
      </c>
      <c r="AX191" s="13" t="s">
        <v>82</v>
      </c>
      <c r="AY191" s="257" t="s">
        <v>143</v>
      </c>
    </row>
    <row r="192" spans="1:65" s="2" customFormat="1" ht="16.5" customHeight="1">
      <c r="A192" s="38"/>
      <c r="B192" s="39"/>
      <c r="C192" s="226" t="s">
        <v>305</v>
      </c>
      <c r="D192" s="226" t="s">
        <v>145</v>
      </c>
      <c r="E192" s="227" t="s">
        <v>871</v>
      </c>
      <c r="F192" s="228" t="s">
        <v>872</v>
      </c>
      <c r="G192" s="229" t="s">
        <v>873</v>
      </c>
      <c r="H192" s="230">
        <v>1</v>
      </c>
      <c r="I192" s="231"/>
      <c r="J192" s="232">
        <f>ROUND(I192*H192,2)</f>
        <v>0</v>
      </c>
      <c r="K192" s="228" t="s">
        <v>1</v>
      </c>
      <c r="L192" s="44"/>
      <c r="M192" s="233" t="s">
        <v>1</v>
      </c>
      <c r="N192" s="234" t="s">
        <v>43</v>
      </c>
      <c r="O192" s="91"/>
      <c r="P192" s="235">
        <f>O192*H192</f>
        <v>0</v>
      </c>
      <c r="Q192" s="235">
        <v>0</v>
      </c>
      <c r="R192" s="235">
        <f>Q192*H192</f>
        <v>0</v>
      </c>
      <c r="S192" s="235">
        <v>0</v>
      </c>
      <c r="T192" s="236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37" t="s">
        <v>150</v>
      </c>
      <c r="AT192" s="237" t="s">
        <v>145</v>
      </c>
      <c r="AU192" s="237" t="s">
        <v>86</v>
      </c>
      <c r="AY192" s="17" t="s">
        <v>143</v>
      </c>
      <c r="BE192" s="238">
        <f>IF(N192="základní",J192,0)</f>
        <v>0</v>
      </c>
      <c r="BF192" s="238">
        <f>IF(N192="snížená",J192,0)</f>
        <v>0</v>
      </c>
      <c r="BG192" s="238">
        <f>IF(N192="zákl. přenesená",J192,0)</f>
        <v>0</v>
      </c>
      <c r="BH192" s="238">
        <f>IF(N192="sníž. přenesená",J192,0)</f>
        <v>0</v>
      </c>
      <c r="BI192" s="238">
        <f>IF(N192="nulová",J192,0)</f>
        <v>0</v>
      </c>
      <c r="BJ192" s="17" t="s">
        <v>82</v>
      </c>
      <c r="BK192" s="238">
        <f>ROUND(I192*H192,2)</f>
        <v>0</v>
      </c>
      <c r="BL192" s="17" t="s">
        <v>150</v>
      </c>
      <c r="BM192" s="237" t="s">
        <v>874</v>
      </c>
    </row>
    <row r="193" spans="1:47" s="2" customFormat="1" ht="12">
      <c r="A193" s="38"/>
      <c r="B193" s="39"/>
      <c r="C193" s="40"/>
      <c r="D193" s="239" t="s">
        <v>152</v>
      </c>
      <c r="E193" s="40"/>
      <c r="F193" s="240" t="s">
        <v>872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152</v>
      </c>
      <c r="AU193" s="17" t="s">
        <v>86</v>
      </c>
    </row>
    <row r="194" spans="1:51" s="13" customFormat="1" ht="12">
      <c r="A194" s="13"/>
      <c r="B194" s="247"/>
      <c r="C194" s="248"/>
      <c r="D194" s="239" t="s">
        <v>158</v>
      </c>
      <c r="E194" s="249" t="s">
        <v>1</v>
      </c>
      <c r="F194" s="250" t="s">
        <v>82</v>
      </c>
      <c r="G194" s="248"/>
      <c r="H194" s="251">
        <v>1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7" t="s">
        <v>158</v>
      </c>
      <c r="AU194" s="257" t="s">
        <v>86</v>
      </c>
      <c r="AV194" s="13" t="s">
        <v>86</v>
      </c>
      <c r="AW194" s="13" t="s">
        <v>35</v>
      </c>
      <c r="AX194" s="13" t="s">
        <v>82</v>
      </c>
      <c r="AY194" s="257" t="s">
        <v>143</v>
      </c>
    </row>
    <row r="195" spans="1:65" s="2" customFormat="1" ht="16.5" customHeight="1">
      <c r="A195" s="38"/>
      <c r="B195" s="39"/>
      <c r="C195" s="226" t="s">
        <v>311</v>
      </c>
      <c r="D195" s="226" t="s">
        <v>145</v>
      </c>
      <c r="E195" s="227" t="s">
        <v>875</v>
      </c>
      <c r="F195" s="228" t="s">
        <v>876</v>
      </c>
      <c r="G195" s="229" t="s">
        <v>792</v>
      </c>
      <c r="H195" s="230">
        <v>23</v>
      </c>
      <c r="I195" s="231"/>
      <c r="J195" s="232">
        <f>ROUND(I195*H195,2)</f>
        <v>0</v>
      </c>
      <c r="K195" s="228" t="s">
        <v>1</v>
      </c>
      <c r="L195" s="44"/>
      <c r="M195" s="233" t="s">
        <v>1</v>
      </c>
      <c r="N195" s="234" t="s">
        <v>43</v>
      </c>
      <c r="O195" s="91"/>
      <c r="P195" s="235">
        <f>O195*H195</f>
        <v>0</v>
      </c>
      <c r="Q195" s="235">
        <v>0</v>
      </c>
      <c r="R195" s="235">
        <f>Q195*H195</f>
        <v>0</v>
      </c>
      <c r="S195" s="235">
        <v>0</v>
      </c>
      <c r="T195" s="236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7" t="s">
        <v>150</v>
      </c>
      <c r="AT195" s="237" t="s">
        <v>145</v>
      </c>
      <c r="AU195" s="237" t="s">
        <v>86</v>
      </c>
      <c r="AY195" s="17" t="s">
        <v>143</v>
      </c>
      <c r="BE195" s="238">
        <f>IF(N195="základní",J195,0)</f>
        <v>0</v>
      </c>
      <c r="BF195" s="238">
        <f>IF(N195="snížená",J195,0)</f>
        <v>0</v>
      </c>
      <c r="BG195" s="238">
        <f>IF(N195="zákl. přenesená",J195,0)</f>
        <v>0</v>
      </c>
      <c r="BH195" s="238">
        <f>IF(N195="sníž. přenesená",J195,0)</f>
        <v>0</v>
      </c>
      <c r="BI195" s="238">
        <f>IF(N195="nulová",J195,0)</f>
        <v>0</v>
      </c>
      <c r="BJ195" s="17" t="s">
        <v>82</v>
      </c>
      <c r="BK195" s="238">
        <f>ROUND(I195*H195,2)</f>
        <v>0</v>
      </c>
      <c r="BL195" s="17" t="s">
        <v>150</v>
      </c>
      <c r="BM195" s="237" t="s">
        <v>877</v>
      </c>
    </row>
    <row r="196" spans="1:47" s="2" customFormat="1" ht="12">
      <c r="A196" s="38"/>
      <c r="B196" s="39"/>
      <c r="C196" s="40"/>
      <c r="D196" s="239" t="s">
        <v>152</v>
      </c>
      <c r="E196" s="40"/>
      <c r="F196" s="240" t="s">
        <v>876</v>
      </c>
      <c r="G196" s="40"/>
      <c r="H196" s="40"/>
      <c r="I196" s="241"/>
      <c r="J196" s="40"/>
      <c r="K196" s="40"/>
      <c r="L196" s="44"/>
      <c r="M196" s="242"/>
      <c r="N196" s="243"/>
      <c r="O196" s="91"/>
      <c r="P196" s="91"/>
      <c r="Q196" s="91"/>
      <c r="R196" s="91"/>
      <c r="S196" s="91"/>
      <c r="T196" s="92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T196" s="17" t="s">
        <v>152</v>
      </c>
      <c r="AU196" s="17" t="s">
        <v>86</v>
      </c>
    </row>
    <row r="197" spans="1:51" s="13" customFormat="1" ht="12">
      <c r="A197" s="13"/>
      <c r="B197" s="247"/>
      <c r="C197" s="248"/>
      <c r="D197" s="239" t="s">
        <v>158</v>
      </c>
      <c r="E197" s="249" t="s">
        <v>1</v>
      </c>
      <c r="F197" s="250" t="s">
        <v>878</v>
      </c>
      <c r="G197" s="248"/>
      <c r="H197" s="251">
        <v>23</v>
      </c>
      <c r="I197" s="252"/>
      <c r="J197" s="248"/>
      <c r="K197" s="248"/>
      <c r="L197" s="253"/>
      <c r="M197" s="254"/>
      <c r="N197" s="255"/>
      <c r="O197" s="255"/>
      <c r="P197" s="255"/>
      <c r="Q197" s="255"/>
      <c r="R197" s="255"/>
      <c r="S197" s="255"/>
      <c r="T197" s="25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7" t="s">
        <v>158</v>
      </c>
      <c r="AU197" s="257" t="s">
        <v>86</v>
      </c>
      <c r="AV197" s="13" t="s">
        <v>86</v>
      </c>
      <c r="AW197" s="13" t="s">
        <v>35</v>
      </c>
      <c r="AX197" s="13" t="s">
        <v>82</v>
      </c>
      <c r="AY197" s="257" t="s">
        <v>143</v>
      </c>
    </row>
    <row r="198" spans="1:65" s="2" customFormat="1" ht="16.5" customHeight="1">
      <c r="A198" s="38"/>
      <c r="B198" s="39"/>
      <c r="C198" s="226" t="s">
        <v>317</v>
      </c>
      <c r="D198" s="226" t="s">
        <v>145</v>
      </c>
      <c r="E198" s="227" t="s">
        <v>879</v>
      </c>
      <c r="F198" s="228" t="s">
        <v>880</v>
      </c>
      <c r="G198" s="229" t="s">
        <v>561</v>
      </c>
      <c r="H198" s="230">
        <v>5.5</v>
      </c>
      <c r="I198" s="231"/>
      <c r="J198" s="232">
        <f>ROUND(I198*H198,2)</f>
        <v>0</v>
      </c>
      <c r="K198" s="228" t="s">
        <v>1</v>
      </c>
      <c r="L198" s="44"/>
      <c r="M198" s="233" t="s">
        <v>1</v>
      </c>
      <c r="N198" s="234" t="s">
        <v>43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150</v>
      </c>
      <c r="AT198" s="237" t="s">
        <v>145</v>
      </c>
      <c r="AU198" s="237" t="s">
        <v>86</v>
      </c>
      <c r="AY198" s="17" t="s">
        <v>143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82</v>
      </c>
      <c r="BK198" s="238">
        <f>ROUND(I198*H198,2)</f>
        <v>0</v>
      </c>
      <c r="BL198" s="17" t="s">
        <v>150</v>
      </c>
      <c r="BM198" s="237" t="s">
        <v>881</v>
      </c>
    </row>
    <row r="199" spans="1:47" s="2" customFormat="1" ht="12">
      <c r="A199" s="38"/>
      <c r="B199" s="39"/>
      <c r="C199" s="40"/>
      <c r="D199" s="239" t="s">
        <v>152</v>
      </c>
      <c r="E199" s="40"/>
      <c r="F199" s="240" t="s">
        <v>880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86</v>
      </c>
    </row>
    <row r="200" spans="1:51" s="13" customFormat="1" ht="12">
      <c r="A200" s="13"/>
      <c r="B200" s="247"/>
      <c r="C200" s="248"/>
      <c r="D200" s="239" t="s">
        <v>158</v>
      </c>
      <c r="E200" s="249" t="s">
        <v>1</v>
      </c>
      <c r="F200" s="250" t="s">
        <v>882</v>
      </c>
      <c r="G200" s="248"/>
      <c r="H200" s="251">
        <v>5.5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7" t="s">
        <v>158</v>
      </c>
      <c r="AU200" s="257" t="s">
        <v>86</v>
      </c>
      <c r="AV200" s="13" t="s">
        <v>86</v>
      </c>
      <c r="AW200" s="13" t="s">
        <v>35</v>
      </c>
      <c r="AX200" s="13" t="s">
        <v>82</v>
      </c>
      <c r="AY200" s="257" t="s">
        <v>143</v>
      </c>
    </row>
    <row r="201" spans="1:65" s="2" customFormat="1" ht="16.5" customHeight="1">
      <c r="A201" s="38"/>
      <c r="B201" s="39"/>
      <c r="C201" s="226" t="s">
        <v>324</v>
      </c>
      <c r="D201" s="226" t="s">
        <v>145</v>
      </c>
      <c r="E201" s="227" t="s">
        <v>883</v>
      </c>
      <c r="F201" s="228" t="s">
        <v>884</v>
      </c>
      <c r="G201" s="229" t="s">
        <v>259</v>
      </c>
      <c r="H201" s="230">
        <v>23</v>
      </c>
      <c r="I201" s="231"/>
      <c r="J201" s="232">
        <f>ROUND(I201*H201,2)</f>
        <v>0</v>
      </c>
      <c r="K201" s="228" t="s">
        <v>1</v>
      </c>
      <c r="L201" s="44"/>
      <c r="M201" s="233" t="s">
        <v>1</v>
      </c>
      <c r="N201" s="234" t="s">
        <v>43</v>
      </c>
      <c r="O201" s="91"/>
      <c r="P201" s="235">
        <f>O201*H201</f>
        <v>0</v>
      </c>
      <c r="Q201" s="235">
        <v>0</v>
      </c>
      <c r="R201" s="235">
        <f>Q201*H201</f>
        <v>0</v>
      </c>
      <c r="S201" s="235">
        <v>0</v>
      </c>
      <c r="T201" s="236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37" t="s">
        <v>150</v>
      </c>
      <c r="AT201" s="237" t="s">
        <v>145</v>
      </c>
      <c r="AU201" s="237" t="s">
        <v>86</v>
      </c>
      <c r="AY201" s="17" t="s">
        <v>143</v>
      </c>
      <c r="BE201" s="238">
        <f>IF(N201="základní",J201,0)</f>
        <v>0</v>
      </c>
      <c r="BF201" s="238">
        <f>IF(N201="snížená",J201,0)</f>
        <v>0</v>
      </c>
      <c r="BG201" s="238">
        <f>IF(N201="zákl. přenesená",J201,0)</f>
        <v>0</v>
      </c>
      <c r="BH201" s="238">
        <f>IF(N201="sníž. přenesená",J201,0)</f>
        <v>0</v>
      </c>
      <c r="BI201" s="238">
        <f>IF(N201="nulová",J201,0)</f>
        <v>0</v>
      </c>
      <c r="BJ201" s="17" t="s">
        <v>82</v>
      </c>
      <c r="BK201" s="238">
        <f>ROUND(I201*H201,2)</f>
        <v>0</v>
      </c>
      <c r="BL201" s="17" t="s">
        <v>150</v>
      </c>
      <c r="BM201" s="237" t="s">
        <v>885</v>
      </c>
    </row>
    <row r="202" spans="1:47" s="2" customFormat="1" ht="12">
      <c r="A202" s="38"/>
      <c r="B202" s="39"/>
      <c r="C202" s="40"/>
      <c r="D202" s="239" t="s">
        <v>152</v>
      </c>
      <c r="E202" s="40"/>
      <c r="F202" s="240" t="s">
        <v>884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152</v>
      </c>
      <c r="AU202" s="17" t="s">
        <v>86</v>
      </c>
    </row>
    <row r="203" spans="1:51" s="13" customFormat="1" ht="12">
      <c r="A203" s="13"/>
      <c r="B203" s="247"/>
      <c r="C203" s="248"/>
      <c r="D203" s="239" t="s">
        <v>158</v>
      </c>
      <c r="E203" s="249" t="s">
        <v>1</v>
      </c>
      <c r="F203" s="250" t="s">
        <v>878</v>
      </c>
      <c r="G203" s="248"/>
      <c r="H203" s="251">
        <v>23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7" t="s">
        <v>158</v>
      </c>
      <c r="AU203" s="257" t="s">
        <v>86</v>
      </c>
      <c r="AV203" s="13" t="s">
        <v>86</v>
      </c>
      <c r="AW203" s="13" t="s">
        <v>35</v>
      </c>
      <c r="AX203" s="13" t="s">
        <v>82</v>
      </c>
      <c r="AY203" s="257" t="s">
        <v>143</v>
      </c>
    </row>
    <row r="204" spans="1:65" s="2" customFormat="1" ht="16.5" customHeight="1">
      <c r="A204" s="38"/>
      <c r="B204" s="39"/>
      <c r="C204" s="226" t="s">
        <v>330</v>
      </c>
      <c r="D204" s="226" t="s">
        <v>145</v>
      </c>
      <c r="E204" s="227" t="s">
        <v>886</v>
      </c>
      <c r="F204" s="228" t="s">
        <v>887</v>
      </c>
      <c r="G204" s="229" t="s">
        <v>792</v>
      </c>
      <c r="H204" s="230">
        <v>24</v>
      </c>
      <c r="I204" s="231"/>
      <c r="J204" s="232">
        <f>ROUND(I204*H204,2)</f>
        <v>0</v>
      </c>
      <c r="K204" s="228" t="s">
        <v>1</v>
      </c>
      <c r="L204" s="44"/>
      <c r="M204" s="233" t="s">
        <v>1</v>
      </c>
      <c r="N204" s="234" t="s">
        <v>43</v>
      </c>
      <c r="O204" s="91"/>
      <c r="P204" s="235">
        <f>O204*H204</f>
        <v>0</v>
      </c>
      <c r="Q204" s="235">
        <v>0</v>
      </c>
      <c r="R204" s="235">
        <f>Q204*H204</f>
        <v>0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150</v>
      </c>
      <c r="AT204" s="237" t="s">
        <v>145</v>
      </c>
      <c r="AU204" s="237" t="s">
        <v>86</v>
      </c>
      <c r="AY204" s="17" t="s">
        <v>143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82</v>
      </c>
      <c r="BK204" s="238">
        <f>ROUND(I204*H204,2)</f>
        <v>0</v>
      </c>
      <c r="BL204" s="17" t="s">
        <v>150</v>
      </c>
      <c r="BM204" s="237" t="s">
        <v>888</v>
      </c>
    </row>
    <row r="205" spans="1:47" s="2" customFormat="1" ht="12">
      <c r="A205" s="38"/>
      <c r="B205" s="39"/>
      <c r="C205" s="40"/>
      <c r="D205" s="239" t="s">
        <v>152</v>
      </c>
      <c r="E205" s="40"/>
      <c r="F205" s="240" t="s">
        <v>887</v>
      </c>
      <c r="G205" s="40"/>
      <c r="H205" s="40"/>
      <c r="I205" s="241"/>
      <c r="J205" s="40"/>
      <c r="K205" s="40"/>
      <c r="L205" s="44"/>
      <c r="M205" s="242"/>
      <c r="N205" s="24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152</v>
      </c>
      <c r="AU205" s="17" t="s">
        <v>86</v>
      </c>
    </row>
    <row r="206" spans="1:51" s="13" customFormat="1" ht="12">
      <c r="A206" s="13"/>
      <c r="B206" s="247"/>
      <c r="C206" s="248"/>
      <c r="D206" s="239" t="s">
        <v>158</v>
      </c>
      <c r="E206" s="249" t="s">
        <v>1</v>
      </c>
      <c r="F206" s="250" t="s">
        <v>889</v>
      </c>
      <c r="G206" s="248"/>
      <c r="H206" s="251">
        <v>24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158</v>
      </c>
      <c r="AU206" s="257" t="s">
        <v>86</v>
      </c>
      <c r="AV206" s="13" t="s">
        <v>86</v>
      </c>
      <c r="AW206" s="13" t="s">
        <v>35</v>
      </c>
      <c r="AX206" s="13" t="s">
        <v>82</v>
      </c>
      <c r="AY206" s="257" t="s">
        <v>143</v>
      </c>
    </row>
    <row r="207" spans="1:65" s="2" customFormat="1" ht="16.5" customHeight="1">
      <c r="A207" s="38"/>
      <c r="B207" s="39"/>
      <c r="C207" s="226" t="s">
        <v>338</v>
      </c>
      <c r="D207" s="226" t="s">
        <v>145</v>
      </c>
      <c r="E207" s="227" t="s">
        <v>890</v>
      </c>
      <c r="F207" s="228" t="s">
        <v>891</v>
      </c>
      <c r="G207" s="229" t="s">
        <v>171</v>
      </c>
      <c r="H207" s="230">
        <v>26.25</v>
      </c>
      <c r="I207" s="231"/>
      <c r="J207" s="232">
        <f>ROUND(I207*H207,2)</f>
        <v>0</v>
      </c>
      <c r="K207" s="228" t="s">
        <v>1</v>
      </c>
      <c r="L207" s="44"/>
      <c r="M207" s="233" t="s">
        <v>1</v>
      </c>
      <c r="N207" s="234" t="s">
        <v>43</v>
      </c>
      <c r="O207" s="91"/>
      <c r="P207" s="235">
        <f>O207*H207</f>
        <v>0</v>
      </c>
      <c r="Q207" s="235">
        <v>0</v>
      </c>
      <c r="R207" s="235">
        <f>Q207*H207</f>
        <v>0</v>
      </c>
      <c r="S207" s="235">
        <v>0</v>
      </c>
      <c r="T207" s="236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7" t="s">
        <v>150</v>
      </c>
      <c r="AT207" s="237" t="s">
        <v>145</v>
      </c>
      <c r="AU207" s="237" t="s">
        <v>86</v>
      </c>
      <c r="AY207" s="17" t="s">
        <v>143</v>
      </c>
      <c r="BE207" s="238">
        <f>IF(N207="základní",J207,0)</f>
        <v>0</v>
      </c>
      <c r="BF207" s="238">
        <f>IF(N207="snížená",J207,0)</f>
        <v>0</v>
      </c>
      <c r="BG207" s="238">
        <f>IF(N207="zákl. přenesená",J207,0)</f>
        <v>0</v>
      </c>
      <c r="BH207" s="238">
        <f>IF(N207="sníž. přenesená",J207,0)</f>
        <v>0</v>
      </c>
      <c r="BI207" s="238">
        <f>IF(N207="nulová",J207,0)</f>
        <v>0</v>
      </c>
      <c r="BJ207" s="17" t="s">
        <v>82</v>
      </c>
      <c r="BK207" s="238">
        <f>ROUND(I207*H207,2)</f>
        <v>0</v>
      </c>
      <c r="BL207" s="17" t="s">
        <v>150</v>
      </c>
      <c r="BM207" s="237" t="s">
        <v>892</v>
      </c>
    </row>
    <row r="208" spans="1:47" s="2" customFormat="1" ht="12">
      <c r="A208" s="38"/>
      <c r="B208" s="39"/>
      <c r="C208" s="40"/>
      <c r="D208" s="239" t="s">
        <v>152</v>
      </c>
      <c r="E208" s="40"/>
      <c r="F208" s="240" t="s">
        <v>891</v>
      </c>
      <c r="G208" s="40"/>
      <c r="H208" s="40"/>
      <c r="I208" s="241"/>
      <c r="J208" s="40"/>
      <c r="K208" s="40"/>
      <c r="L208" s="44"/>
      <c r="M208" s="242"/>
      <c r="N208" s="24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152</v>
      </c>
      <c r="AU208" s="17" t="s">
        <v>86</v>
      </c>
    </row>
    <row r="209" spans="1:51" s="13" customFormat="1" ht="12">
      <c r="A209" s="13"/>
      <c r="B209" s="247"/>
      <c r="C209" s="248"/>
      <c r="D209" s="239" t="s">
        <v>158</v>
      </c>
      <c r="E209" s="249" t="s">
        <v>1</v>
      </c>
      <c r="F209" s="250" t="s">
        <v>893</v>
      </c>
      <c r="G209" s="248"/>
      <c r="H209" s="251">
        <v>26.25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7" t="s">
        <v>158</v>
      </c>
      <c r="AU209" s="257" t="s">
        <v>86</v>
      </c>
      <c r="AV209" s="13" t="s">
        <v>86</v>
      </c>
      <c r="AW209" s="13" t="s">
        <v>35</v>
      </c>
      <c r="AX209" s="13" t="s">
        <v>82</v>
      </c>
      <c r="AY209" s="257" t="s">
        <v>143</v>
      </c>
    </row>
    <row r="210" spans="1:65" s="2" customFormat="1" ht="16.5" customHeight="1">
      <c r="A210" s="38"/>
      <c r="B210" s="39"/>
      <c r="C210" s="226" t="s">
        <v>345</v>
      </c>
      <c r="D210" s="226" t="s">
        <v>145</v>
      </c>
      <c r="E210" s="227" t="s">
        <v>894</v>
      </c>
      <c r="F210" s="228" t="s">
        <v>895</v>
      </c>
      <c r="G210" s="229" t="s">
        <v>259</v>
      </c>
      <c r="H210" s="230">
        <v>11</v>
      </c>
      <c r="I210" s="231"/>
      <c r="J210" s="232">
        <f>ROUND(I210*H210,2)</f>
        <v>0</v>
      </c>
      <c r="K210" s="228" t="s">
        <v>1</v>
      </c>
      <c r="L210" s="44"/>
      <c r="M210" s="233" t="s">
        <v>1</v>
      </c>
      <c r="N210" s="234" t="s">
        <v>43</v>
      </c>
      <c r="O210" s="91"/>
      <c r="P210" s="235">
        <f>O210*H210</f>
        <v>0</v>
      </c>
      <c r="Q210" s="235">
        <v>0</v>
      </c>
      <c r="R210" s="235">
        <f>Q210*H210</f>
        <v>0</v>
      </c>
      <c r="S210" s="235">
        <v>0</v>
      </c>
      <c r="T210" s="236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37" t="s">
        <v>150</v>
      </c>
      <c r="AT210" s="237" t="s">
        <v>145</v>
      </c>
      <c r="AU210" s="237" t="s">
        <v>86</v>
      </c>
      <c r="AY210" s="17" t="s">
        <v>143</v>
      </c>
      <c r="BE210" s="238">
        <f>IF(N210="základní",J210,0)</f>
        <v>0</v>
      </c>
      <c r="BF210" s="238">
        <f>IF(N210="snížená",J210,0)</f>
        <v>0</v>
      </c>
      <c r="BG210" s="238">
        <f>IF(N210="zákl. přenesená",J210,0)</f>
        <v>0</v>
      </c>
      <c r="BH210" s="238">
        <f>IF(N210="sníž. přenesená",J210,0)</f>
        <v>0</v>
      </c>
      <c r="BI210" s="238">
        <f>IF(N210="nulová",J210,0)</f>
        <v>0</v>
      </c>
      <c r="BJ210" s="17" t="s">
        <v>82</v>
      </c>
      <c r="BK210" s="238">
        <f>ROUND(I210*H210,2)</f>
        <v>0</v>
      </c>
      <c r="BL210" s="17" t="s">
        <v>150</v>
      </c>
      <c r="BM210" s="237" t="s">
        <v>896</v>
      </c>
    </row>
    <row r="211" spans="1:47" s="2" customFormat="1" ht="12">
      <c r="A211" s="38"/>
      <c r="B211" s="39"/>
      <c r="C211" s="40"/>
      <c r="D211" s="239" t="s">
        <v>152</v>
      </c>
      <c r="E211" s="40"/>
      <c r="F211" s="240" t="s">
        <v>895</v>
      </c>
      <c r="G211" s="40"/>
      <c r="H211" s="40"/>
      <c r="I211" s="241"/>
      <c r="J211" s="40"/>
      <c r="K211" s="40"/>
      <c r="L211" s="44"/>
      <c r="M211" s="242"/>
      <c r="N211" s="243"/>
      <c r="O211" s="91"/>
      <c r="P211" s="91"/>
      <c r="Q211" s="91"/>
      <c r="R211" s="91"/>
      <c r="S211" s="91"/>
      <c r="T211" s="92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T211" s="17" t="s">
        <v>152</v>
      </c>
      <c r="AU211" s="17" t="s">
        <v>86</v>
      </c>
    </row>
    <row r="212" spans="1:51" s="13" customFormat="1" ht="12">
      <c r="A212" s="13"/>
      <c r="B212" s="247"/>
      <c r="C212" s="248"/>
      <c r="D212" s="239" t="s">
        <v>158</v>
      </c>
      <c r="E212" s="249" t="s">
        <v>1</v>
      </c>
      <c r="F212" s="250" t="s">
        <v>897</v>
      </c>
      <c r="G212" s="248"/>
      <c r="H212" s="251">
        <v>11</v>
      </c>
      <c r="I212" s="252"/>
      <c r="J212" s="248"/>
      <c r="K212" s="248"/>
      <c r="L212" s="253"/>
      <c r="M212" s="254"/>
      <c r="N212" s="255"/>
      <c r="O212" s="255"/>
      <c r="P212" s="255"/>
      <c r="Q212" s="255"/>
      <c r="R212" s="255"/>
      <c r="S212" s="255"/>
      <c r="T212" s="25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7" t="s">
        <v>158</v>
      </c>
      <c r="AU212" s="257" t="s">
        <v>86</v>
      </c>
      <c r="AV212" s="13" t="s">
        <v>86</v>
      </c>
      <c r="AW212" s="13" t="s">
        <v>35</v>
      </c>
      <c r="AX212" s="13" t="s">
        <v>82</v>
      </c>
      <c r="AY212" s="257" t="s">
        <v>143</v>
      </c>
    </row>
    <row r="213" spans="1:65" s="2" customFormat="1" ht="16.5" customHeight="1">
      <c r="A213" s="38"/>
      <c r="B213" s="39"/>
      <c r="C213" s="226" t="s">
        <v>349</v>
      </c>
      <c r="D213" s="226" t="s">
        <v>145</v>
      </c>
      <c r="E213" s="227" t="s">
        <v>898</v>
      </c>
      <c r="F213" s="228" t="s">
        <v>899</v>
      </c>
      <c r="G213" s="229" t="s">
        <v>792</v>
      </c>
      <c r="H213" s="230">
        <v>2</v>
      </c>
      <c r="I213" s="231"/>
      <c r="J213" s="232">
        <f>ROUND(I213*H213,2)</f>
        <v>0</v>
      </c>
      <c r="K213" s="228" t="s">
        <v>1</v>
      </c>
      <c r="L213" s="44"/>
      <c r="M213" s="233" t="s">
        <v>1</v>
      </c>
      <c r="N213" s="234" t="s">
        <v>43</v>
      </c>
      <c r="O213" s="91"/>
      <c r="P213" s="235">
        <f>O213*H213</f>
        <v>0</v>
      </c>
      <c r="Q213" s="235">
        <v>0</v>
      </c>
      <c r="R213" s="235">
        <f>Q213*H213</f>
        <v>0</v>
      </c>
      <c r="S213" s="235">
        <v>0</v>
      </c>
      <c r="T213" s="236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37" t="s">
        <v>150</v>
      </c>
      <c r="AT213" s="237" t="s">
        <v>145</v>
      </c>
      <c r="AU213" s="237" t="s">
        <v>86</v>
      </c>
      <c r="AY213" s="17" t="s">
        <v>143</v>
      </c>
      <c r="BE213" s="238">
        <f>IF(N213="základní",J213,0)</f>
        <v>0</v>
      </c>
      <c r="BF213" s="238">
        <f>IF(N213="snížená",J213,0)</f>
        <v>0</v>
      </c>
      <c r="BG213" s="238">
        <f>IF(N213="zákl. přenesená",J213,0)</f>
        <v>0</v>
      </c>
      <c r="BH213" s="238">
        <f>IF(N213="sníž. přenesená",J213,0)</f>
        <v>0</v>
      </c>
      <c r="BI213" s="238">
        <f>IF(N213="nulová",J213,0)</f>
        <v>0</v>
      </c>
      <c r="BJ213" s="17" t="s">
        <v>82</v>
      </c>
      <c r="BK213" s="238">
        <f>ROUND(I213*H213,2)</f>
        <v>0</v>
      </c>
      <c r="BL213" s="17" t="s">
        <v>150</v>
      </c>
      <c r="BM213" s="237" t="s">
        <v>900</v>
      </c>
    </row>
    <row r="214" spans="1:47" s="2" customFormat="1" ht="12">
      <c r="A214" s="38"/>
      <c r="B214" s="39"/>
      <c r="C214" s="40"/>
      <c r="D214" s="239" t="s">
        <v>152</v>
      </c>
      <c r="E214" s="40"/>
      <c r="F214" s="240" t="s">
        <v>899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152</v>
      </c>
      <c r="AU214" s="17" t="s">
        <v>86</v>
      </c>
    </row>
    <row r="215" spans="1:51" s="13" customFormat="1" ht="12">
      <c r="A215" s="13"/>
      <c r="B215" s="247"/>
      <c r="C215" s="248"/>
      <c r="D215" s="239" t="s">
        <v>158</v>
      </c>
      <c r="E215" s="249" t="s">
        <v>1</v>
      </c>
      <c r="F215" s="250" t="s">
        <v>901</v>
      </c>
      <c r="G215" s="248"/>
      <c r="H215" s="251">
        <v>2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7" t="s">
        <v>158</v>
      </c>
      <c r="AU215" s="257" t="s">
        <v>86</v>
      </c>
      <c r="AV215" s="13" t="s">
        <v>86</v>
      </c>
      <c r="AW215" s="13" t="s">
        <v>35</v>
      </c>
      <c r="AX215" s="13" t="s">
        <v>82</v>
      </c>
      <c r="AY215" s="257" t="s">
        <v>143</v>
      </c>
    </row>
    <row r="216" spans="1:65" s="2" customFormat="1" ht="16.5" customHeight="1">
      <c r="A216" s="38"/>
      <c r="B216" s="39"/>
      <c r="C216" s="226" t="s">
        <v>355</v>
      </c>
      <c r="D216" s="226" t="s">
        <v>145</v>
      </c>
      <c r="E216" s="227" t="s">
        <v>902</v>
      </c>
      <c r="F216" s="228" t="s">
        <v>903</v>
      </c>
      <c r="G216" s="229" t="s">
        <v>792</v>
      </c>
      <c r="H216" s="230">
        <v>6</v>
      </c>
      <c r="I216" s="231"/>
      <c r="J216" s="232">
        <f>ROUND(I216*H216,2)</f>
        <v>0</v>
      </c>
      <c r="K216" s="228" t="s">
        <v>1</v>
      </c>
      <c r="L216" s="44"/>
      <c r="M216" s="233" t="s">
        <v>1</v>
      </c>
      <c r="N216" s="234" t="s">
        <v>43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150</v>
      </c>
      <c r="AT216" s="237" t="s">
        <v>145</v>
      </c>
      <c r="AU216" s="237" t="s">
        <v>86</v>
      </c>
      <c r="AY216" s="17" t="s">
        <v>143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82</v>
      </c>
      <c r="BK216" s="238">
        <f>ROUND(I216*H216,2)</f>
        <v>0</v>
      </c>
      <c r="BL216" s="17" t="s">
        <v>150</v>
      </c>
      <c r="BM216" s="237" t="s">
        <v>904</v>
      </c>
    </row>
    <row r="217" spans="1:47" s="2" customFormat="1" ht="12">
      <c r="A217" s="38"/>
      <c r="B217" s="39"/>
      <c r="C217" s="40"/>
      <c r="D217" s="239" t="s">
        <v>152</v>
      </c>
      <c r="E217" s="40"/>
      <c r="F217" s="240" t="s">
        <v>903</v>
      </c>
      <c r="G217" s="40"/>
      <c r="H217" s="40"/>
      <c r="I217" s="241"/>
      <c r="J217" s="40"/>
      <c r="K217" s="40"/>
      <c r="L217" s="44"/>
      <c r="M217" s="242"/>
      <c r="N217" s="24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152</v>
      </c>
      <c r="AU217" s="17" t="s">
        <v>86</v>
      </c>
    </row>
    <row r="218" spans="1:51" s="13" customFormat="1" ht="12">
      <c r="A218" s="13"/>
      <c r="B218" s="247"/>
      <c r="C218" s="248"/>
      <c r="D218" s="239" t="s">
        <v>158</v>
      </c>
      <c r="E218" s="249" t="s">
        <v>1</v>
      </c>
      <c r="F218" s="250" t="s">
        <v>905</v>
      </c>
      <c r="G218" s="248"/>
      <c r="H218" s="251">
        <v>6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7" t="s">
        <v>158</v>
      </c>
      <c r="AU218" s="257" t="s">
        <v>86</v>
      </c>
      <c r="AV218" s="13" t="s">
        <v>86</v>
      </c>
      <c r="AW218" s="13" t="s">
        <v>35</v>
      </c>
      <c r="AX218" s="13" t="s">
        <v>82</v>
      </c>
      <c r="AY218" s="257" t="s">
        <v>143</v>
      </c>
    </row>
    <row r="219" spans="1:65" s="2" customFormat="1" ht="16.5" customHeight="1">
      <c r="A219" s="38"/>
      <c r="B219" s="39"/>
      <c r="C219" s="226" t="s">
        <v>359</v>
      </c>
      <c r="D219" s="226" t="s">
        <v>145</v>
      </c>
      <c r="E219" s="227" t="s">
        <v>906</v>
      </c>
      <c r="F219" s="228" t="s">
        <v>907</v>
      </c>
      <c r="G219" s="229" t="s">
        <v>792</v>
      </c>
      <c r="H219" s="230">
        <v>2.5</v>
      </c>
      <c r="I219" s="231"/>
      <c r="J219" s="232">
        <f>ROUND(I219*H219,2)</f>
        <v>0</v>
      </c>
      <c r="K219" s="228" t="s">
        <v>1</v>
      </c>
      <c r="L219" s="44"/>
      <c r="M219" s="233" t="s">
        <v>1</v>
      </c>
      <c r="N219" s="234" t="s">
        <v>43</v>
      </c>
      <c r="O219" s="91"/>
      <c r="P219" s="235">
        <f>O219*H219</f>
        <v>0</v>
      </c>
      <c r="Q219" s="235">
        <v>0</v>
      </c>
      <c r="R219" s="235">
        <f>Q219*H219</f>
        <v>0</v>
      </c>
      <c r="S219" s="235">
        <v>0</v>
      </c>
      <c r="T219" s="236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7" t="s">
        <v>150</v>
      </c>
      <c r="AT219" s="237" t="s">
        <v>145</v>
      </c>
      <c r="AU219" s="237" t="s">
        <v>86</v>
      </c>
      <c r="AY219" s="17" t="s">
        <v>143</v>
      </c>
      <c r="BE219" s="238">
        <f>IF(N219="základní",J219,0)</f>
        <v>0</v>
      </c>
      <c r="BF219" s="238">
        <f>IF(N219="snížená",J219,0)</f>
        <v>0</v>
      </c>
      <c r="BG219" s="238">
        <f>IF(N219="zákl. přenesená",J219,0)</f>
        <v>0</v>
      </c>
      <c r="BH219" s="238">
        <f>IF(N219="sníž. přenesená",J219,0)</f>
        <v>0</v>
      </c>
      <c r="BI219" s="238">
        <f>IF(N219="nulová",J219,0)</f>
        <v>0</v>
      </c>
      <c r="BJ219" s="17" t="s">
        <v>82</v>
      </c>
      <c r="BK219" s="238">
        <f>ROUND(I219*H219,2)</f>
        <v>0</v>
      </c>
      <c r="BL219" s="17" t="s">
        <v>150</v>
      </c>
      <c r="BM219" s="237" t="s">
        <v>908</v>
      </c>
    </row>
    <row r="220" spans="1:47" s="2" customFormat="1" ht="12">
      <c r="A220" s="38"/>
      <c r="B220" s="39"/>
      <c r="C220" s="40"/>
      <c r="D220" s="239" t="s">
        <v>152</v>
      </c>
      <c r="E220" s="40"/>
      <c r="F220" s="240" t="s">
        <v>907</v>
      </c>
      <c r="G220" s="40"/>
      <c r="H220" s="40"/>
      <c r="I220" s="241"/>
      <c r="J220" s="40"/>
      <c r="K220" s="40"/>
      <c r="L220" s="44"/>
      <c r="M220" s="242"/>
      <c r="N220" s="243"/>
      <c r="O220" s="91"/>
      <c r="P220" s="91"/>
      <c r="Q220" s="91"/>
      <c r="R220" s="91"/>
      <c r="S220" s="91"/>
      <c r="T220" s="92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7" t="s">
        <v>152</v>
      </c>
      <c r="AU220" s="17" t="s">
        <v>86</v>
      </c>
    </row>
    <row r="221" spans="1:51" s="13" customFormat="1" ht="12">
      <c r="A221" s="13"/>
      <c r="B221" s="247"/>
      <c r="C221" s="248"/>
      <c r="D221" s="239" t="s">
        <v>158</v>
      </c>
      <c r="E221" s="249" t="s">
        <v>1</v>
      </c>
      <c r="F221" s="250" t="s">
        <v>909</v>
      </c>
      <c r="G221" s="248"/>
      <c r="H221" s="251">
        <v>2.5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7" t="s">
        <v>158</v>
      </c>
      <c r="AU221" s="257" t="s">
        <v>86</v>
      </c>
      <c r="AV221" s="13" t="s">
        <v>86</v>
      </c>
      <c r="AW221" s="13" t="s">
        <v>35</v>
      </c>
      <c r="AX221" s="13" t="s">
        <v>82</v>
      </c>
      <c r="AY221" s="257" t="s">
        <v>143</v>
      </c>
    </row>
    <row r="222" spans="1:65" s="2" customFormat="1" ht="16.5" customHeight="1">
      <c r="A222" s="38"/>
      <c r="B222" s="39"/>
      <c r="C222" s="226" t="s">
        <v>365</v>
      </c>
      <c r="D222" s="226" t="s">
        <v>145</v>
      </c>
      <c r="E222" s="227" t="s">
        <v>910</v>
      </c>
      <c r="F222" s="228" t="s">
        <v>911</v>
      </c>
      <c r="G222" s="229" t="s">
        <v>792</v>
      </c>
      <c r="H222" s="230">
        <v>8</v>
      </c>
      <c r="I222" s="231"/>
      <c r="J222" s="232">
        <f>ROUND(I222*H222,2)</f>
        <v>0</v>
      </c>
      <c r="K222" s="228" t="s">
        <v>1</v>
      </c>
      <c r="L222" s="44"/>
      <c r="M222" s="233" t="s">
        <v>1</v>
      </c>
      <c r="N222" s="234" t="s">
        <v>43</v>
      </c>
      <c r="O222" s="91"/>
      <c r="P222" s="235">
        <f>O222*H222</f>
        <v>0</v>
      </c>
      <c r="Q222" s="235">
        <v>0</v>
      </c>
      <c r="R222" s="235">
        <f>Q222*H222</f>
        <v>0</v>
      </c>
      <c r="S222" s="235">
        <v>0</v>
      </c>
      <c r="T222" s="236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37" t="s">
        <v>150</v>
      </c>
      <c r="AT222" s="237" t="s">
        <v>145</v>
      </c>
      <c r="AU222" s="237" t="s">
        <v>86</v>
      </c>
      <c r="AY222" s="17" t="s">
        <v>143</v>
      </c>
      <c r="BE222" s="238">
        <f>IF(N222="základní",J222,0)</f>
        <v>0</v>
      </c>
      <c r="BF222" s="238">
        <f>IF(N222="snížená",J222,0)</f>
        <v>0</v>
      </c>
      <c r="BG222" s="238">
        <f>IF(N222="zákl. přenesená",J222,0)</f>
        <v>0</v>
      </c>
      <c r="BH222" s="238">
        <f>IF(N222="sníž. přenesená",J222,0)</f>
        <v>0</v>
      </c>
      <c r="BI222" s="238">
        <f>IF(N222="nulová",J222,0)</f>
        <v>0</v>
      </c>
      <c r="BJ222" s="17" t="s">
        <v>82</v>
      </c>
      <c r="BK222" s="238">
        <f>ROUND(I222*H222,2)</f>
        <v>0</v>
      </c>
      <c r="BL222" s="17" t="s">
        <v>150</v>
      </c>
      <c r="BM222" s="237" t="s">
        <v>912</v>
      </c>
    </row>
    <row r="223" spans="1:47" s="2" customFormat="1" ht="12">
      <c r="A223" s="38"/>
      <c r="B223" s="39"/>
      <c r="C223" s="40"/>
      <c r="D223" s="239" t="s">
        <v>152</v>
      </c>
      <c r="E223" s="40"/>
      <c r="F223" s="240" t="s">
        <v>911</v>
      </c>
      <c r="G223" s="40"/>
      <c r="H223" s="40"/>
      <c r="I223" s="241"/>
      <c r="J223" s="40"/>
      <c r="K223" s="40"/>
      <c r="L223" s="44"/>
      <c r="M223" s="242"/>
      <c r="N223" s="24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152</v>
      </c>
      <c r="AU223" s="17" t="s">
        <v>86</v>
      </c>
    </row>
    <row r="224" spans="1:51" s="13" customFormat="1" ht="12">
      <c r="A224" s="13"/>
      <c r="B224" s="247"/>
      <c r="C224" s="248"/>
      <c r="D224" s="239" t="s">
        <v>158</v>
      </c>
      <c r="E224" s="249" t="s">
        <v>1</v>
      </c>
      <c r="F224" s="250" t="s">
        <v>206</v>
      </c>
      <c r="G224" s="248"/>
      <c r="H224" s="251">
        <v>8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7" t="s">
        <v>158</v>
      </c>
      <c r="AU224" s="257" t="s">
        <v>86</v>
      </c>
      <c r="AV224" s="13" t="s">
        <v>86</v>
      </c>
      <c r="AW224" s="13" t="s">
        <v>35</v>
      </c>
      <c r="AX224" s="13" t="s">
        <v>82</v>
      </c>
      <c r="AY224" s="257" t="s">
        <v>143</v>
      </c>
    </row>
    <row r="225" spans="1:65" s="2" customFormat="1" ht="16.5" customHeight="1">
      <c r="A225" s="38"/>
      <c r="B225" s="39"/>
      <c r="C225" s="226" t="s">
        <v>369</v>
      </c>
      <c r="D225" s="226" t="s">
        <v>145</v>
      </c>
      <c r="E225" s="227" t="s">
        <v>913</v>
      </c>
      <c r="F225" s="228" t="s">
        <v>914</v>
      </c>
      <c r="G225" s="229" t="s">
        <v>792</v>
      </c>
      <c r="H225" s="230">
        <v>5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43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150</v>
      </c>
      <c r="AT225" s="237" t="s">
        <v>145</v>
      </c>
      <c r="AU225" s="237" t="s">
        <v>86</v>
      </c>
      <c r="AY225" s="17" t="s">
        <v>143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82</v>
      </c>
      <c r="BK225" s="238">
        <f>ROUND(I225*H225,2)</f>
        <v>0</v>
      </c>
      <c r="BL225" s="17" t="s">
        <v>150</v>
      </c>
      <c r="BM225" s="237" t="s">
        <v>915</v>
      </c>
    </row>
    <row r="226" spans="1:47" s="2" customFormat="1" ht="12">
      <c r="A226" s="38"/>
      <c r="B226" s="39"/>
      <c r="C226" s="40"/>
      <c r="D226" s="239" t="s">
        <v>152</v>
      </c>
      <c r="E226" s="40"/>
      <c r="F226" s="240" t="s">
        <v>914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86</v>
      </c>
    </row>
    <row r="227" spans="1:47" s="2" customFormat="1" ht="12">
      <c r="A227" s="38"/>
      <c r="B227" s="39"/>
      <c r="C227" s="40"/>
      <c r="D227" s="239" t="s">
        <v>156</v>
      </c>
      <c r="E227" s="40"/>
      <c r="F227" s="246" t="s">
        <v>916</v>
      </c>
      <c r="G227" s="40"/>
      <c r="H227" s="40"/>
      <c r="I227" s="241"/>
      <c r="J227" s="40"/>
      <c r="K227" s="40"/>
      <c r="L227" s="44"/>
      <c r="M227" s="242"/>
      <c r="N227" s="243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156</v>
      </c>
      <c r="AU227" s="17" t="s">
        <v>86</v>
      </c>
    </row>
    <row r="228" spans="1:51" s="13" customFormat="1" ht="12">
      <c r="A228" s="13"/>
      <c r="B228" s="247"/>
      <c r="C228" s="248"/>
      <c r="D228" s="239" t="s">
        <v>158</v>
      </c>
      <c r="E228" s="249" t="s">
        <v>1</v>
      </c>
      <c r="F228" s="250" t="s">
        <v>917</v>
      </c>
      <c r="G228" s="248"/>
      <c r="H228" s="251">
        <v>5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7" t="s">
        <v>158</v>
      </c>
      <c r="AU228" s="257" t="s">
        <v>86</v>
      </c>
      <c r="AV228" s="13" t="s">
        <v>86</v>
      </c>
      <c r="AW228" s="13" t="s">
        <v>35</v>
      </c>
      <c r="AX228" s="13" t="s">
        <v>82</v>
      </c>
      <c r="AY228" s="257" t="s">
        <v>143</v>
      </c>
    </row>
    <row r="229" spans="1:65" s="2" customFormat="1" ht="16.5" customHeight="1">
      <c r="A229" s="38"/>
      <c r="B229" s="39"/>
      <c r="C229" s="226" t="s">
        <v>375</v>
      </c>
      <c r="D229" s="226" t="s">
        <v>145</v>
      </c>
      <c r="E229" s="227" t="s">
        <v>918</v>
      </c>
      <c r="F229" s="228" t="s">
        <v>919</v>
      </c>
      <c r="G229" s="229" t="s">
        <v>920</v>
      </c>
      <c r="H229" s="230">
        <v>90</v>
      </c>
      <c r="I229" s="231"/>
      <c r="J229" s="232">
        <f>ROUND(I229*H229,2)</f>
        <v>0</v>
      </c>
      <c r="K229" s="228" t="s">
        <v>1</v>
      </c>
      <c r="L229" s="44"/>
      <c r="M229" s="233" t="s">
        <v>1</v>
      </c>
      <c r="N229" s="234" t="s">
        <v>43</v>
      </c>
      <c r="O229" s="91"/>
      <c r="P229" s="235">
        <f>O229*H229</f>
        <v>0</v>
      </c>
      <c r="Q229" s="235">
        <v>0</v>
      </c>
      <c r="R229" s="235">
        <f>Q229*H229</f>
        <v>0</v>
      </c>
      <c r="S229" s="235">
        <v>0</v>
      </c>
      <c r="T229" s="236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37" t="s">
        <v>150</v>
      </c>
      <c r="AT229" s="237" t="s">
        <v>145</v>
      </c>
      <c r="AU229" s="237" t="s">
        <v>86</v>
      </c>
      <c r="AY229" s="17" t="s">
        <v>143</v>
      </c>
      <c r="BE229" s="238">
        <f>IF(N229="základní",J229,0)</f>
        <v>0</v>
      </c>
      <c r="BF229" s="238">
        <f>IF(N229="snížená",J229,0)</f>
        <v>0</v>
      </c>
      <c r="BG229" s="238">
        <f>IF(N229="zákl. přenesená",J229,0)</f>
        <v>0</v>
      </c>
      <c r="BH229" s="238">
        <f>IF(N229="sníž. přenesená",J229,0)</f>
        <v>0</v>
      </c>
      <c r="BI229" s="238">
        <f>IF(N229="nulová",J229,0)</f>
        <v>0</v>
      </c>
      <c r="BJ229" s="17" t="s">
        <v>82</v>
      </c>
      <c r="BK229" s="238">
        <f>ROUND(I229*H229,2)</f>
        <v>0</v>
      </c>
      <c r="BL229" s="17" t="s">
        <v>150</v>
      </c>
      <c r="BM229" s="237" t="s">
        <v>921</v>
      </c>
    </row>
    <row r="230" spans="1:47" s="2" customFormat="1" ht="12">
      <c r="A230" s="38"/>
      <c r="B230" s="39"/>
      <c r="C230" s="40"/>
      <c r="D230" s="239" t="s">
        <v>152</v>
      </c>
      <c r="E230" s="40"/>
      <c r="F230" s="240" t="s">
        <v>919</v>
      </c>
      <c r="G230" s="40"/>
      <c r="H230" s="40"/>
      <c r="I230" s="241"/>
      <c r="J230" s="40"/>
      <c r="K230" s="40"/>
      <c r="L230" s="44"/>
      <c r="M230" s="242"/>
      <c r="N230" s="24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152</v>
      </c>
      <c r="AU230" s="17" t="s">
        <v>86</v>
      </c>
    </row>
    <row r="231" spans="1:51" s="13" customFormat="1" ht="12">
      <c r="A231" s="13"/>
      <c r="B231" s="247"/>
      <c r="C231" s="248"/>
      <c r="D231" s="239" t="s">
        <v>158</v>
      </c>
      <c r="E231" s="249" t="s">
        <v>1</v>
      </c>
      <c r="F231" s="250" t="s">
        <v>922</v>
      </c>
      <c r="G231" s="248"/>
      <c r="H231" s="251">
        <v>90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7" t="s">
        <v>158</v>
      </c>
      <c r="AU231" s="257" t="s">
        <v>86</v>
      </c>
      <c r="AV231" s="13" t="s">
        <v>86</v>
      </c>
      <c r="AW231" s="13" t="s">
        <v>35</v>
      </c>
      <c r="AX231" s="13" t="s">
        <v>82</v>
      </c>
      <c r="AY231" s="257" t="s">
        <v>143</v>
      </c>
    </row>
    <row r="232" spans="1:65" s="2" customFormat="1" ht="16.5" customHeight="1">
      <c r="A232" s="38"/>
      <c r="B232" s="39"/>
      <c r="C232" s="226" t="s">
        <v>379</v>
      </c>
      <c r="D232" s="226" t="s">
        <v>145</v>
      </c>
      <c r="E232" s="227" t="s">
        <v>923</v>
      </c>
      <c r="F232" s="228" t="s">
        <v>924</v>
      </c>
      <c r="G232" s="229" t="s">
        <v>925</v>
      </c>
      <c r="H232" s="230">
        <v>10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43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150</v>
      </c>
      <c r="AT232" s="237" t="s">
        <v>145</v>
      </c>
      <c r="AU232" s="237" t="s">
        <v>86</v>
      </c>
      <c r="AY232" s="17" t="s">
        <v>143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82</v>
      </c>
      <c r="BK232" s="238">
        <f>ROUND(I232*H232,2)</f>
        <v>0</v>
      </c>
      <c r="BL232" s="17" t="s">
        <v>150</v>
      </c>
      <c r="BM232" s="237" t="s">
        <v>926</v>
      </c>
    </row>
    <row r="233" spans="1:47" s="2" customFormat="1" ht="12">
      <c r="A233" s="38"/>
      <c r="B233" s="39"/>
      <c r="C233" s="40"/>
      <c r="D233" s="239" t="s">
        <v>152</v>
      </c>
      <c r="E233" s="40"/>
      <c r="F233" s="240" t="s">
        <v>924</v>
      </c>
      <c r="G233" s="40"/>
      <c r="H233" s="40"/>
      <c r="I233" s="241"/>
      <c r="J233" s="40"/>
      <c r="K233" s="40"/>
      <c r="L233" s="44"/>
      <c r="M233" s="242"/>
      <c r="N233" s="24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86</v>
      </c>
    </row>
    <row r="234" spans="1:47" s="2" customFormat="1" ht="12">
      <c r="A234" s="38"/>
      <c r="B234" s="39"/>
      <c r="C234" s="40"/>
      <c r="D234" s="239" t="s">
        <v>156</v>
      </c>
      <c r="E234" s="40"/>
      <c r="F234" s="246" t="s">
        <v>927</v>
      </c>
      <c r="G234" s="40"/>
      <c r="H234" s="40"/>
      <c r="I234" s="241"/>
      <c r="J234" s="40"/>
      <c r="K234" s="40"/>
      <c r="L234" s="44"/>
      <c r="M234" s="242"/>
      <c r="N234" s="24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156</v>
      </c>
      <c r="AU234" s="17" t="s">
        <v>86</v>
      </c>
    </row>
    <row r="235" spans="1:51" s="13" customFormat="1" ht="12">
      <c r="A235" s="13"/>
      <c r="B235" s="247"/>
      <c r="C235" s="248"/>
      <c r="D235" s="239" t="s">
        <v>158</v>
      </c>
      <c r="E235" s="249" t="s">
        <v>1</v>
      </c>
      <c r="F235" s="250" t="s">
        <v>928</v>
      </c>
      <c r="G235" s="248"/>
      <c r="H235" s="251">
        <v>10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7" t="s">
        <v>158</v>
      </c>
      <c r="AU235" s="257" t="s">
        <v>86</v>
      </c>
      <c r="AV235" s="13" t="s">
        <v>86</v>
      </c>
      <c r="AW235" s="13" t="s">
        <v>35</v>
      </c>
      <c r="AX235" s="13" t="s">
        <v>82</v>
      </c>
      <c r="AY235" s="257" t="s">
        <v>143</v>
      </c>
    </row>
    <row r="236" spans="1:65" s="2" customFormat="1" ht="16.5" customHeight="1">
      <c r="A236" s="38"/>
      <c r="B236" s="39"/>
      <c r="C236" s="226" t="s">
        <v>385</v>
      </c>
      <c r="D236" s="226" t="s">
        <v>145</v>
      </c>
      <c r="E236" s="227" t="s">
        <v>929</v>
      </c>
      <c r="F236" s="228" t="s">
        <v>930</v>
      </c>
      <c r="G236" s="229" t="s">
        <v>925</v>
      </c>
      <c r="H236" s="230">
        <v>8.5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43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150</v>
      </c>
      <c r="AT236" s="237" t="s">
        <v>145</v>
      </c>
      <c r="AU236" s="237" t="s">
        <v>86</v>
      </c>
      <c r="AY236" s="17" t="s">
        <v>143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82</v>
      </c>
      <c r="BK236" s="238">
        <f>ROUND(I236*H236,2)</f>
        <v>0</v>
      </c>
      <c r="BL236" s="17" t="s">
        <v>150</v>
      </c>
      <c r="BM236" s="237" t="s">
        <v>931</v>
      </c>
    </row>
    <row r="237" spans="1:47" s="2" customFormat="1" ht="12">
      <c r="A237" s="38"/>
      <c r="B237" s="39"/>
      <c r="C237" s="40"/>
      <c r="D237" s="239" t="s">
        <v>152</v>
      </c>
      <c r="E237" s="40"/>
      <c r="F237" s="240" t="s">
        <v>930</v>
      </c>
      <c r="G237" s="40"/>
      <c r="H237" s="40"/>
      <c r="I237" s="241"/>
      <c r="J237" s="40"/>
      <c r="K237" s="40"/>
      <c r="L237" s="44"/>
      <c r="M237" s="242"/>
      <c r="N237" s="24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152</v>
      </c>
      <c r="AU237" s="17" t="s">
        <v>86</v>
      </c>
    </row>
    <row r="238" spans="1:47" s="2" customFormat="1" ht="12">
      <c r="A238" s="38"/>
      <c r="B238" s="39"/>
      <c r="C238" s="40"/>
      <c r="D238" s="239" t="s">
        <v>156</v>
      </c>
      <c r="E238" s="40"/>
      <c r="F238" s="246" t="s">
        <v>932</v>
      </c>
      <c r="G238" s="40"/>
      <c r="H238" s="40"/>
      <c r="I238" s="241"/>
      <c r="J238" s="40"/>
      <c r="K238" s="40"/>
      <c r="L238" s="44"/>
      <c r="M238" s="242"/>
      <c r="N238" s="24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156</v>
      </c>
      <c r="AU238" s="17" t="s">
        <v>86</v>
      </c>
    </row>
    <row r="239" spans="1:51" s="13" customFormat="1" ht="12">
      <c r="A239" s="13"/>
      <c r="B239" s="247"/>
      <c r="C239" s="248"/>
      <c r="D239" s="239" t="s">
        <v>158</v>
      </c>
      <c r="E239" s="249" t="s">
        <v>1</v>
      </c>
      <c r="F239" s="250" t="s">
        <v>933</v>
      </c>
      <c r="G239" s="248"/>
      <c r="H239" s="251">
        <v>8.5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7" t="s">
        <v>158</v>
      </c>
      <c r="AU239" s="257" t="s">
        <v>86</v>
      </c>
      <c r="AV239" s="13" t="s">
        <v>86</v>
      </c>
      <c r="AW239" s="13" t="s">
        <v>35</v>
      </c>
      <c r="AX239" s="13" t="s">
        <v>82</v>
      </c>
      <c r="AY239" s="257" t="s">
        <v>143</v>
      </c>
    </row>
    <row r="240" spans="1:65" s="2" customFormat="1" ht="16.5" customHeight="1">
      <c r="A240" s="38"/>
      <c r="B240" s="39"/>
      <c r="C240" s="226" t="s">
        <v>389</v>
      </c>
      <c r="D240" s="226" t="s">
        <v>145</v>
      </c>
      <c r="E240" s="227" t="s">
        <v>934</v>
      </c>
      <c r="F240" s="228" t="s">
        <v>935</v>
      </c>
      <c r="G240" s="229" t="s">
        <v>925</v>
      </c>
      <c r="H240" s="230">
        <v>2</v>
      </c>
      <c r="I240" s="231"/>
      <c r="J240" s="232">
        <f>ROUND(I240*H240,2)</f>
        <v>0</v>
      </c>
      <c r="K240" s="228" t="s">
        <v>1</v>
      </c>
      <c r="L240" s="44"/>
      <c r="M240" s="233" t="s">
        <v>1</v>
      </c>
      <c r="N240" s="234" t="s">
        <v>43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150</v>
      </c>
      <c r="AT240" s="237" t="s">
        <v>145</v>
      </c>
      <c r="AU240" s="237" t="s">
        <v>86</v>
      </c>
      <c r="AY240" s="17" t="s">
        <v>143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82</v>
      </c>
      <c r="BK240" s="238">
        <f>ROUND(I240*H240,2)</f>
        <v>0</v>
      </c>
      <c r="BL240" s="17" t="s">
        <v>150</v>
      </c>
      <c r="BM240" s="237" t="s">
        <v>936</v>
      </c>
    </row>
    <row r="241" spans="1:47" s="2" customFormat="1" ht="12">
      <c r="A241" s="38"/>
      <c r="B241" s="39"/>
      <c r="C241" s="40"/>
      <c r="D241" s="239" t="s">
        <v>152</v>
      </c>
      <c r="E241" s="40"/>
      <c r="F241" s="240" t="s">
        <v>930</v>
      </c>
      <c r="G241" s="40"/>
      <c r="H241" s="40"/>
      <c r="I241" s="241"/>
      <c r="J241" s="40"/>
      <c r="K241" s="40"/>
      <c r="L241" s="44"/>
      <c r="M241" s="242"/>
      <c r="N241" s="24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152</v>
      </c>
      <c r="AU241" s="17" t="s">
        <v>86</v>
      </c>
    </row>
    <row r="242" spans="1:47" s="2" customFormat="1" ht="12">
      <c r="A242" s="38"/>
      <c r="B242" s="39"/>
      <c r="C242" s="40"/>
      <c r="D242" s="239" t="s">
        <v>156</v>
      </c>
      <c r="E242" s="40"/>
      <c r="F242" s="246" t="s">
        <v>932</v>
      </c>
      <c r="G242" s="40"/>
      <c r="H242" s="40"/>
      <c r="I242" s="241"/>
      <c r="J242" s="40"/>
      <c r="K242" s="40"/>
      <c r="L242" s="44"/>
      <c r="M242" s="242"/>
      <c r="N242" s="243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156</v>
      </c>
      <c r="AU242" s="17" t="s">
        <v>86</v>
      </c>
    </row>
    <row r="243" spans="1:51" s="13" customFormat="1" ht="12">
      <c r="A243" s="13"/>
      <c r="B243" s="247"/>
      <c r="C243" s="248"/>
      <c r="D243" s="239" t="s">
        <v>158</v>
      </c>
      <c r="E243" s="249" t="s">
        <v>1</v>
      </c>
      <c r="F243" s="250" t="s">
        <v>86</v>
      </c>
      <c r="G243" s="248"/>
      <c r="H243" s="251">
        <v>2</v>
      </c>
      <c r="I243" s="252"/>
      <c r="J243" s="248"/>
      <c r="K243" s="248"/>
      <c r="L243" s="253"/>
      <c r="M243" s="254"/>
      <c r="N243" s="255"/>
      <c r="O243" s="255"/>
      <c r="P243" s="255"/>
      <c r="Q243" s="255"/>
      <c r="R243" s="255"/>
      <c r="S243" s="255"/>
      <c r="T243" s="25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57" t="s">
        <v>158</v>
      </c>
      <c r="AU243" s="257" t="s">
        <v>86</v>
      </c>
      <c r="AV243" s="13" t="s">
        <v>86</v>
      </c>
      <c r="AW243" s="13" t="s">
        <v>35</v>
      </c>
      <c r="AX243" s="13" t="s">
        <v>82</v>
      </c>
      <c r="AY243" s="257" t="s">
        <v>143</v>
      </c>
    </row>
    <row r="244" spans="1:65" s="2" customFormat="1" ht="16.5" customHeight="1">
      <c r="A244" s="38"/>
      <c r="B244" s="39"/>
      <c r="C244" s="226" t="s">
        <v>393</v>
      </c>
      <c r="D244" s="226" t="s">
        <v>145</v>
      </c>
      <c r="E244" s="227" t="s">
        <v>937</v>
      </c>
      <c r="F244" s="228" t="s">
        <v>938</v>
      </c>
      <c r="G244" s="229" t="s">
        <v>792</v>
      </c>
      <c r="H244" s="230">
        <v>8</v>
      </c>
      <c r="I244" s="231"/>
      <c r="J244" s="232">
        <f>ROUND(I244*H244,2)</f>
        <v>0</v>
      </c>
      <c r="K244" s="228" t="s">
        <v>1</v>
      </c>
      <c r="L244" s="44"/>
      <c r="M244" s="233" t="s">
        <v>1</v>
      </c>
      <c r="N244" s="234" t="s">
        <v>43</v>
      </c>
      <c r="O244" s="91"/>
      <c r="P244" s="235">
        <f>O244*H244</f>
        <v>0</v>
      </c>
      <c r="Q244" s="235">
        <v>0</v>
      </c>
      <c r="R244" s="235">
        <f>Q244*H244</f>
        <v>0</v>
      </c>
      <c r="S244" s="235">
        <v>0</v>
      </c>
      <c r="T244" s="236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37" t="s">
        <v>150</v>
      </c>
      <c r="AT244" s="237" t="s">
        <v>145</v>
      </c>
      <c r="AU244" s="237" t="s">
        <v>86</v>
      </c>
      <c r="AY244" s="17" t="s">
        <v>143</v>
      </c>
      <c r="BE244" s="238">
        <f>IF(N244="základní",J244,0)</f>
        <v>0</v>
      </c>
      <c r="BF244" s="238">
        <f>IF(N244="snížená",J244,0)</f>
        <v>0</v>
      </c>
      <c r="BG244" s="238">
        <f>IF(N244="zákl. přenesená",J244,0)</f>
        <v>0</v>
      </c>
      <c r="BH244" s="238">
        <f>IF(N244="sníž. přenesená",J244,0)</f>
        <v>0</v>
      </c>
      <c r="BI244" s="238">
        <f>IF(N244="nulová",J244,0)</f>
        <v>0</v>
      </c>
      <c r="BJ244" s="17" t="s">
        <v>82</v>
      </c>
      <c r="BK244" s="238">
        <f>ROUND(I244*H244,2)</f>
        <v>0</v>
      </c>
      <c r="BL244" s="17" t="s">
        <v>150</v>
      </c>
      <c r="BM244" s="237" t="s">
        <v>939</v>
      </c>
    </row>
    <row r="245" spans="1:47" s="2" customFormat="1" ht="12">
      <c r="A245" s="38"/>
      <c r="B245" s="39"/>
      <c r="C245" s="40"/>
      <c r="D245" s="239" t="s">
        <v>152</v>
      </c>
      <c r="E245" s="40"/>
      <c r="F245" s="240" t="s">
        <v>938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152</v>
      </c>
      <c r="AU245" s="17" t="s">
        <v>86</v>
      </c>
    </row>
    <row r="246" spans="1:51" s="13" customFormat="1" ht="12">
      <c r="A246" s="13"/>
      <c r="B246" s="247"/>
      <c r="C246" s="248"/>
      <c r="D246" s="239" t="s">
        <v>158</v>
      </c>
      <c r="E246" s="249" t="s">
        <v>1</v>
      </c>
      <c r="F246" s="250" t="s">
        <v>206</v>
      </c>
      <c r="G246" s="248"/>
      <c r="H246" s="251">
        <v>8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7" t="s">
        <v>158</v>
      </c>
      <c r="AU246" s="257" t="s">
        <v>86</v>
      </c>
      <c r="AV246" s="13" t="s">
        <v>86</v>
      </c>
      <c r="AW246" s="13" t="s">
        <v>35</v>
      </c>
      <c r="AX246" s="13" t="s">
        <v>82</v>
      </c>
      <c r="AY246" s="257" t="s">
        <v>143</v>
      </c>
    </row>
    <row r="247" spans="1:65" s="2" customFormat="1" ht="16.5" customHeight="1">
      <c r="A247" s="38"/>
      <c r="B247" s="39"/>
      <c r="C247" s="226" t="s">
        <v>398</v>
      </c>
      <c r="D247" s="226" t="s">
        <v>145</v>
      </c>
      <c r="E247" s="227" t="s">
        <v>940</v>
      </c>
      <c r="F247" s="228" t="s">
        <v>941</v>
      </c>
      <c r="G247" s="229" t="s">
        <v>792</v>
      </c>
      <c r="H247" s="230">
        <v>1</v>
      </c>
      <c r="I247" s="231"/>
      <c r="J247" s="232">
        <f>ROUND(I247*H247,2)</f>
        <v>0</v>
      </c>
      <c r="K247" s="228" t="s">
        <v>1</v>
      </c>
      <c r="L247" s="44"/>
      <c r="M247" s="233" t="s">
        <v>1</v>
      </c>
      <c r="N247" s="234" t="s">
        <v>43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150</v>
      </c>
      <c r="AT247" s="237" t="s">
        <v>145</v>
      </c>
      <c r="AU247" s="237" t="s">
        <v>86</v>
      </c>
      <c r="AY247" s="17" t="s">
        <v>143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82</v>
      </c>
      <c r="BK247" s="238">
        <f>ROUND(I247*H247,2)</f>
        <v>0</v>
      </c>
      <c r="BL247" s="17" t="s">
        <v>150</v>
      </c>
      <c r="BM247" s="237" t="s">
        <v>942</v>
      </c>
    </row>
    <row r="248" spans="1:47" s="2" customFormat="1" ht="12">
      <c r="A248" s="38"/>
      <c r="B248" s="39"/>
      <c r="C248" s="40"/>
      <c r="D248" s="239" t="s">
        <v>152</v>
      </c>
      <c r="E248" s="40"/>
      <c r="F248" s="240" t="s">
        <v>941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86</v>
      </c>
    </row>
    <row r="249" spans="1:51" s="13" customFormat="1" ht="12">
      <c r="A249" s="13"/>
      <c r="B249" s="247"/>
      <c r="C249" s="248"/>
      <c r="D249" s="239" t="s">
        <v>158</v>
      </c>
      <c r="E249" s="249" t="s">
        <v>1</v>
      </c>
      <c r="F249" s="250" t="s">
        <v>82</v>
      </c>
      <c r="G249" s="248"/>
      <c r="H249" s="251">
        <v>1</v>
      </c>
      <c r="I249" s="252"/>
      <c r="J249" s="248"/>
      <c r="K249" s="248"/>
      <c r="L249" s="253"/>
      <c r="M249" s="254"/>
      <c r="N249" s="255"/>
      <c r="O249" s="255"/>
      <c r="P249" s="255"/>
      <c r="Q249" s="255"/>
      <c r="R249" s="255"/>
      <c r="S249" s="255"/>
      <c r="T249" s="25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7" t="s">
        <v>158</v>
      </c>
      <c r="AU249" s="257" t="s">
        <v>86</v>
      </c>
      <c r="AV249" s="13" t="s">
        <v>86</v>
      </c>
      <c r="AW249" s="13" t="s">
        <v>35</v>
      </c>
      <c r="AX249" s="13" t="s">
        <v>82</v>
      </c>
      <c r="AY249" s="257" t="s">
        <v>143</v>
      </c>
    </row>
    <row r="250" spans="1:65" s="2" customFormat="1" ht="16.5" customHeight="1">
      <c r="A250" s="38"/>
      <c r="B250" s="39"/>
      <c r="C250" s="226" t="s">
        <v>403</v>
      </c>
      <c r="D250" s="226" t="s">
        <v>145</v>
      </c>
      <c r="E250" s="227" t="s">
        <v>943</v>
      </c>
      <c r="F250" s="228" t="s">
        <v>944</v>
      </c>
      <c r="G250" s="229" t="s">
        <v>792</v>
      </c>
      <c r="H250" s="230">
        <v>1</v>
      </c>
      <c r="I250" s="231"/>
      <c r="J250" s="232">
        <f>ROUND(I250*H250,2)</f>
        <v>0</v>
      </c>
      <c r="K250" s="228" t="s">
        <v>1</v>
      </c>
      <c r="L250" s="44"/>
      <c r="M250" s="233" t="s">
        <v>1</v>
      </c>
      <c r="N250" s="234" t="s">
        <v>43</v>
      </c>
      <c r="O250" s="91"/>
      <c r="P250" s="235">
        <f>O250*H250</f>
        <v>0</v>
      </c>
      <c r="Q250" s="235">
        <v>0</v>
      </c>
      <c r="R250" s="235">
        <f>Q250*H250</f>
        <v>0</v>
      </c>
      <c r="S250" s="235">
        <v>0</v>
      </c>
      <c r="T250" s="236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37" t="s">
        <v>150</v>
      </c>
      <c r="AT250" s="237" t="s">
        <v>145</v>
      </c>
      <c r="AU250" s="237" t="s">
        <v>86</v>
      </c>
      <c r="AY250" s="17" t="s">
        <v>143</v>
      </c>
      <c r="BE250" s="238">
        <f>IF(N250="základní",J250,0)</f>
        <v>0</v>
      </c>
      <c r="BF250" s="238">
        <f>IF(N250="snížená",J250,0)</f>
        <v>0</v>
      </c>
      <c r="BG250" s="238">
        <f>IF(N250="zákl. přenesená",J250,0)</f>
        <v>0</v>
      </c>
      <c r="BH250" s="238">
        <f>IF(N250="sníž. přenesená",J250,0)</f>
        <v>0</v>
      </c>
      <c r="BI250" s="238">
        <f>IF(N250="nulová",J250,0)</f>
        <v>0</v>
      </c>
      <c r="BJ250" s="17" t="s">
        <v>82</v>
      </c>
      <c r="BK250" s="238">
        <f>ROUND(I250*H250,2)</f>
        <v>0</v>
      </c>
      <c r="BL250" s="17" t="s">
        <v>150</v>
      </c>
      <c r="BM250" s="237" t="s">
        <v>945</v>
      </c>
    </row>
    <row r="251" spans="1:47" s="2" customFormat="1" ht="12">
      <c r="A251" s="38"/>
      <c r="B251" s="39"/>
      <c r="C251" s="40"/>
      <c r="D251" s="239" t="s">
        <v>152</v>
      </c>
      <c r="E251" s="40"/>
      <c r="F251" s="240" t="s">
        <v>944</v>
      </c>
      <c r="G251" s="40"/>
      <c r="H251" s="40"/>
      <c r="I251" s="241"/>
      <c r="J251" s="40"/>
      <c r="K251" s="40"/>
      <c r="L251" s="44"/>
      <c r="M251" s="242"/>
      <c r="N251" s="24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152</v>
      </c>
      <c r="AU251" s="17" t="s">
        <v>86</v>
      </c>
    </row>
    <row r="252" spans="1:51" s="13" customFormat="1" ht="12">
      <c r="A252" s="13"/>
      <c r="B252" s="247"/>
      <c r="C252" s="248"/>
      <c r="D252" s="239" t="s">
        <v>158</v>
      </c>
      <c r="E252" s="249" t="s">
        <v>1</v>
      </c>
      <c r="F252" s="250" t="s">
        <v>82</v>
      </c>
      <c r="G252" s="248"/>
      <c r="H252" s="251">
        <v>1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7" t="s">
        <v>158</v>
      </c>
      <c r="AU252" s="257" t="s">
        <v>86</v>
      </c>
      <c r="AV252" s="13" t="s">
        <v>86</v>
      </c>
      <c r="AW252" s="13" t="s">
        <v>35</v>
      </c>
      <c r="AX252" s="13" t="s">
        <v>82</v>
      </c>
      <c r="AY252" s="257" t="s">
        <v>143</v>
      </c>
    </row>
    <row r="253" spans="1:65" s="2" customFormat="1" ht="16.5" customHeight="1">
      <c r="A253" s="38"/>
      <c r="B253" s="39"/>
      <c r="C253" s="226" t="s">
        <v>410</v>
      </c>
      <c r="D253" s="226" t="s">
        <v>145</v>
      </c>
      <c r="E253" s="227" t="s">
        <v>946</v>
      </c>
      <c r="F253" s="228" t="s">
        <v>947</v>
      </c>
      <c r="G253" s="229" t="s">
        <v>792</v>
      </c>
      <c r="H253" s="230">
        <v>1</v>
      </c>
      <c r="I253" s="231"/>
      <c r="J253" s="232">
        <f>ROUND(I253*H253,2)</f>
        <v>0</v>
      </c>
      <c r="K253" s="228" t="s">
        <v>1</v>
      </c>
      <c r="L253" s="44"/>
      <c r="M253" s="233" t="s">
        <v>1</v>
      </c>
      <c r="N253" s="234" t="s">
        <v>43</v>
      </c>
      <c r="O253" s="91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7" t="s">
        <v>150</v>
      </c>
      <c r="AT253" s="237" t="s">
        <v>145</v>
      </c>
      <c r="AU253" s="237" t="s">
        <v>86</v>
      </c>
      <c r="AY253" s="17" t="s">
        <v>143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7" t="s">
        <v>82</v>
      </c>
      <c r="BK253" s="238">
        <f>ROUND(I253*H253,2)</f>
        <v>0</v>
      </c>
      <c r="BL253" s="17" t="s">
        <v>150</v>
      </c>
      <c r="BM253" s="237" t="s">
        <v>948</v>
      </c>
    </row>
    <row r="254" spans="1:47" s="2" customFormat="1" ht="12">
      <c r="A254" s="38"/>
      <c r="B254" s="39"/>
      <c r="C254" s="40"/>
      <c r="D254" s="239" t="s">
        <v>152</v>
      </c>
      <c r="E254" s="40"/>
      <c r="F254" s="240" t="s">
        <v>947</v>
      </c>
      <c r="G254" s="40"/>
      <c r="H254" s="40"/>
      <c r="I254" s="241"/>
      <c r="J254" s="40"/>
      <c r="K254" s="40"/>
      <c r="L254" s="44"/>
      <c r="M254" s="242"/>
      <c r="N254" s="243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152</v>
      </c>
      <c r="AU254" s="17" t="s">
        <v>86</v>
      </c>
    </row>
    <row r="255" spans="1:51" s="13" customFormat="1" ht="12">
      <c r="A255" s="13"/>
      <c r="B255" s="247"/>
      <c r="C255" s="248"/>
      <c r="D255" s="239" t="s">
        <v>158</v>
      </c>
      <c r="E255" s="249" t="s">
        <v>1</v>
      </c>
      <c r="F255" s="250" t="s">
        <v>82</v>
      </c>
      <c r="G255" s="248"/>
      <c r="H255" s="251">
        <v>1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7" t="s">
        <v>158</v>
      </c>
      <c r="AU255" s="257" t="s">
        <v>86</v>
      </c>
      <c r="AV255" s="13" t="s">
        <v>86</v>
      </c>
      <c r="AW255" s="13" t="s">
        <v>35</v>
      </c>
      <c r="AX255" s="13" t="s">
        <v>82</v>
      </c>
      <c r="AY255" s="257" t="s">
        <v>143</v>
      </c>
    </row>
    <row r="256" spans="1:65" s="2" customFormat="1" ht="21.75" customHeight="1">
      <c r="A256" s="38"/>
      <c r="B256" s="39"/>
      <c r="C256" s="226" t="s">
        <v>418</v>
      </c>
      <c r="D256" s="226" t="s">
        <v>145</v>
      </c>
      <c r="E256" s="227" t="s">
        <v>949</v>
      </c>
      <c r="F256" s="228" t="s">
        <v>950</v>
      </c>
      <c r="G256" s="229" t="s">
        <v>792</v>
      </c>
      <c r="H256" s="230">
        <v>8</v>
      </c>
      <c r="I256" s="231"/>
      <c r="J256" s="232">
        <f>ROUND(I256*H256,2)</f>
        <v>0</v>
      </c>
      <c r="K256" s="228" t="s">
        <v>1</v>
      </c>
      <c r="L256" s="44"/>
      <c r="M256" s="233" t="s">
        <v>1</v>
      </c>
      <c r="N256" s="234" t="s">
        <v>43</v>
      </c>
      <c r="O256" s="91"/>
      <c r="P256" s="235">
        <f>O256*H256</f>
        <v>0</v>
      </c>
      <c r="Q256" s="235">
        <v>0</v>
      </c>
      <c r="R256" s="235">
        <f>Q256*H256</f>
        <v>0</v>
      </c>
      <c r="S256" s="235">
        <v>0</v>
      </c>
      <c r="T256" s="236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37" t="s">
        <v>150</v>
      </c>
      <c r="AT256" s="237" t="s">
        <v>145</v>
      </c>
      <c r="AU256" s="237" t="s">
        <v>86</v>
      </c>
      <c r="AY256" s="17" t="s">
        <v>143</v>
      </c>
      <c r="BE256" s="238">
        <f>IF(N256="základní",J256,0)</f>
        <v>0</v>
      </c>
      <c r="BF256" s="238">
        <f>IF(N256="snížená",J256,0)</f>
        <v>0</v>
      </c>
      <c r="BG256" s="238">
        <f>IF(N256="zákl. přenesená",J256,0)</f>
        <v>0</v>
      </c>
      <c r="BH256" s="238">
        <f>IF(N256="sníž. přenesená",J256,0)</f>
        <v>0</v>
      </c>
      <c r="BI256" s="238">
        <f>IF(N256="nulová",J256,0)</f>
        <v>0</v>
      </c>
      <c r="BJ256" s="17" t="s">
        <v>82</v>
      </c>
      <c r="BK256" s="238">
        <f>ROUND(I256*H256,2)</f>
        <v>0</v>
      </c>
      <c r="BL256" s="17" t="s">
        <v>150</v>
      </c>
      <c r="BM256" s="237" t="s">
        <v>951</v>
      </c>
    </row>
    <row r="257" spans="1:47" s="2" customFormat="1" ht="12">
      <c r="A257" s="38"/>
      <c r="B257" s="39"/>
      <c r="C257" s="40"/>
      <c r="D257" s="239" t="s">
        <v>152</v>
      </c>
      <c r="E257" s="40"/>
      <c r="F257" s="240" t="s">
        <v>952</v>
      </c>
      <c r="G257" s="40"/>
      <c r="H257" s="40"/>
      <c r="I257" s="241"/>
      <c r="J257" s="40"/>
      <c r="K257" s="40"/>
      <c r="L257" s="44"/>
      <c r="M257" s="242"/>
      <c r="N257" s="243"/>
      <c r="O257" s="91"/>
      <c r="P257" s="91"/>
      <c r="Q257" s="91"/>
      <c r="R257" s="91"/>
      <c r="S257" s="91"/>
      <c r="T257" s="92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152</v>
      </c>
      <c r="AU257" s="17" t="s">
        <v>86</v>
      </c>
    </row>
    <row r="258" spans="1:47" s="2" customFormat="1" ht="12">
      <c r="A258" s="38"/>
      <c r="B258" s="39"/>
      <c r="C258" s="40"/>
      <c r="D258" s="239" t="s">
        <v>156</v>
      </c>
      <c r="E258" s="40"/>
      <c r="F258" s="246" t="s">
        <v>795</v>
      </c>
      <c r="G258" s="40"/>
      <c r="H258" s="40"/>
      <c r="I258" s="241"/>
      <c r="J258" s="40"/>
      <c r="K258" s="40"/>
      <c r="L258" s="44"/>
      <c r="M258" s="242"/>
      <c r="N258" s="24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156</v>
      </c>
      <c r="AU258" s="17" t="s">
        <v>86</v>
      </c>
    </row>
    <row r="259" spans="1:51" s="13" customFormat="1" ht="12">
      <c r="A259" s="13"/>
      <c r="B259" s="247"/>
      <c r="C259" s="248"/>
      <c r="D259" s="239" t="s">
        <v>158</v>
      </c>
      <c r="E259" s="249" t="s">
        <v>1</v>
      </c>
      <c r="F259" s="250" t="s">
        <v>206</v>
      </c>
      <c r="G259" s="248"/>
      <c r="H259" s="251">
        <v>8</v>
      </c>
      <c r="I259" s="252"/>
      <c r="J259" s="248"/>
      <c r="K259" s="248"/>
      <c r="L259" s="253"/>
      <c r="M259" s="293"/>
      <c r="N259" s="294"/>
      <c r="O259" s="294"/>
      <c r="P259" s="294"/>
      <c r="Q259" s="294"/>
      <c r="R259" s="294"/>
      <c r="S259" s="294"/>
      <c r="T259" s="295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7" t="s">
        <v>158</v>
      </c>
      <c r="AU259" s="257" t="s">
        <v>86</v>
      </c>
      <c r="AV259" s="13" t="s">
        <v>86</v>
      </c>
      <c r="AW259" s="13" t="s">
        <v>35</v>
      </c>
      <c r="AX259" s="13" t="s">
        <v>82</v>
      </c>
      <c r="AY259" s="257" t="s">
        <v>143</v>
      </c>
    </row>
    <row r="260" spans="1:31" s="2" customFormat="1" ht="6.95" customHeight="1">
      <c r="A260" s="38"/>
      <c r="B260" s="66"/>
      <c r="C260" s="67"/>
      <c r="D260" s="67"/>
      <c r="E260" s="67"/>
      <c r="F260" s="67"/>
      <c r="G260" s="67"/>
      <c r="H260" s="67"/>
      <c r="I260" s="67"/>
      <c r="J260" s="67"/>
      <c r="K260" s="67"/>
      <c r="L260" s="44"/>
      <c r="M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</row>
  </sheetData>
  <sheetProtection password="CC35" sheet="1" objects="1" scenarios="1" formatColumns="0" formatRows="0" autoFilter="0"/>
  <autoFilter ref="C121:K2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100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Rekonstrukce ulice Husova, Náměšť nad Oslavou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112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953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18. 10. 2023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ROUND(J132,2)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ROUND((SUM(BE132:BE417)),2)</f>
        <v>0</v>
      </c>
      <c r="G35" s="38"/>
      <c r="H35" s="38"/>
      <c r="I35" s="164">
        <v>0.21</v>
      </c>
      <c r="J35" s="163">
        <f>ROUND(((SUM(BE132:BE417))*I35),2)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ROUND((SUM(BF132:BF417)),2)</f>
        <v>0</v>
      </c>
      <c r="G36" s="38"/>
      <c r="H36" s="38"/>
      <c r="I36" s="164">
        <v>0.12</v>
      </c>
      <c r="J36" s="163">
        <f>ROUND(((SUM(BF132:BF417))*I36),2)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ROUND((SUM(BG132:BG417)),2)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ROUND((SUM(BH132:BH417)),2)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ROUND((SUM(BI132:BI417)),2)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Rekonstrukce ulice Husova, Náměšť nad Oslavou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112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500 - Přeložky plynovodu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Náměšť nad Oslavou</v>
      </c>
      <c r="G91" s="40"/>
      <c r="H91" s="40"/>
      <c r="I91" s="32" t="s">
        <v>22</v>
      </c>
      <c r="J91" s="79" t="str">
        <f>IF(J14="","",J14)</f>
        <v>18. 10. 2023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Náměšť nad Oslavou</v>
      </c>
      <c r="G93" s="40"/>
      <c r="H93" s="40"/>
      <c r="I93" s="32" t="s">
        <v>31</v>
      </c>
      <c r="J93" s="36" t="str">
        <f>E23</f>
        <v>PROfi Jihlava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>PROfi Jihlava spol. s 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116</v>
      </c>
      <c r="D96" s="185"/>
      <c r="E96" s="185"/>
      <c r="F96" s="185"/>
      <c r="G96" s="185"/>
      <c r="H96" s="185"/>
      <c r="I96" s="185"/>
      <c r="J96" s="186" t="s">
        <v>117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118</v>
      </c>
      <c r="D98" s="40"/>
      <c r="E98" s="40"/>
      <c r="F98" s="40"/>
      <c r="G98" s="40"/>
      <c r="H98" s="40"/>
      <c r="I98" s="40"/>
      <c r="J98" s="110">
        <f>J132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119</v>
      </c>
    </row>
    <row r="99" spans="1:31" s="9" customFormat="1" ht="24.95" customHeight="1">
      <c r="A99" s="9"/>
      <c r="B99" s="188"/>
      <c r="C99" s="189"/>
      <c r="D99" s="190" t="s">
        <v>120</v>
      </c>
      <c r="E99" s="191"/>
      <c r="F99" s="191"/>
      <c r="G99" s="191"/>
      <c r="H99" s="191"/>
      <c r="I99" s="191"/>
      <c r="J99" s="192">
        <f>J133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121</v>
      </c>
      <c r="E100" s="196"/>
      <c r="F100" s="196"/>
      <c r="G100" s="196"/>
      <c r="H100" s="196"/>
      <c r="I100" s="196"/>
      <c r="J100" s="197">
        <f>J134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954</v>
      </c>
      <c r="E101" s="196"/>
      <c r="F101" s="196"/>
      <c r="G101" s="196"/>
      <c r="H101" s="196"/>
      <c r="I101" s="196"/>
      <c r="J101" s="197">
        <f>J205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124</v>
      </c>
      <c r="E102" s="196"/>
      <c r="F102" s="196"/>
      <c r="G102" s="196"/>
      <c r="H102" s="196"/>
      <c r="I102" s="196"/>
      <c r="J102" s="197">
        <f>J213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126</v>
      </c>
      <c r="E103" s="196"/>
      <c r="F103" s="196"/>
      <c r="G103" s="196"/>
      <c r="H103" s="196"/>
      <c r="I103" s="196"/>
      <c r="J103" s="197">
        <f>J245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8"/>
      <c r="C104" s="189"/>
      <c r="D104" s="190" t="s">
        <v>955</v>
      </c>
      <c r="E104" s="191"/>
      <c r="F104" s="191"/>
      <c r="G104" s="191"/>
      <c r="H104" s="191"/>
      <c r="I104" s="191"/>
      <c r="J104" s="192">
        <f>J255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94"/>
      <c r="C105" s="133"/>
      <c r="D105" s="195" t="s">
        <v>956</v>
      </c>
      <c r="E105" s="196"/>
      <c r="F105" s="196"/>
      <c r="G105" s="196"/>
      <c r="H105" s="196"/>
      <c r="I105" s="196"/>
      <c r="J105" s="197">
        <f>J256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127</v>
      </c>
      <c r="E106" s="196"/>
      <c r="F106" s="196"/>
      <c r="G106" s="196"/>
      <c r="H106" s="196"/>
      <c r="I106" s="196"/>
      <c r="J106" s="197">
        <f>J269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8"/>
      <c r="C107" s="189"/>
      <c r="D107" s="190" t="s">
        <v>785</v>
      </c>
      <c r="E107" s="191"/>
      <c r="F107" s="191"/>
      <c r="G107" s="191"/>
      <c r="H107" s="191"/>
      <c r="I107" s="191"/>
      <c r="J107" s="192">
        <f>J273</f>
        <v>0</v>
      </c>
      <c r="K107" s="189"/>
      <c r="L107" s="19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94"/>
      <c r="C108" s="133"/>
      <c r="D108" s="195" t="s">
        <v>957</v>
      </c>
      <c r="E108" s="196"/>
      <c r="F108" s="196"/>
      <c r="G108" s="196"/>
      <c r="H108" s="196"/>
      <c r="I108" s="196"/>
      <c r="J108" s="197">
        <f>J274</f>
        <v>0</v>
      </c>
      <c r="K108" s="133"/>
      <c r="L108" s="198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8"/>
      <c r="C109" s="189"/>
      <c r="D109" s="190" t="s">
        <v>958</v>
      </c>
      <c r="E109" s="191"/>
      <c r="F109" s="191"/>
      <c r="G109" s="191"/>
      <c r="H109" s="191"/>
      <c r="I109" s="191"/>
      <c r="J109" s="192">
        <f>J404</f>
        <v>0</v>
      </c>
      <c r="K109" s="189"/>
      <c r="L109" s="19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94"/>
      <c r="C110" s="133"/>
      <c r="D110" s="195" t="s">
        <v>959</v>
      </c>
      <c r="E110" s="196"/>
      <c r="F110" s="196"/>
      <c r="G110" s="196"/>
      <c r="H110" s="196"/>
      <c r="I110" s="196"/>
      <c r="J110" s="197">
        <f>J405</f>
        <v>0</v>
      </c>
      <c r="K110" s="133"/>
      <c r="L110" s="198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66"/>
      <c r="C112" s="67"/>
      <c r="D112" s="67"/>
      <c r="E112" s="67"/>
      <c r="F112" s="67"/>
      <c r="G112" s="67"/>
      <c r="H112" s="67"/>
      <c r="I112" s="67"/>
      <c r="J112" s="67"/>
      <c r="K112" s="67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6" spans="1:31" s="2" customFormat="1" ht="6.95" customHeight="1">
      <c r="A116" s="38"/>
      <c r="B116" s="68"/>
      <c r="C116" s="69"/>
      <c r="D116" s="69"/>
      <c r="E116" s="69"/>
      <c r="F116" s="69"/>
      <c r="G116" s="69"/>
      <c r="H116" s="69"/>
      <c r="I116" s="69"/>
      <c r="J116" s="69"/>
      <c r="K116" s="69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24.95" customHeight="1">
      <c r="A117" s="38"/>
      <c r="B117" s="39"/>
      <c r="C117" s="23" t="s">
        <v>128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16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183" t="str">
        <f>E7</f>
        <v>Rekonstrukce ulice Husova, Náměšť nad Oslavou</v>
      </c>
      <c r="F120" s="32"/>
      <c r="G120" s="32"/>
      <c r="H120" s="32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2:12" s="1" customFormat="1" ht="12" customHeight="1">
      <c r="B121" s="21"/>
      <c r="C121" s="32" t="s">
        <v>111</v>
      </c>
      <c r="D121" s="22"/>
      <c r="E121" s="22"/>
      <c r="F121" s="22"/>
      <c r="G121" s="22"/>
      <c r="H121" s="22"/>
      <c r="I121" s="22"/>
      <c r="J121" s="22"/>
      <c r="K121" s="22"/>
      <c r="L121" s="20"/>
    </row>
    <row r="122" spans="1:31" s="2" customFormat="1" ht="16.5" customHeight="1">
      <c r="A122" s="38"/>
      <c r="B122" s="39"/>
      <c r="C122" s="40"/>
      <c r="D122" s="40"/>
      <c r="E122" s="183" t="s">
        <v>112</v>
      </c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2" customHeight="1">
      <c r="A123" s="38"/>
      <c r="B123" s="39"/>
      <c r="C123" s="32" t="s">
        <v>113</v>
      </c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6.5" customHeight="1">
      <c r="A124" s="38"/>
      <c r="B124" s="39"/>
      <c r="C124" s="40"/>
      <c r="D124" s="40"/>
      <c r="E124" s="76" t="str">
        <f>E11</f>
        <v>500 - Přeložky plynovodu</v>
      </c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6.95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2" customHeight="1">
      <c r="A126" s="38"/>
      <c r="B126" s="39"/>
      <c r="C126" s="32" t="s">
        <v>20</v>
      </c>
      <c r="D126" s="40"/>
      <c r="E126" s="40"/>
      <c r="F126" s="27" t="str">
        <f>F14</f>
        <v>Náměšť nad Oslavou</v>
      </c>
      <c r="G126" s="40"/>
      <c r="H126" s="40"/>
      <c r="I126" s="32" t="s">
        <v>22</v>
      </c>
      <c r="J126" s="79" t="str">
        <f>IF(J14="","",J14)</f>
        <v>18. 10. 2023</v>
      </c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6.95" customHeight="1">
      <c r="A127" s="38"/>
      <c r="B127" s="39"/>
      <c r="C127" s="40"/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25.65" customHeight="1">
      <c r="A128" s="38"/>
      <c r="B128" s="39"/>
      <c r="C128" s="32" t="s">
        <v>24</v>
      </c>
      <c r="D128" s="40"/>
      <c r="E128" s="40"/>
      <c r="F128" s="27" t="str">
        <f>E17</f>
        <v>Město Náměšť nad Oslavou</v>
      </c>
      <c r="G128" s="40"/>
      <c r="H128" s="40"/>
      <c r="I128" s="32" t="s">
        <v>31</v>
      </c>
      <c r="J128" s="36" t="str">
        <f>E23</f>
        <v>PROfi Jihlava spol. s r.o.</v>
      </c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1:31" s="2" customFormat="1" ht="25.65" customHeight="1">
      <c r="A129" s="38"/>
      <c r="B129" s="39"/>
      <c r="C129" s="32" t="s">
        <v>29</v>
      </c>
      <c r="D129" s="40"/>
      <c r="E129" s="40"/>
      <c r="F129" s="27" t="str">
        <f>IF(E20="","",E20)</f>
        <v>Vyplň údaj</v>
      </c>
      <c r="G129" s="40"/>
      <c r="H129" s="40"/>
      <c r="I129" s="32" t="s">
        <v>36</v>
      </c>
      <c r="J129" s="36" t="str">
        <f>E26</f>
        <v>PROfi Jihlava spol. s r.o.</v>
      </c>
      <c r="K129" s="40"/>
      <c r="L129" s="63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pans="1:31" s="2" customFormat="1" ht="10.3" customHeight="1">
      <c r="A130" s="38"/>
      <c r="B130" s="39"/>
      <c r="C130" s="40"/>
      <c r="D130" s="40"/>
      <c r="E130" s="40"/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11" customFormat="1" ht="29.25" customHeight="1">
      <c r="A131" s="199"/>
      <c r="B131" s="200"/>
      <c r="C131" s="201" t="s">
        <v>129</v>
      </c>
      <c r="D131" s="202" t="s">
        <v>63</v>
      </c>
      <c r="E131" s="202" t="s">
        <v>59</v>
      </c>
      <c r="F131" s="202" t="s">
        <v>60</v>
      </c>
      <c r="G131" s="202" t="s">
        <v>130</v>
      </c>
      <c r="H131" s="202" t="s">
        <v>131</v>
      </c>
      <c r="I131" s="202" t="s">
        <v>132</v>
      </c>
      <c r="J131" s="202" t="s">
        <v>117</v>
      </c>
      <c r="K131" s="203" t="s">
        <v>133</v>
      </c>
      <c r="L131" s="204"/>
      <c r="M131" s="100" t="s">
        <v>1</v>
      </c>
      <c r="N131" s="101" t="s">
        <v>42</v>
      </c>
      <c r="O131" s="101" t="s">
        <v>134</v>
      </c>
      <c r="P131" s="101" t="s">
        <v>135</v>
      </c>
      <c r="Q131" s="101" t="s">
        <v>136</v>
      </c>
      <c r="R131" s="101" t="s">
        <v>137</v>
      </c>
      <c r="S131" s="101" t="s">
        <v>138</v>
      </c>
      <c r="T131" s="102" t="s">
        <v>139</v>
      </c>
      <c r="U131" s="199"/>
      <c r="V131" s="199"/>
      <c r="W131" s="199"/>
      <c r="X131" s="199"/>
      <c r="Y131" s="199"/>
      <c r="Z131" s="199"/>
      <c r="AA131" s="199"/>
      <c r="AB131" s="199"/>
      <c r="AC131" s="199"/>
      <c r="AD131" s="199"/>
      <c r="AE131" s="199"/>
    </row>
    <row r="132" spans="1:63" s="2" customFormat="1" ht="22.8" customHeight="1">
      <c r="A132" s="38"/>
      <c r="B132" s="39"/>
      <c r="C132" s="107" t="s">
        <v>140</v>
      </c>
      <c r="D132" s="40"/>
      <c r="E132" s="40"/>
      <c r="F132" s="40"/>
      <c r="G132" s="40"/>
      <c r="H132" s="40"/>
      <c r="I132" s="40"/>
      <c r="J132" s="205">
        <f>BK132</f>
        <v>0</v>
      </c>
      <c r="K132" s="40"/>
      <c r="L132" s="44"/>
      <c r="M132" s="103"/>
      <c r="N132" s="206"/>
      <c r="O132" s="104"/>
      <c r="P132" s="207">
        <f>P133+P255+P273+P404</f>
        <v>0</v>
      </c>
      <c r="Q132" s="104"/>
      <c r="R132" s="207">
        <f>R133+R255+R273+R404</f>
        <v>49.8421743</v>
      </c>
      <c r="S132" s="104"/>
      <c r="T132" s="208">
        <f>T133+T255+T273+T404</f>
        <v>7.5499600000000004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77</v>
      </c>
      <c r="AU132" s="17" t="s">
        <v>119</v>
      </c>
      <c r="BK132" s="209">
        <f>BK133+BK255+BK273+BK404</f>
        <v>0</v>
      </c>
    </row>
    <row r="133" spans="1:63" s="12" customFormat="1" ht="25.9" customHeight="1">
      <c r="A133" s="12"/>
      <c r="B133" s="210"/>
      <c r="C133" s="211"/>
      <c r="D133" s="212" t="s">
        <v>77</v>
      </c>
      <c r="E133" s="213" t="s">
        <v>141</v>
      </c>
      <c r="F133" s="213" t="s">
        <v>142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P134+P205+P213+P245</f>
        <v>0</v>
      </c>
      <c r="Q133" s="218"/>
      <c r="R133" s="219">
        <f>R134+R205+R213+R245</f>
        <v>48.45648430000001</v>
      </c>
      <c r="S133" s="218"/>
      <c r="T133" s="220">
        <f>T134+T205+T213+T245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82</v>
      </c>
      <c r="AT133" s="222" t="s">
        <v>77</v>
      </c>
      <c r="AU133" s="222" t="s">
        <v>78</v>
      </c>
      <c r="AY133" s="221" t="s">
        <v>143</v>
      </c>
      <c r="BK133" s="223">
        <f>BK134+BK205+BK213+BK245</f>
        <v>0</v>
      </c>
    </row>
    <row r="134" spans="1:63" s="12" customFormat="1" ht="22.8" customHeight="1">
      <c r="A134" s="12"/>
      <c r="B134" s="210"/>
      <c r="C134" s="211"/>
      <c r="D134" s="212" t="s">
        <v>77</v>
      </c>
      <c r="E134" s="224" t="s">
        <v>82</v>
      </c>
      <c r="F134" s="224" t="s">
        <v>144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SUM(P135:P204)</f>
        <v>0</v>
      </c>
      <c r="Q134" s="218"/>
      <c r="R134" s="219">
        <f>SUM(R135:R204)</f>
        <v>1.7083279999999998</v>
      </c>
      <c r="S134" s="218"/>
      <c r="T134" s="220">
        <f>SUM(T135:T204)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82</v>
      </c>
      <c r="AT134" s="222" t="s">
        <v>77</v>
      </c>
      <c r="AU134" s="222" t="s">
        <v>82</v>
      </c>
      <c r="AY134" s="221" t="s">
        <v>143</v>
      </c>
      <c r="BK134" s="223">
        <f>SUM(BK135:BK204)</f>
        <v>0</v>
      </c>
    </row>
    <row r="135" spans="1:65" s="2" customFormat="1" ht="24.15" customHeight="1">
      <c r="A135" s="38"/>
      <c r="B135" s="39"/>
      <c r="C135" s="226" t="s">
        <v>82</v>
      </c>
      <c r="D135" s="226" t="s">
        <v>145</v>
      </c>
      <c r="E135" s="227" t="s">
        <v>960</v>
      </c>
      <c r="F135" s="228" t="s">
        <v>961</v>
      </c>
      <c r="G135" s="229" t="s">
        <v>259</v>
      </c>
      <c r="H135" s="230">
        <v>20</v>
      </c>
      <c r="I135" s="231"/>
      <c r="J135" s="232">
        <f>ROUND(I135*H135,2)</f>
        <v>0</v>
      </c>
      <c r="K135" s="228" t="s">
        <v>149</v>
      </c>
      <c r="L135" s="44"/>
      <c r="M135" s="233" t="s">
        <v>1</v>
      </c>
      <c r="N135" s="234" t="s">
        <v>43</v>
      </c>
      <c r="O135" s="91"/>
      <c r="P135" s="235">
        <f>O135*H135</f>
        <v>0</v>
      </c>
      <c r="Q135" s="235">
        <v>0.00868</v>
      </c>
      <c r="R135" s="235">
        <f>Q135*H135</f>
        <v>0.1736</v>
      </c>
      <c r="S135" s="235">
        <v>0</v>
      </c>
      <c r="T135" s="236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7" t="s">
        <v>150</v>
      </c>
      <c r="AT135" s="237" t="s">
        <v>145</v>
      </c>
      <c r="AU135" s="237" t="s">
        <v>86</v>
      </c>
      <c r="AY135" s="17" t="s">
        <v>143</v>
      </c>
      <c r="BE135" s="238">
        <f>IF(N135="základní",J135,0)</f>
        <v>0</v>
      </c>
      <c r="BF135" s="238">
        <f>IF(N135="snížená",J135,0)</f>
        <v>0</v>
      </c>
      <c r="BG135" s="238">
        <f>IF(N135="zákl. přenesená",J135,0)</f>
        <v>0</v>
      </c>
      <c r="BH135" s="238">
        <f>IF(N135="sníž. přenesená",J135,0)</f>
        <v>0</v>
      </c>
      <c r="BI135" s="238">
        <f>IF(N135="nulová",J135,0)</f>
        <v>0</v>
      </c>
      <c r="BJ135" s="17" t="s">
        <v>82</v>
      </c>
      <c r="BK135" s="238">
        <f>ROUND(I135*H135,2)</f>
        <v>0</v>
      </c>
      <c r="BL135" s="17" t="s">
        <v>150</v>
      </c>
      <c r="BM135" s="237" t="s">
        <v>962</v>
      </c>
    </row>
    <row r="136" spans="1:47" s="2" customFormat="1" ht="12">
      <c r="A136" s="38"/>
      <c r="B136" s="39"/>
      <c r="C136" s="40"/>
      <c r="D136" s="239" t="s">
        <v>152</v>
      </c>
      <c r="E136" s="40"/>
      <c r="F136" s="240" t="s">
        <v>963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152</v>
      </c>
      <c r="AU136" s="17" t="s">
        <v>86</v>
      </c>
    </row>
    <row r="137" spans="1:47" s="2" customFormat="1" ht="12">
      <c r="A137" s="38"/>
      <c r="B137" s="39"/>
      <c r="C137" s="40"/>
      <c r="D137" s="244" t="s">
        <v>154</v>
      </c>
      <c r="E137" s="40"/>
      <c r="F137" s="245" t="s">
        <v>964</v>
      </c>
      <c r="G137" s="40"/>
      <c r="H137" s="40"/>
      <c r="I137" s="241"/>
      <c r="J137" s="40"/>
      <c r="K137" s="40"/>
      <c r="L137" s="44"/>
      <c r="M137" s="242"/>
      <c r="N137" s="243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154</v>
      </c>
      <c r="AU137" s="17" t="s">
        <v>86</v>
      </c>
    </row>
    <row r="138" spans="1:51" s="13" customFormat="1" ht="12">
      <c r="A138" s="13"/>
      <c r="B138" s="247"/>
      <c r="C138" s="248"/>
      <c r="D138" s="239" t="s">
        <v>158</v>
      </c>
      <c r="E138" s="249" t="s">
        <v>1</v>
      </c>
      <c r="F138" s="250" t="s">
        <v>288</v>
      </c>
      <c r="G138" s="248"/>
      <c r="H138" s="251">
        <v>20</v>
      </c>
      <c r="I138" s="252"/>
      <c r="J138" s="248"/>
      <c r="K138" s="248"/>
      <c r="L138" s="253"/>
      <c r="M138" s="254"/>
      <c r="N138" s="255"/>
      <c r="O138" s="255"/>
      <c r="P138" s="255"/>
      <c r="Q138" s="255"/>
      <c r="R138" s="255"/>
      <c r="S138" s="255"/>
      <c r="T138" s="25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7" t="s">
        <v>158</v>
      </c>
      <c r="AU138" s="257" t="s">
        <v>86</v>
      </c>
      <c r="AV138" s="13" t="s">
        <v>86</v>
      </c>
      <c r="AW138" s="13" t="s">
        <v>35</v>
      </c>
      <c r="AX138" s="13" t="s">
        <v>82</v>
      </c>
      <c r="AY138" s="257" t="s">
        <v>143</v>
      </c>
    </row>
    <row r="139" spans="1:65" s="2" customFormat="1" ht="24.15" customHeight="1">
      <c r="A139" s="38"/>
      <c r="B139" s="39"/>
      <c r="C139" s="226" t="s">
        <v>86</v>
      </c>
      <c r="D139" s="226" t="s">
        <v>145</v>
      </c>
      <c r="E139" s="227" t="s">
        <v>965</v>
      </c>
      <c r="F139" s="228" t="s">
        <v>966</v>
      </c>
      <c r="G139" s="229" t="s">
        <v>259</v>
      </c>
      <c r="H139" s="230">
        <v>30</v>
      </c>
      <c r="I139" s="231"/>
      <c r="J139" s="232">
        <f>ROUND(I139*H139,2)</f>
        <v>0</v>
      </c>
      <c r="K139" s="228" t="s">
        <v>149</v>
      </c>
      <c r="L139" s="44"/>
      <c r="M139" s="233" t="s">
        <v>1</v>
      </c>
      <c r="N139" s="234" t="s">
        <v>43</v>
      </c>
      <c r="O139" s="91"/>
      <c r="P139" s="235">
        <f>O139*H139</f>
        <v>0</v>
      </c>
      <c r="Q139" s="235">
        <v>0.0369</v>
      </c>
      <c r="R139" s="235">
        <f>Q139*H139</f>
        <v>1.107</v>
      </c>
      <c r="S139" s="235">
        <v>0</v>
      </c>
      <c r="T139" s="236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7" t="s">
        <v>150</v>
      </c>
      <c r="AT139" s="237" t="s">
        <v>145</v>
      </c>
      <c r="AU139" s="237" t="s">
        <v>86</v>
      </c>
      <c r="AY139" s="17" t="s">
        <v>143</v>
      </c>
      <c r="BE139" s="238">
        <f>IF(N139="základní",J139,0)</f>
        <v>0</v>
      </c>
      <c r="BF139" s="238">
        <f>IF(N139="snížená",J139,0)</f>
        <v>0</v>
      </c>
      <c r="BG139" s="238">
        <f>IF(N139="zákl. přenesená",J139,0)</f>
        <v>0</v>
      </c>
      <c r="BH139" s="238">
        <f>IF(N139="sníž. přenesená",J139,0)</f>
        <v>0</v>
      </c>
      <c r="BI139" s="238">
        <f>IF(N139="nulová",J139,0)</f>
        <v>0</v>
      </c>
      <c r="BJ139" s="17" t="s">
        <v>82</v>
      </c>
      <c r="BK139" s="238">
        <f>ROUND(I139*H139,2)</f>
        <v>0</v>
      </c>
      <c r="BL139" s="17" t="s">
        <v>150</v>
      </c>
      <c r="BM139" s="237" t="s">
        <v>967</v>
      </c>
    </row>
    <row r="140" spans="1:47" s="2" customFormat="1" ht="12">
      <c r="A140" s="38"/>
      <c r="B140" s="39"/>
      <c r="C140" s="40"/>
      <c r="D140" s="239" t="s">
        <v>152</v>
      </c>
      <c r="E140" s="40"/>
      <c r="F140" s="240" t="s">
        <v>968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86</v>
      </c>
    </row>
    <row r="141" spans="1:47" s="2" customFormat="1" ht="12">
      <c r="A141" s="38"/>
      <c r="B141" s="39"/>
      <c r="C141" s="40"/>
      <c r="D141" s="244" t="s">
        <v>154</v>
      </c>
      <c r="E141" s="40"/>
      <c r="F141" s="245" t="s">
        <v>969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154</v>
      </c>
      <c r="AU141" s="17" t="s">
        <v>86</v>
      </c>
    </row>
    <row r="142" spans="1:51" s="13" customFormat="1" ht="12">
      <c r="A142" s="13"/>
      <c r="B142" s="247"/>
      <c r="C142" s="248"/>
      <c r="D142" s="239" t="s">
        <v>158</v>
      </c>
      <c r="E142" s="249" t="s">
        <v>1</v>
      </c>
      <c r="F142" s="250" t="s">
        <v>349</v>
      </c>
      <c r="G142" s="248"/>
      <c r="H142" s="251">
        <v>30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158</v>
      </c>
      <c r="AU142" s="257" t="s">
        <v>86</v>
      </c>
      <c r="AV142" s="13" t="s">
        <v>86</v>
      </c>
      <c r="AW142" s="13" t="s">
        <v>35</v>
      </c>
      <c r="AX142" s="13" t="s">
        <v>82</v>
      </c>
      <c r="AY142" s="257" t="s">
        <v>143</v>
      </c>
    </row>
    <row r="143" spans="1:65" s="2" customFormat="1" ht="33" customHeight="1">
      <c r="A143" s="38"/>
      <c r="B143" s="39"/>
      <c r="C143" s="226" t="s">
        <v>168</v>
      </c>
      <c r="D143" s="226" t="s">
        <v>145</v>
      </c>
      <c r="E143" s="227" t="s">
        <v>970</v>
      </c>
      <c r="F143" s="228" t="s">
        <v>971</v>
      </c>
      <c r="G143" s="229" t="s">
        <v>171</v>
      </c>
      <c r="H143" s="230">
        <v>21.75</v>
      </c>
      <c r="I143" s="231"/>
      <c r="J143" s="232">
        <f>ROUND(I143*H143,2)</f>
        <v>0</v>
      </c>
      <c r="K143" s="228" t="s">
        <v>149</v>
      </c>
      <c r="L143" s="44"/>
      <c r="M143" s="233" t="s">
        <v>1</v>
      </c>
      <c r="N143" s="234" t="s">
        <v>43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150</v>
      </c>
      <c r="AT143" s="237" t="s">
        <v>145</v>
      </c>
      <c r="AU143" s="237" t="s">
        <v>86</v>
      </c>
      <c r="AY143" s="17" t="s">
        <v>143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82</v>
      </c>
      <c r="BK143" s="238">
        <f>ROUND(I143*H143,2)</f>
        <v>0</v>
      </c>
      <c r="BL143" s="17" t="s">
        <v>150</v>
      </c>
      <c r="BM143" s="237" t="s">
        <v>972</v>
      </c>
    </row>
    <row r="144" spans="1:47" s="2" customFormat="1" ht="12">
      <c r="A144" s="38"/>
      <c r="B144" s="39"/>
      <c r="C144" s="40"/>
      <c r="D144" s="239" t="s">
        <v>152</v>
      </c>
      <c r="E144" s="40"/>
      <c r="F144" s="240" t="s">
        <v>973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86</v>
      </c>
    </row>
    <row r="145" spans="1:47" s="2" customFormat="1" ht="12">
      <c r="A145" s="38"/>
      <c r="B145" s="39"/>
      <c r="C145" s="40"/>
      <c r="D145" s="244" t="s">
        <v>154</v>
      </c>
      <c r="E145" s="40"/>
      <c r="F145" s="245" t="s">
        <v>974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154</v>
      </c>
      <c r="AU145" s="17" t="s">
        <v>86</v>
      </c>
    </row>
    <row r="146" spans="1:51" s="13" customFormat="1" ht="12">
      <c r="A146" s="13"/>
      <c r="B146" s="247"/>
      <c r="C146" s="248"/>
      <c r="D146" s="239" t="s">
        <v>158</v>
      </c>
      <c r="E146" s="249" t="s">
        <v>1</v>
      </c>
      <c r="F146" s="250" t="s">
        <v>975</v>
      </c>
      <c r="G146" s="248"/>
      <c r="H146" s="251">
        <v>19.95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7" t="s">
        <v>158</v>
      </c>
      <c r="AU146" s="257" t="s">
        <v>86</v>
      </c>
      <c r="AV146" s="13" t="s">
        <v>86</v>
      </c>
      <c r="AW146" s="13" t="s">
        <v>35</v>
      </c>
      <c r="AX146" s="13" t="s">
        <v>78</v>
      </c>
      <c r="AY146" s="257" t="s">
        <v>143</v>
      </c>
    </row>
    <row r="147" spans="1:51" s="13" customFormat="1" ht="12">
      <c r="A147" s="13"/>
      <c r="B147" s="247"/>
      <c r="C147" s="248"/>
      <c r="D147" s="239" t="s">
        <v>158</v>
      </c>
      <c r="E147" s="249" t="s">
        <v>1</v>
      </c>
      <c r="F147" s="250" t="s">
        <v>976</v>
      </c>
      <c r="G147" s="248"/>
      <c r="H147" s="251">
        <v>1.8</v>
      </c>
      <c r="I147" s="252"/>
      <c r="J147" s="248"/>
      <c r="K147" s="248"/>
      <c r="L147" s="253"/>
      <c r="M147" s="254"/>
      <c r="N147" s="255"/>
      <c r="O147" s="255"/>
      <c r="P147" s="255"/>
      <c r="Q147" s="255"/>
      <c r="R147" s="255"/>
      <c r="S147" s="255"/>
      <c r="T147" s="25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7" t="s">
        <v>158</v>
      </c>
      <c r="AU147" s="257" t="s">
        <v>86</v>
      </c>
      <c r="AV147" s="13" t="s">
        <v>86</v>
      </c>
      <c r="AW147" s="13" t="s">
        <v>35</v>
      </c>
      <c r="AX147" s="13" t="s">
        <v>78</v>
      </c>
      <c r="AY147" s="257" t="s">
        <v>143</v>
      </c>
    </row>
    <row r="148" spans="1:51" s="14" customFormat="1" ht="12">
      <c r="A148" s="14"/>
      <c r="B148" s="258"/>
      <c r="C148" s="259"/>
      <c r="D148" s="239" t="s">
        <v>158</v>
      </c>
      <c r="E148" s="260" t="s">
        <v>1</v>
      </c>
      <c r="F148" s="261" t="s">
        <v>161</v>
      </c>
      <c r="G148" s="259"/>
      <c r="H148" s="262">
        <v>21.75</v>
      </c>
      <c r="I148" s="263"/>
      <c r="J148" s="259"/>
      <c r="K148" s="259"/>
      <c r="L148" s="264"/>
      <c r="M148" s="265"/>
      <c r="N148" s="266"/>
      <c r="O148" s="266"/>
      <c r="P148" s="266"/>
      <c r="Q148" s="266"/>
      <c r="R148" s="266"/>
      <c r="S148" s="266"/>
      <c r="T148" s="26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8" t="s">
        <v>158</v>
      </c>
      <c r="AU148" s="268" t="s">
        <v>86</v>
      </c>
      <c r="AV148" s="14" t="s">
        <v>150</v>
      </c>
      <c r="AW148" s="14" t="s">
        <v>35</v>
      </c>
      <c r="AX148" s="14" t="s">
        <v>82</v>
      </c>
      <c r="AY148" s="268" t="s">
        <v>143</v>
      </c>
    </row>
    <row r="149" spans="1:65" s="2" customFormat="1" ht="33" customHeight="1">
      <c r="A149" s="38"/>
      <c r="B149" s="39"/>
      <c r="C149" s="226" t="s">
        <v>150</v>
      </c>
      <c r="D149" s="226" t="s">
        <v>145</v>
      </c>
      <c r="E149" s="227" t="s">
        <v>977</v>
      </c>
      <c r="F149" s="228" t="s">
        <v>978</v>
      </c>
      <c r="G149" s="229" t="s">
        <v>171</v>
      </c>
      <c r="H149" s="230">
        <v>179.42</v>
      </c>
      <c r="I149" s="231"/>
      <c r="J149" s="232">
        <f>ROUND(I149*H149,2)</f>
        <v>0</v>
      </c>
      <c r="K149" s="228" t="s">
        <v>149</v>
      </c>
      <c r="L149" s="44"/>
      <c r="M149" s="233" t="s">
        <v>1</v>
      </c>
      <c r="N149" s="234" t="s">
        <v>43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150</v>
      </c>
      <c r="AT149" s="237" t="s">
        <v>145</v>
      </c>
      <c r="AU149" s="237" t="s">
        <v>86</v>
      </c>
      <c r="AY149" s="17" t="s">
        <v>143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82</v>
      </c>
      <c r="BK149" s="238">
        <f>ROUND(I149*H149,2)</f>
        <v>0</v>
      </c>
      <c r="BL149" s="17" t="s">
        <v>150</v>
      </c>
      <c r="BM149" s="237" t="s">
        <v>979</v>
      </c>
    </row>
    <row r="150" spans="1:47" s="2" customFormat="1" ht="12">
      <c r="A150" s="38"/>
      <c r="B150" s="39"/>
      <c r="C150" s="40"/>
      <c r="D150" s="239" t="s">
        <v>152</v>
      </c>
      <c r="E150" s="40"/>
      <c r="F150" s="240" t="s">
        <v>980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86</v>
      </c>
    </row>
    <row r="151" spans="1:47" s="2" customFormat="1" ht="12">
      <c r="A151" s="38"/>
      <c r="B151" s="39"/>
      <c r="C151" s="40"/>
      <c r="D151" s="244" t="s">
        <v>154</v>
      </c>
      <c r="E151" s="40"/>
      <c r="F151" s="245" t="s">
        <v>981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154</v>
      </c>
      <c r="AU151" s="17" t="s">
        <v>86</v>
      </c>
    </row>
    <row r="152" spans="1:51" s="13" customFormat="1" ht="12">
      <c r="A152" s="13"/>
      <c r="B152" s="247"/>
      <c r="C152" s="248"/>
      <c r="D152" s="239" t="s">
        <v>158</v>
      </c>
      <c r="E152" s="249" t="s">
        <v>1</v>
      </c>
      <c r="F152" s="250" t="s">
        <v>982</v>
      </c>
      <c r="G152" s="248"/>
      <c r="H152" s="251">
        <v>127.68</v>
      </c>
      <c r="I152" s="252"/>
      <c r="J152" s="248"/>
      <c r="K152" s="248"/>
      <c r="L152" s="253"/>
      <c r="M152" s="254"/>
      <c r="N152" s="255"/>
      <c r="O152" s="255"/>
      <c r="P152" s="255"/>
      <c r="Q152" s="255"/>
      <c r="R152" s="255"/>
      <c r="S152" s="255"/>
      <c r="T152" s="25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7" t="s">
        <v>158</v>
      </c>
      <c r="AU152" s="257" t="s">
        <v>86</v>
      </c>
      <c r="AV152" s="13" t="s">
        <v>86</v>
      </c>
      <c r="AW152" s="13" t="s">
        <v>35</v>
      </c>
      <c r="AX152" s="13" t="s">
        <v>78</v>
      </c>
      <c r="AY152" s="257" t="s">
        <v>143</v>
      </c>
    </row>
    <row r="153" spans="1:51" s="13" customFormat="1" ht="12">
      <c r="A153" s="13"/>
      <c r="B153" s="247"/>
      <c r="C153" s="248"/>
      <c r="D153" s="239" t="s">
        <v>158</v>
      </c>
      <c r="E153" s="249" t="s">
        <v>1</v>
      </c>
      <c r="F153" s="250" t="s">
        <v>983</v>
      </c>
      <c r="G153" s="248"/>
      <c r="H153" s="251">
        <v>11.7</v>
      </c>
      <c r="I153" s="252"/>
      <c r="J153" s="248"/>
      <c r="K153" s="248"/>
      <c r="L153" s="253"/>
      <c r="M153" s="254"/>
      <c r="N153" s="255"/>
      <c r="O153" s="255"/>
      <c r="P153" s="255"/>
      <c r="Q153" s="255"/>
      <c r="R153" s="255"/>
      <c r="S153" s="255"/>
      <c r="T153" s="25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7" t="s">
        <v>158</v>
      </c>
      <c r="AU153" s="257" t="s">
        <v>86</v>
      </c>
      <c r="AV153" s="13" t="s">
        <v>86</v>
      </c>
      <c r="AW153" s="13" t="s">
        <v>35</v>
      </c>
      <c r="AX153" s="13" t="s">
        <v>78</v>
      </c>
      <c r="AY153" s="257" t="s">
        <v>143</v>
      </c>
    </row>
    <row r="154" spans="1:51" s="13" customFormat="1" ht="12">
      <c r="A154" s="13"/>
      <c r="B154" s="247"/>
      <c r="C154" s="248"/>
      <c r="D154" s="239" t="s">
        <v>158</v>
      </c>
      <c r="E154" s="249" t="s">
        <v>1</v>
      </c>
      <c r="F154" s="250" t="s">
        <v>984</v>
      </c>
      <c r="G154" s="248"/>
      <c r="H154" s="251">
        <v>40.04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158</v>
      </c>
      <c r="AU154" s="257" t="s">
        <v>86</v>
      </c>
      <c r="AV154" s="13" t="s">
        <v>86</v>
      </c>
      <c r="AW154" s="13" t="s">
        <v>35</v>
      </c>
      <c r="AX154" s="13" t="s">
        <v>78</v>
      </c>
      <c r="AY154" s="257" t="s">
        <v>143</v>
      </c>
    </row>
    <row r="155" spans="1:51" s="14" customFormat="1" ht="12">
      <c r="A155" s="14"/>
      <c r="B155" s="258"/>
      <c r="C155" s="259"/>
      <c r="D155" s="239" t="s">
        <v>158</v>
      </c>
      <c r="E155" s="260" t="s">
        <v>1</v>
      </c>
      <c r="F155" s="261" t="s">
        <v>161</v>
      </c>
      <c r="G155" s="259"/>
      <c r="H155" s="262">
        <v>179.42</v>
      </c>
      <c r="I155" s="263"/>
      <c r="J155" s="259"/>
      <c r="K155" s="259"/>
      <c r="L155" s="264"/>
      <c r="M155" s="265"/>
      <c r="N155" s="266"/>
      <c r="O155" s="266"/>
      <c r="P155" s="266"/>
      <c r="Q155" s="266"/>
      <c r="R155" s="266"/>
      <c r="S155" s="266"/>
      <c r="T155" s="267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68" t="s">
        <v>158</v>
      </c>
      <c r="AU155" s="268" t="s">
        <v>86</v>
      </c>
      <c r="AV155" s="14" t="s">
        <v>150</v>
      </c>
      <c r="AW155" s="14" t="s">
        <v>35</v>
      </c>
      <c r="AX155" s="14" t="s">
        <v>82</v>
      </c>
      <c r="AY155" s="268" t="s">
        <v>143</v>
      </c>
    </row>
    <row r="156" spans="1:65" s="2" customFormat="1" ht="24.15" customHeight="1">
      <c r="A156" s="38"/>
      <c r="B156" s="39"/>
      <c r="C156" s="226" t="s">
        <v>184</v>
      </c>
      <c r="D156" s="226" t="s">
        <v>145</v>
      </c>
      <c r="E156" s="227" t="s">
        <v>985</v>
      </c>
      <c r="F156" s="228" t="s">
        <v>986</v>
      </c>
      <c r="G156" s="229" t="s">
        <v>171</v>
      </c>
      <c r="H156" s="230">
        <v>179.42</v>
      </c>
      <c r="I156" s="231"/>
      <c r="J156" s="232">
        <f>ROUND(I156*H156,2)</f>
        <v>0</v>
      </c>
      <c r="K156" s="228" t="s">
        <v>149</v>
      </c>
      <c r="L156" s="44"/>
      <c r="M156" s="233" t="s">
        <v>1</v>
      </c>
      <c r="N156" s="234" t="s">
        <v>43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</v>
      </c>
      <c r="T156" s="236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150</v>
      </c>
      <c r="AT156" s="237" t="s">
        <v>145</v>
      </c>
      <c r="AU156" s="237" t="s">
        <v>86</v>
      </c>
      <c r="AY156" s="17" t="s">
        <v>143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82</v>
      </c>
      <c r="BK156" s="238">
        <f>ROUND(I156*H156,2)</f>
        <v>0</v>
      </c>
      <c r="BL156" s="17" t="s">
        <v>150</v>
      </c>
      <c r="BM156" s="237" t="s">
        <v>987</v>
      </c>
    </row>
    <row r="157" spans="1:47" s="2" customFormat="1" ht="12">
      <c r="A157" s="38"/>
      <c r="B157" s="39"/>
      <c r="C157" s="40"/>
      <c r="D157" s="239" t="s">
        <v>152</v>
      </c>
      <c r="E157" s="40"/>
      <c r="F157" s="240" t="s">
        <v>988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86</v>
      </c>
    </row>
    <row r="158" spans="1:47" s="2" customFormat="1" ht="12">
      <c r="A158" s="38"/>
      <c r="B158" s="39"/>
      <c r="C158" s="40"/>
      <c r="D158" s="244" t="s">
        <v>154</v>
      </c>
      <c r="E158" s="40"/>
      <c r="F158" s="245" t="s">
        <v>989</v>
      </c>
      <c r="G158" s="40"/>
      <c r="H158" s="40"/>
      <c r="I158" s="241"/>
      <c r="J158" s="40"/>
      <c r="K158" s="40"/>
      <c r="L158" s="44"/>
      <c r="M158" s="242"/>
      <c r="N158" s="24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154</v>
      </c>
      <c r="AU158" s="17" t="s">
        <v>86</v>
      </c>
    </row>
    <row r="159" spans="1:51" s="13" customFormat="1" ht="12">
      <c r="A159" s="13"/>
      <c r="B159" s="247"/>
      <c r="C159" s="248"/>
      <c r="D159" s="239" t="s">
        <v>158</v>
      </c>
      <c r="E159" s="249" t="s">
        <v>1</v>
      </c>
      <c r="F159" s="250" t="s">
        <v>990</v>
      </c>
      <c r="G159" s="248"/>
      <c r="H159" s="251">
        <v>179.42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7" t="s">
        <v>158</v>
      </c>
      <c r="AU159" s="257" t="s">
        <v>86</v>
      </c>
      <c r="AV159" s="13" t="s">
        <v>86</v>
      </c>
      <c r="AW159" s="13" t="s">
        <v>35</v>
      </c>
      <c r="AX159" s="13" t="s">
        <v>82</v>
      </c>
      <c r="AY159" s="257" t="s">
        <v>143</v>
      </c>
    </row>
    <row r="160" spans="1:65" s="2" customFormat="1" ht="21.75" customHeight="1">
      <c r="A160" s="38"/>
      <c r="B160" s="39"/>
      <c r="C160" s="226" t="s">
        <v>191</v>
      </c>
      <c r="D160" s="226" t="s">
        <v>145</v>
      </c>
      <c r="E160" s="227" t="s">
        <v>991</v>
      </c>
      <c r="F160" s="228" t="s">
        <v>992</v>
      </c>
      <c r="G160" s="229" t="s">
        <v>148</v>
      </c>
      <c r="H160" s="230">
        <v>509.2</v>
      </c>
      <c r="I160" s="231"/>
      <c r="J160" s="232">
        <f>ROUND(I160*H160,2)</f>
        <v>0</v>
      </c>
      <c r="K160" s="228" t="s">
        <v>149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0.00084</v>
      </c>
      <c r="R160" s="235">
        <f>Q160*H160</f>
        <v>0.427728</v>
      </c>
      <c r="S160" s="235">
        <v>0</v>
      </c>
      <c r="T160" s="236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150</v>
      </c>
      <c r="AT160" s="237" t="s">
        <v>145</v>
      </c>
      <c r="AU160" s="237" t="s">
        <v>86</v>
      </c>
      <c r="AY160" s="17" t="s">
        <v>143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82</v>
      </c>
      <c r="BK160" s="238">
        <f>ROUND(I160*H160,2)</f>
        <v>0</v>
      </c>
      <c r="BL160" s="17" t="s">
        <v>150</v>
      </c>
      <c r="BM160" s="237" t="s">
        <v>993</v>
      </c>
    </row>
    <row r="161" spans="1:47" s="2" customFormat="1" ht="12">
      <c r="A161" s="38"/>
      <c r="B161" s="39"/>
      <c r="C161" s="40"/>
      <c r="D161" s="239" t="s">
        <v>152</v>
      </c>
      <c r="E161" s="40"/>
      <c r="F161" s="240" t="s">
        <v>994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86</v>
      </c>
    </row>
    <row r="162" spans="1:47" s="2" customFormat="1" ht="12">
      <c r="A162" s="38"/>
      <c r="B162" s="39"/>
      <c r="C162" s="40"/>
      <c r="D162" s="244" t="s">
        <v>154</v>
      </c>
      <c r="E162" s="40"/>
      <c r="F162" s="245" t="s">
        <v>995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154</v>
      </c>
      <c r="AU162" s="17" t="s">
        <v>86</v>
      </c>
    </row>
    <row r="163" spans="1:51" s="13" customFormat="1" ht="12">
      <c r="A163" s="13"/>
      <c r="B163" s="247"/>
      <c r="C163" s="248"/>
      <c r="D163" s="239" t="s">
        <v>158</v>
      </c>
      <c r="E163" s="249" t="s">
        <v>1</v>
      </c>
      <c r="F163" s="250" t="s">
        <v>996</v>
      </c>
      <c r="G163" s="248"/>
      <c r="H163" s="251">
        <v>319.2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158</v>
      </c>
      <c r="AU163" s="257" t="s">
        <v>86</v>
      </c>
      <c r="AV163" s="13" t="s">
        <v>86</v>
      </c>
      <c r="AW163" s="13" t="s">
        <v>35</v>
      </c>
      <c r="AX163" s="13" t="s">
        <v>78</v>
      </c>
      <c r="AY163" s="257" t="s">
        <v>143</v>
      </c>
    </row>
    <row r="164" spans="1:51" s="13" customFormat="1" ht="12">
      <c r="A164" s="13"/>
      <c r="B164" s="247"/>
      <c r="C164" s="248"/>
      <c r="D164" s="239" t="s">
        <v>158</v>
      </c>
      <c r="E164" s="249" t="s">
        <v>1</v>
      </c>
      <c r="F164" s="250" t="s">
        <v>997</v>
      </c>
      <c r="G164" s="248"/>
      <c r="H164" s="251">
        <v>36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158</v>
      </c>
      <c r="AU164" s="257" t="s">
        <v>86</v>
      </c>
      <c r="AV164" s="13" t="s">
        <v>86</v>
      </c>
      <c r="AW164" s="13" t="s">
        <v>35</v>
      </c>
      <c r="AX164" s="13" t="s">
        <v>78</v>
      </c>
      <c r="AY164" s="257" t="s">
        <v>143</v>
      </c>
    </row>
    <row r="165" spans="1:51" s="13" customFormat="1" ht="12">
      <c r="A165" s="13"/>
      <c r="B165" s="247"/>
      <c r="C165" s="248"/>
      <c r="D165" s="239" t="s">
        <v>158</v>
      </c>
      <c r="E165" s="249" t="s">
        <v>1</v>
      </c>
      <c r="F165" s="250" t="s">
        <v>998</v>
      </c>
      <c r="G165" s="248"/>
      <c r="H165" s="251">
        <v>154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7" t="s">
        <v>158</v>
      </c>
      <c r="AU165" s="257" t="s">
        <v>86</v>
      </c>
      <c r="AV165" s="13" t="s">
        <v>86</v>
      </c>
      <c r="AW165" s="13" t="s">
        <v>35</v>
      </c>
      <c r="AX165" s="13" t="s">
        <v>78</v>
      </c>
      <c r="AY165" s="257" t="s">
        <v>143</v>
      </c>
    </row>
    <row r="166" spans="1:51" s="14" customFormat="1" ht="12">
      <c r="A166" s="14"/>
      <c r="B166" s="258"/>
      <c r="C166" s="259"/>
      <c r="D166" s="239" t="s">
        <v>158</v>
      </c>
      <c r="E166" s="260" t="s">
        <v>1</v>
      </c>
      <c r="F166" s="261" t="s">
        <v>161</v>
      </c>
      <c r="G166" s="259"/>
      <c r="H166" s="262">
        <v>509.2</v>
      </c>
      <c r="I166" s="263"/>
      <c r="J166" s="259"/>
      <c r="K166" s="259"/>
      <c r="L166" s="264"/>
      <c r="M166" s="265"/>
      <c r="N166" s="266"/>
      <c r="O166" s="266"/>
      <c r="P166" s="266"/>
      <c r="Q166" s="266"/>
      <c r="R166" s="266"/>
      <c r="S166" s="266"/>
      <c r="T166" s="267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68" t="s">
        <v>158</v>
      </c>
      <c r="AU166" s="268" t="s">
        <v>86</v>
      </c>
      <c r="AV166" s="14" t="s">
        <v>150</v>
      </c>
      <c r="AW166" s="14" t="s">
        <v>35</v>
      </c>
      <c r="AX166" s="14" t="s">
        <v>82</v>
      </c>
      <c r="AY166" s="268" t="s">
        <v>143</v>
      </c>
    </row>
    <row r="167" spans="1:65" s="2" customFormat="1" ht="24.15" customHeight="1">
      <c r="A167" s="38"/>
      <c r="B167" s="39"/>
      <c r="C167" s="226" t="s">
        <v>198</v>
      </c>
      <c r="D167" s="226" t="s">
        <v>145</v>
      </c>
      <c r="E167" s="227" t="s">
        <v>999</v>
      </c>
      <c r="F167" s="228" t="s">
        <v>1000</v>
      </c>
      <c r="G167" s="229" t="s">
        <v>148</v>
      </c>
      <c r="H167" s="230">
        <v>509.2</v>
      </c>
      <c r="I167" s="231"/>
      <c r="J167" s="232">
        <f>ROUND(I167*H167,2)</f>
        <v>0</v>
      </c>
      <c r="K167" s="228" t="s">
        <v>149</v>
      </c>
      <c r="L167" s="44"/>
      <c r="M167" s="233" t="s">
        <v>1</v>
      </c>
      <c r="N167" s="234" t="s">
        <v>43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150</v>
      </c>
      <c r="AT167" s="237" t="s">
        <v>145</v>
      </c>
      <c r="AU167" s="237" t="s">
        <v>86</v>
      </c>
      <c r="AY167" s="17" t="s">
        <v>143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82</v>
      </c>
      <c r="BK167" s="238">
        <f>ROUND(I167*H167,2)</f>
        <v>0</v>
      </c>
      <c r="BL167" s="17" t="s">
        <v>150</v>
      </c>
      <c r="BM167" s="237" t="s">
        <v>1001</v>
      </c>
    </row>
    <row r="168" spans="1:47" s="2" customFormat="1" ht="12">
      <c r="A168" s="38"/>
      <c r="B168" s="39"/>
      <c r="C168" s="40"/>
      <c r="D168" s="239" t="s">
        <v>152</v>
      </c>
      <c r="E168" s="40"/>
      <c r="F168" s="240" t="s">
        <v>1002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152</v>
      </c>
      <c r="AU168" s="17" t="s">
        <v>86</v>
      </c>
    </row>
    <row r="169" spans="1:47" s="2" customFormat="1" ht="12">
      <c r="A169" s="38"/>
      <c r="B169" s="39"/>
      <c r="C169" s="40"/>
      <c r="D169" s="244" t="s">
        <v>154</v>
      </c>
      <c r="E169" s="40"/>
      <c r="F169" s="245" t="s">
        <v>1003</v>
      </c>
      <c r="G169" s="40"/>
      <c r="H169" s="40"/>
      <c r="I169" s="241"/>
      <c r="J169" s="40"/>
      <c r="K169" s="40"/>
      <c r="L169" s="44"/>
      <c r="M169" s="242"/>
      <c r="N169" s="243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154</v>
      </c>
      <c r="AU169" s="17" t="s">
        <v>86</v>
      </c>
    </row>
    <row r="170" spans="1:65" s="2" customFormat="1" ht="24.15" customHeight="1">
      <c r="A170" s="38"/>
      <c r="B170" s="39"/>
      <c r="C170" s="226" t="s">
        <v>206</v>
      </c>
      <c r="D170" s="226" t="s">
        <v>145</v>
      </c>
      <c r="E170" s="227" t="s">
        <v>192</v>
      </c>
      <c r="F170" s="228" t="s">
        <v>193</v>
      </c>
      <c r="G170" s="229" t="s">
        <v>171</v>
      </c>
      <c r="H170" s="230">
        <v>15.47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43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150</v>
      </c>
      <c r="AT170" s="237" t="s">
        <v>145</v>
      </c>
      <c r="AU170" s="237" t="s">
        <v>86</v>
      </c>
      <c r="AY170" s="17" t="s">
        <v>143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82</v>
      </c>
      <c r="BK170" s="238">
        <f>ROUND(I170*H170,2)</f>
        <v>0</v>
      </c>
      <c r="BL170" s="17" t="s">
        <v>150</v>
      </c>
      <c r="BM170" s="237" t="s">
        <v>1004</v>
      </c>
    </row>
    <row r="171" spans="1:47" s="2" customFormat="1" ht="12">
      <c r="A171" s="38"/>
      <c r="B171" s="39"/>
      <c r="C171" s="40"/>
      <c r="D171" s="239" t="s">
        <v>152</v>
      </c>
      <c r="E171" s="40"/>
      <c r="F171" s="240" t="s">
        <v>1005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152</v>
      </c>
      <c r="AU171" s="17" t="s">
        <v>86</v>
      </c>
    </row>
    <row r="172" spans="1:47" s="2" customFormat="1" ht="12">
      <c r="A172" s="38"/>
      <c r="B172" s="39"/>
      <c r="C172" s="40"/>
      <c r="D172" s="239" t="s">
        <v>156</v>
      </c>
      <c r="E172" s="40"/>
      <c r="F172" s="246" t="s">
        <v>1006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156</v>
      </c>
      <c r="AU172" s="17" t="s">
        <v>86</v>
      </c>
    </row>
    <row r="173" spans="1:51" s="13" customFormat="1" ht="12">
      <c r="A173" s="13"/>
      <c r="B173" s="247"/>
      <c r="C173" s="248"/>
      <c r="D173" s="239" t="s">
        <v>158</v>
      </c>
      <c r="E173" s="249" t="s">
        <v>1</v>
      </c>
      <c r="F173" s="250" t="s">
        <v>1007</v>
      </c>
      <c r="G173" s="248"/>
      <c r="H173" s="251">
        <v>15.47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158</v>
      </c>
      <c r="AU173" s="257" t="s">
        <v>86</v>
      </c>
      <c r="AV173" s="13" t="s">
        <v>86</v>
      </c>
      <c r="AW173" s="13" t="s">
        <v>35</v>
      </c>
      <c r="AX173" s="13" t="s">
        <v>82</v>
      </c>
      <c r="AY173" s="257" t="s">
        <v>143</v>
      </c>
    </row>
    <row r="174" spans="1:65" s="2" customFormat="1" ht="33" customHeight="1">
      <c r="A174" s="38"/>
      <c r="B174" s="39"/>
      <c r="C174" s="226" t="s">
        <v>214</v>
      </c>
      <c r="D174" s="226" t="s">
        <v>145</v>
      </c>
      <c r="E174" s="227" t="s">
        <v>222</v>
      </c>
      <c r="F174" s="228" t="s">
        <v>223</v>
      </c>
      <c r="G174" s="229" t="s">
        <v>218</v>
      </c>
      <c r="H174" s="230">
        <v>27.846</v>
      </c>
      <c r="I174" s="231"/>
      <c r="J174" s="232">
        <f>ROUND(I174*H174,2)</f>
        <v>0</v>
      </c>
      <c r="K174" s="228" t="s">
        <v>149</v>
      </c>
      <c r="L174" s="44"/>
      <c r="M174" s="233" t="s">
        <v>1</v>
      </c>
      <c r="N174" s="234" t="s">
        <v>43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</v>
      </c>
      <c r="T174" s="236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150</v>
      </c>
      <c r="AT174" s="237" t="s">
        <v>145</v>
      </c>
      <c r="AU174" s="237" t="s">
        <v>86</v>
      </c>
      <c r="AY174" s="17" t="s">
        <v>143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82</v>
      </c>
      <c r="BK174" s="238">
        <f>ROUND(I174*H174,2)</f>
        <v>0</v>
      </c>
      <c r="BL174" s="17" t="s">
        <v>150</v>
      </c>
      <c r="BM174" s="237" t="s">
        <v>1008</v>
      </c>
    </row>
    <row r="175" spans="1:47" s="2" customFormat="1" ht="12">
      <c r="A175" s="38"/>
      <c r="B175" s="39"/>
      <c r="C175" s="40"/>
      <c r="D175" s="239" t="s">
        <v>152</v>
      </c>
      <c r="E175" s="40"/>
      <c r="F175" s="240" t="s">
        <v>225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86</v>
      </c>
    </row>
    <row r="176" spans="1:47" s="2" customFormat="1" ht="12">
      <c r="A176" s="38"/>
      <c r="B176" s="39"/>
      <c r="C176" s="40"/>
      <c r="D176" s="244" t="s">
        <v>154</v>
      </c>
      <c r="E176" s="40"/>
      <c r="F176" s="245" t="s">
        <v>226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154</v>
      </c>
      <c r="AU176" s="17" t="s">
        <v>86</v>
      </c>
    </row>
    <row r="177" spans="1:51" s="13" customFormat="1" ht="12">
      <c r="A177" s="13"/>
      <c r="B177" s="247"/>
      <c r="C177" s="248"/>
      <c r="D177" s="239" t="s">
        <v>158</v>
      </c>
      <c r="E177" s="249" t="s">
        <v>1</v>
      </c>
      <c r="F177" s="250" t="s">
        <v>1009</v>
      </c>
      <c r="G177" s="248"/>
      <c r="H177" s="251">
        <v>27.846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7" t="s">
        <v>158</v>
      </c>
      <c r="AU177" s="257" t="s">
        <v>86</v>
      </c>
      <c r="AV177" s="13" t="s">
        <v>86</v>
      </c>
      <c r="AW177" s="13" t="s">
        <v>35</v>
      </c>
      <c r="AX177" s="13" t="s">
        <v>82</v>
      </c>
      <c r="AY177" s="257" t="s">
        <v>143</v>
      </c>
    </row>
    <row r="178" spans="1:65" s="2" customFormat="1" ht="16.5" customHeight="1">
      <c r="A178" s="38"/>
      <c r="B178" s="39"/>
      <c r="C178" s="226" t="s">
        <v>221</v>
      </c>
      <c r="D178" s="226" t="s">
        <v>145</v>
      </c>
      <c r="E178" s="227" t="s">
        <v>230</v>
      </c>
      <c r="F178" s="228" t="s">
        <v>231</v>
      </c>
      <c r="G178" s="229" t="s">
        <v>171</v>
      </c>
      <c r="H178" s="230">
        <v>15.47</v>
      </c>
      <c r="I178" s="231"/>
      <c r="J178" s="232">
        <f>ROUND(I178*H178,2)</f>
        <v>0</v>
      </c>
      <c r="K178" s="228" t="s">
        <v>149</v>
      </c>
      <c r="L178" s="44"/>
      <c r="M178" s="233" t="s">
        <v>1</v>
      </c>
      <c r="N178" s="234" t="s">
        <v>43</v>
      </c>
      <c r="O178" s="91"/>
      <c r="P178" s="235">
        <f>O178*H178</f>
        <v>0</v>
      </c>
      <c r="Q178" s="235">
        <v>0</v>
      </c>
      <c r="R178" s="235">
        <f>Q178*H178</f>
        <v>0</v>
      </c>
      <c r="S178" s="235">
        <v>0</v>
      </c>
      <c r="T178" s="236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7" t="s">
        <v>150</v>
      </c>
      <c r="AT178" s="237" t="s">
        <v>145</v>
      </c>
      <c r="AU178" s="237" t="s">
        <v>86</v>
      </c>
      <c r="AY178" s="17" t="s">
        <v>143</v>
      </c>
      <c r="BE178" s="238">
        <f>IF(N178="základní",J178,0)</f>
        <v>0</v>
      </c>
      <c r="BF178" s="238">
        <f>IF(N178="snížená",J178,0)</f>
        <v>0</v>
      </c>
      <c r="BG178" s="238">
        <f>IF(N178="zákl. přenesená",J178,0)</f>
        <v>0</v>
      </c>
      <c r="BH178" s="238">
        <f>IF(N178="sníž. přenesená",J178,0)</f>
        <v>0</v>
      </c>
      <c r="BI178" s="238">
        <f>IF(N178="nulová",J178,0)</f>
        <v>0</v>
      </c>
      <c r="BJ178" s="17" t="s">
        <v>82</v>
      </c>
      <c r="BK178" s="238">
        <f>ROUND(I178*H178,2)</f>
        <v>0</v>
      </c>
      <c r="BL178" s="17" t="s">
        <v>150</v>
      </c>
      <c r="BM178" s="237" t="s">
        <v>1010</v>
      </c>
    </row>
    <row r="179" spans="1:47" s="2" customFormat="1" ht="12">
      <c r="A179" s="38"/>
      <c r="B179" s="39"/>
      <c r="C179" s="40"/>
      <c r="D179" s="239" t="s">
        <v>152</v>
      </c>
      <c r="E179" s="40"/>
      <c r="F179" s="240" t="s">
        <v>233</v>
      </c>
      <c r="G179" s="40"/>
      <c r="H179" s="40"/>
      <c r="I179" s="241"/>
      <c r="J179" s="40"/>
      <c r="K179" s="40"/>
      <c r="L179" s="44"/>
      <c r="M179" s="242"/>
      <c r="N179" s="243"/>
      <c r="O179" s="91"/>
      <c r="P179" s="91"/>
      <c r="Q179" s="91"/>
      <c r="R179" s="91"/>
      <c r="S179" s="91"/>
      <c r="T179" s="92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152</v>
      </c>
      <c r="AU179" s="17" t="s">
        <v>86</v>
      </c>
    </row>
    <row r="180" spans="1:47" s="2" customFormat="1" ht="12">
      <c r="A180" s="38"/>
      <c r="B180" s="39"/>
      <c r="C180" s="40"/>
      <c r="D180" s="244" t="s">
        <v>154</v>
      </c>
      <c r="E180" s="40"/>
      <c r="F180" s="245" t="s">
        <v>234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154</v>
      </c>
      <c r="AU180" s="17" t="s">
        <v>86</v>
      </c>
    </row>
    <row r="181" spans="1:51" s="13" customFormat="1" ht="12">
      <c r="A181" s="13"/>
      <c r="B181" s="247"/>
      <c r="C181" s="248"/>
      <c r="D181" s="239" t="s">
        <v>158</v>
      </c>
      <c r="E181" s="249" t="s">
        <v>1</v>
      </c>
      <c r="F181" s="250" t="s">
        <v>1007</v>
      </c>
      <c r="G181" s="248"/>
      <c r="H181" s="251">
        <v>15.47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7" t="s">
        <v>158</v>
      </c>
      <c r="AU181" s="257" t="s">
        <v>86</v>
      </c>
      <c r="AV181" s="13" t="s">
        <v>86</v>
      </c>
      <c r="AW181" s="13" t="s">
        <v>35</v>
      </c>
      <c r="AX181" s="13" t="s">
        <v>82</v>
      </c>
      <c r="AY181" s="257" t="s">
        <v>143</v>
      </c>
    </row>
    <row r="182" spans="1:65" s="2" customFormat="1" ht="24.15" customHeight="1">
      <c r="A182" s="38"/>
      <c r="B182" s="39"/>
      <c r="C182" s="226" t="s">
        <v>229</v>
      </c>
      <c r="D182" s="226" t="s">
        <v>145</v>
      </c>
      <c r="E182" s="227" t="s">
        <v>1011</v>
      </c>
      <c r="F182" s="228" t="s">
        <v>1012</v>
      </c>
      <c r="G182" s="229" t="s">
        <v>171</v>
      </c>
      <c r="H182" s="230">
        <v>77.14</v>
      </c>
      <c r="I182" s="231"/>
      <c r="J182" s="232">
        <f>ROUND(I182*H182,2)</f>
        <v>0</v>
      </c>
      <c r="K182" s="228" t="s">
        <v>149</v>
      </c>
      <c r="L182" s="44"/>
      <c r="M182" s="233" t="s">
        <v>1</v>
      </c>
      <c r="N182" s="234" t="s">
        <v>43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150</v>
      </c>
      <c r="AT182" s="237" t="s">
        <v>145</v>
      </c>
      <c r="AU182" s="237" t="s">
        <v>86</v>
      </c>
      <c r="AY182" s="17" t="s">
        <v>143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82</v>
      </c>
      <c r="BK182" s="238">
        <f>ROUND(I182*H182,2)</f>
        <v>0</v>
      </c>
      <c r="BL182" s="17" t="s">
        <v>150</v>
      </c>
      <c r="BM182" s="237" t="s">
        <v>1013</v>
      </c>
    </row>
    <row r="183" spans="1:47" s="2" customFormat="1" ht="12">
      <c r="A183" s="38"/>
      <c r="B183" s="39"/>
      <c r="C183" s="40"/>
      <c r="D183" s="239" t="s">
        <v>152</v>
      </c>
      <c r="E183" s="40"/>
      <c r="F183" s="240" t="s">
        <v>1014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86</v>
      </c>
    </row>
    <row r="184" spans="1:47" s="2" customFormat="1" ht="12">
      <c r="A184" s="38"/>
      <c r="B184" s="39"/>
      <c r="C184" s="40"/>
      <c r="D184" s="244" t="s">
        <v>154</v>
      </c>
      <c r="E184" s="40"/>
      <c r="F184" s="245" t="s">
        <v>1015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154</v>
      </c>
      <c r="AU184" s="17" t="s">
        <v>86</v>
      </c>
    </row>
    <row r="185" spans="1:51" s="13" customFormat="1" ht="12">
      <c r="A185" s="13"/>
      <c r="B185" s="247"/>
      <c r="C185" s="248"/>
      <c r="D185" s="239" t="s">
        <v>158</v>
      </c>
      <c r="E185" s="249" t="s">
        <v>1</v>
      </c>
      <c r="F185" s="250" t="s">
        <v>1016</v>
      </c>
      <c r="G185" s="248"/>
      <c r="H185" s="251">
        <v>31.92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7" t="s">
        <v>158</v>
      </c>
      <c r="AU185" s="257" t="s">
        <v>86</v>
      </c>
      <c r="AV185" s="13" t="s">
        <v>86</v>
      </c>
      <c r="AW185" s="13" t="s">
        <v>35</v>
      </c>
      <c r="AX185" s="13" t="s">
        <v>78</v>
      </c>
      <c r="AY185" s="257" t="s">
        <v>143</v>
      </c>
    </row>
    <row r="186" spans="1:51" s="13" customFormat="1" ht="12">
      <c r="A186" s="13"/>
      <c r="B186" s="247"/>
      <c r="C186" s="248"/>
      <c r="D186" s="239" t="s">
        <v>158</v>
      </c>
      <c r="E186" s="249" t="s">
        <v>1</v>
      </c>
      <c r="F186" s="250" t="s">
        <v>1017</v>
      </c>
      <c r="G186" s="248"/>
      <c r="H186" s="251">
        <v>3.6</v>
      </c>
      <c r="I186" s="252"/>
      <c r="J186" s="248"/>
      <c r="K186" s="248"/>
      <c r="L186" s="253"/>
      <c r="M186" s="254"/>
      <c r="N186" s="255"/>
      <c r="O186" s="255"/>
      <c r="P186" s="255"/>
      <c r="Q186" s="255"/>
      <c r="R186" s="255"/>
      <c r="S186" s="255"/>
      <c r="T186" s="25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7" t="s">
        <v>158</v>
      </c>
      <c r="AU186" s="257" t="s">
        <v>86</v>
      </c>
      <c r="AV186" s="13" t="s">
        <v>86</v>
      </c>
      <c r="AW186" s="13" t="s">
        <v>35</v>
      </c>
      <c r="AX186" s="13" t="s">
        <v>78</v>
      </c>
      <c r="AY186" s="257" t="s">
        <v>143</v>
      </c>
    </row>
    <row r="187" spans="1:51" s="13" customFormat="1" ht="12">
      <c r="A187" s="13"/>
      <c r="B187" s="247"/>
      <c r="C187" s="248"/>
      <c r="D187" s="239" t="s">
        <v>158</v>
      </c>
      <c r="E187" s="249" t="s">
        <v>1</v>
      </c>
      <c r="F187" s="250" t="s">
        <v>1018</v>
      </c>
      <c r="G187" s="248"/>
      <c r="H187" s="251">
        <v>12.32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7" t="s">
        <v>158</v>
      </c>
      <c r="AU187" s="257" t="s">
        <v>86</v>
      </c>
      <c r="AV187" s="13" t="s">
        <v>86</v>
      </c>
      <c r="AW187" s="13" t="s">
        <v>35</v>
      </c>
      <c r="AX187" s="13" t="s">
        <v>78</v>
      </c>
      <c r="AY187" s="257" t="s">
        <v>143</v>
      </c>
    </row>
    <row r="188" spans="1:51" s="13" customFormat="1" ht="12">
      <c r="A188" s="13"/>
      <c r="B188" s="247"/>
      <c r="C188" s="248"/>
      <c r="D188" s="239" t="s">
        <v>158</v>
      </c>
      <c r="E188" s="249" t="s">
        <v>1</v>
      </c>
      <c r="F188" s="250" t="s">
        <v>1019</v>
      </c>
      <c r="G188" s="248"/>
      <c r="H188" s="251">
        <v>26.6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7" t="s">
        <v>158</v>
      </c>
      <c r="AU188" s="257" t="s">
        <v>86</v>
      </c>
      <c r="AV188" s="13" t="s">
        <v>86</v>
      </c>
      <c r="AW188" s="13" t="s">
        <v>35</v>
      </c>
      <c r="AX188" s="13" t="s">
        <v>78</v>
      </c>
      <c r="AY188" s="257" t="s">
        <v>143</v>
      </c>
    </row>
    <row r="189" spans="1:51" s="13" customFormat="1" ht="12">
      <c r="A189" s="13"/>
      <c r="B189" s="247"/>
      <c r="C189" s="248"/>
      <c r="D189" s="239" t="s">
        <v>158</v>
      </c>
      <c r="E189" s="249" t="s">
        <v>1</v>
      </c>
      <c r="F189" s="250" t="s">
        <v>1020</v>
      </c>
      <c r="G189" s="248"/>
      <c r="H189" s="251">
        <v>2.7</v>
      </c>
      <c r="I189" s="252"/>
      <c r="J189" s="248"/>
      <c r="K189" s="248"/>
      <c r="L189" s="253"/>
      <c r="M189" s="254"/>
      <c r="N189" s="255"/>
      <c r="O189" s="255"/>
      <c r="P189" s="255"/>
      <c r="Q189" s="255"/>
      <c r="R189" s="255"/>
      <c r="S189" s="255"/>
      <c r="T189" s="25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7" t="s">
        <v>158</v>
      </c>
      <c r="AU189" s="257" t="s">
        <v>86</v>
      </c>
      <c r="AV189" s="13" t="s">
        <v>86</v>
      </c>
      <c r="AW189" s="13" t="s">
        <v>35</v>
      </c>
      <c r="AX189" s="13" t="s">
        <v>78</v>
      </c>
      <c r="AY189" s="257" t="s">
        <v>143</v>
      </c>
    </row>
    <row r="190" spans="1:51" s="14" customFormat="1" ht="12">
      <c r="A190" s="14"/>
      <c r="B190" s="258"/>
      <c r="C190" s="259"/>
      <c r="D190" s="239" t="s">
        <v>158</v>
      </c>
      <c r="E190" s="260" t="s">
        <v>1</v>
      </c>
      <c r="F190" s="261" t="s">
        <v>161</v>
      </c>
      <c r="G190" s="259"/>
      <c r="H190" s="262">
        <v>77.14</v>
      </c>
      <c r="I190" s="263"/>
      <c r="J190" s="259"/>
      <c r="K190" s="259"/>
      <c r="L190" s="264"/>
      <c r="M190" s="265"/>
      <c r="N190" s="266"/>
      <c r="O190" s="266"/>
      <c r="P190" s="266"/>
      <c r="Q190" s="266"/>
      <c r="R190" s="266"/>
      <c r="S190" s="266"/>
      <c r="T190" s="267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8" t="s">
        <v>158</v>
      </c>
      <c r="AU190" s="268" t="s">
        <v>86</v>
      </c>
      <c r="AV190" s="14" t="s">
        <v>150</v>
      </c>
      <c r="AW190" s="14" t="s">
        <v>35</v>
      </c>
      <c r="AX190" s="14" t="s">
        <v>82</v>
      </c>
      <c r="AY190" s="268" t="s">
        <v>143</v>
      </c>
    </row>
    <row r="191" spans="1:65" s="2" customFormat="1" ht="24.15" customHeight="1">
      <c r="A191" s="38"/>
      <c r="B191" s="39"/>
      <c r="C191" s="226" t="s">
        <v>8</v>
      </c>
      <c r="D191" s="226" t="s">
        <v>145</v>
      </c>
      <c r="E191" s="227" t="s">
        <v>1021</v>
      </c>
      <c r="F191" s="228" t="s">
        <v>1022</v>
      </c>
      <c r="G191" s="229" t="s">
        <v>171</v>
      </c>
      <c r="H191" s="230">
        <v>108.56</v>
      </c>
      <c r="I191" s="231"/>
      <c r="J191" s="232">
        <f>ROUND(I191*H191,2)</f>
        <v>0</v>
      </c>
      <c r="K191" s="228" t="s">
        <v>149</v>
      </c>
      <c r="L191" s="44"/>
      <c r="M191" s="233" t="s">
        <v>1</v>
      </c>
      <c r="N191" s="234" t="s">
        <v>43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150</v>
      </c>
      <c r="AT191" s="237" t="s">
        <v>145</v>
      </c>
      <c r="AU191" s="237" t="s">
        <v>86</v>
      </c>
      <c r="AY191" s="17" t="s">
        <v>143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82</v>
      </c>
      <c r="BK191" s="238">
        <f>ROUND(I191*H191,2)</f>
        <v>0</v>
      </c>
      <c r="BL191" s="17" t="s">
        <v>150</v>
      </c>
      <c r="BM191" s="237" t="s">
        <v>1023</v>
      </c>
    </row>
    <row r="192" spans="1:47" s="2" customFormat="1" ht="12">
      <c r="A192" s="38"/>
      <c r="B192" s="39"/>
      <c r="C192" s="40"/>
      <c r="D192" s="239" t="s">
        <v>152</v>
      </c>
      <c r="E192" s="40"/>
      <c r="F192" s="240" t="s">
        <v>1024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152</v>
      </c>
      <c r="AU192" s="17" t="s">
        <v>86</v>
      </c>
    </row>
    <row r="193" spans="1:47" s="2" customFormat="1" ht="12">
      <c r="A193" s="38"/>
      <c r="B193" s="39"/>
      <c r="C193" s="40"/>
      <c r="D193" s="244" t="s">
        <v>154</v>
      </c>
      <c r="E193" s="40"/>
      <c r="F193" s="245" t="s">
        <v>1025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154</v>
      </c>
      <c r="AU193" s="17" t="s">
        <v>86</v>
      </c>
    </row>
    <row r="194" spans="1:51" s="13" customFormat="1" ht="12">
      <c r="A194" s="13"/>
      <c r="B194" s="247"/>
      <c r="C194" s="248"/>
      <c r="D194" s="239" t="s">
        <v>158</v>
      </c>
      <c r="E194" s="249" t="s">
        <v>1</v>
      </c>
      <c r="F194" s="250" t="s">
        <v>1026</v>
      </c>
      <c r="G194" s="248"/>
      <c r="H194" s="251">
        <v>79.8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7" t="s">
        <v>158</v>
      </c>
      <c r="AU194" s="257" t="s">
        <v>86</v>
      </c>
      <c r="AV194" s="13" t="s">
        <v>86</v>
      </c>
      <c r="AW194" s="13" t="s">
        <v>35</v>
      </c>
      <c r="AX194" s="13" t="s">
        <v>78</v>
      </c>
      <c r="AY194" s="257" t="s">
        <v>143</v>
      </c>
    </row>
    <row r="195" spans="1:51" s="13" customFormat="1" ht="12">
      <c r="A195" s="13"/>
      <c r="B195" s="247"/>
      <c r="C195" s="248"/>
      <c r="D195" s="239" t="s">
        <v>158</v>
      </c>
      <c r="E195" s="249" t="s">
        <v>1</v>
      </c>
      <c r="F195" s="250" t="s">
        <v>1027</v>
      </c>
      <c r="G195" s="248"/>
      <c r="H195" s="251">
        <v>7.2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7" t="s">
        <v>158</v>
      </c>
      <c r="AU195" s="257" t="s">
        <v>86</v>
      </c>
      <c r="AV195" s="13" t="s">
        <v>86</v>
      </c>
      <c r="AW195" s="13" t="s">
        <v>35</v>
      </c>
      <c r="AX195" s="13" t="s">
        <v>78</v>
      </c>
      <c r="AY195" s="257" t="s">
        <v>143</v>
      </c>
    </row>
    <row r="196" spans="1:51" s="13" customFormat="1" ht="12">
      <c r="A196" s="13"/>
      <c r="B196" s="247"/>
      <c r="C196" s="248"/>
      <c r="D196" s="239" t="s">
        <v>158</v>
      </c>
      <c r="E196" s="249" t="s">
        <v>1</v>
      </c>
      <c r="F196" s="250" t="s">
        <v>1028</v>
      </c>
      <c r="G196" s="248"/>
      <c r="H196" s="251">
        <v>21.56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7" t="s">
        <v>158</v>
      </c>
      <c r="AU196" s="257" t="s">
        <v>86</v>
      </c>
      <c r="AV196" s="13" t="s">
        <v>86</v>
      </c>
      <c r="AW196" s="13" t="s">
        <v>35</v>
      </c>
      <c r="AX196" s="13" t="s">
        <v>78</v>
      </c>
      <c r="AY196" s="257" t="s">
        <v>143</v>
      </c>
    </row>
    <row r="197" spans="1:51" s="14" customFormat="1" ht="12">
      <c r="A197" s="14"/>
      <c r="B197" s="258"/>
      <c r="C197" s="259"/>
      <c r="D197" s="239" t="s">
        <v>158</v>
      </c>
      <c r="E197" s="260" t="s">
        <v>1</v>
      </c>
      <c r="F197" s="261" t="s">
        <v>161</v>
      </c>
      <c r="G197" s="259"/>
      <c r="H197" s="262">
        <v>108.56</v>
      </c>
      <c r="I197" s="263"/>
      <c r="J197" s="259"/>
      <c r="K197" s="259"/>
      <c r="L197" s="264"/>
      <c r="M197" s="265"/>
      <c r="N197" s="266"/>
      <c r="O197" s="266"/>
      <c r="P197" s="266"/>
      <c r="Q197" s="266"/>
      <c r="R197" s="266"/>
      <c r="S197" s="266"/>
      <c r="T197" s="267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68" t="s">
        <v>158</v>
      </c>
      <c r="AU197" s="268" t="s">
        <v>86</v>
      </c>
      <c r="AV197" s="14" t="s">
        <v>150</v>
      </c>
      <c r="AW197" s="14" t="s">
        <v>35</v>
      </c>
      <c r="AX197" s="14" t="s">
        <v>82</v>
      </c>
      <c r="AY197" s="268" t="s">
        <v>143</v>
      </c>
    </row>
    <row r="198" spans="1:65" s="2" customFormat="1" ht="24.15" customHeight="1">
      <c r="A198" s="38"/>
      <c r="B198" s="39"/>
      <c r="C198" s="226" t="s">
        <v>244</v>
      </c>
      <c r="D198" s="226" t="s">
        <v>145</v>
      </c>
      <c r="E198" s="227" t="s">
        <v>1029</v>
      </c>
      <c r="F198" s="228" t="s">
        <v>1030</v>
      </c>
      <c r="G198" s="229" t="s">
        <v>171</v>
      </c>
      <c r="H198" s="230">
        <v>108.56</v>
      </c>
      <c r="I198" s="231"/>
      <c r="J198" s="232">
        <f>ROUND(I198*H198,2)</f>
        <v>0</v>
      </c>
      <c r="K198" s="228" t="s">
        <v>149</v>
      </c>
      <c r="L198" s="44"/>
      <c r="M198" s="233" t="s">
        <v>1</v>
      </c>
      <c r="N198" s="234" t="s">
        <v>43</v>
      </c>
      <c r="O198" s="91"/>
      <c r="P198" s="235">
        <f>O198*H198</f>
        <v>0</v>
      </c>
      <c r="Q198" s="235">
        <v>0</v>
      </c>
      <c r="R198" s="235">
        <f>Q198*H198</f>
        <v>0</v>
      </c>
      <c r="S198" s="235">
        <v>0</v>
      </c>
      <c r="T198" s="236">
        <f>S198*H198</f>
        <v>0</v>
      </c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R198" s="237" t="s">
        <v>1031</v>
      </c>
      <c r="AT198" s="237" t="s">
        <v>145</v>
      </c>
      <c r="AU198" s="237" t="s">
        <v>86</v>
      </c>
      <c r="AY198" s="17" t="s">
        <v>143</v>
      </c>
      <c r="BE198" s="238">
        <f>IF(N198="základní",J198,0)</f>
        <v>0</v>
      </c>
      <c r="BF198" s="238">
        <f>IF(N198="snížená",J198,0)</f>
        <v>0</v>
      </c>
      <c r="BG198" s="238">
        <f>IF(N198="zákl. přenesená",J198,0)</f>
        <v>0</v>
      </c>
      <c r="BH198" s="238">
        <f>IF(N198="sníž. přenesená",J198,0)</f>
        <v>0</v>
      </c>
      <c r="BI198" s="238">
        <f>IF(N198="nulová",J198,0)</f>
        <v>0</v>
      </c>
      <c r="BJ198" s="17" t="s">
        <v>82</v>
      </c>
      <c r="BK198" s="238">
        <f>ROUND(I198*H198,2)</f>
        <v>0</v>
      </c>
      <c r="BL198" s="17" t="s">
        <v>1031</v>
      </c>
      <c r="BM198" s="237" t="s">
        <v>1032</v>
      </c>
    </row>
    <row r="199" spans="1:47" s="2" customFormat="1" ht="12">
      <c r="A199" s="38"/>
      <c r="B199" s="39"/>
      <c r="C199" s="40"/>
      <c r="D199" s="239" t="s">
        <v>152</v>
      </c>
      <c r="E199" s="40"/>
      <c r="F199" s="240" t="s">
        <v>1033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152</v>
      </c>
      <c r="AU199" s="17" t="s">
        <v>86</v>
      </c>
    </row>
    <row r="200" spans="1:47" s="2" customFormat="1" ht="12">
      <c r="A200" s="38"/>
      <c r="B200" s="39"/>
      <c r="C200" s="40"/>
      <c r="D200" s="244" t="s">
        <v>154</v>
      </c>
      <c r="E200" s="40"/>
      <c r="F200" s="245" t="s">
        <v>1034</v>
      </c>
      <c r="G200" s="40"/>
      <c r="H200" s="40"/>
      <c r="I200" s="241"/>
      <c r="J200" s="40"/>
      <c r="K200" s="40"/>
      <c r="L200" s="44"/>
      <c r="M200" s="242"/>
      <c r="N200" s="243"/>
      <c r="O200" s="91"/>
      <c r="P200" s="91"/>
      <c r="Q200" s="91"/>
      <c r="R200" s="91"/>
      <c r="S200" s="91"/>
      <c r="T200" s="92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154</v>
      </c>
      <c r="AU200" s="17" t="s">
        <v>86</v>
      </c>
    </row>
    <row r="201" spans="1:51" s="13" customFormat="1" ht="12">
      <c r="A201" s="13"/>
      <c r="B201" s="247"/>
      <c r="C201" s="248"/>
      <c r="D201" s="239" t="s">
        <v>158</v>
      </c>
      <c r="E201" s="249" t="s">
        <v>1</v>
      </c>
      <c r="F201" s="250" t="s">
        <v>1026</v>
      </c>
      <c r="G201" s="248"/>
      <c r="H201" s="251">
        <v>79.8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158</v>
      </c>
      <c r="AU201" s="257" t="s">
        <v>86</v>
      </c>
      <c r="AV201" s="13" t="s">
        <v>86</v>
      </c>
      <c r="AW201" s="13" t="s">
        <v>35</v>
      </c>
      <c r="AX201" s="13" t="s">
        <v>78</v>
      </c>
      <c r="AY201" s="257" t="s">
        <v>143</v>
      </c>
    </row>
    <row r="202" spans="1:51" s="13" customFormat="1" ht="12">
      <c r="A202" s="13"/>
      <c r="B202" s="247"/>
      <c r="C202" s="248"/>
      <c r="D202" s="239" t="s">
        <v>158</v>
      </c>
      <c r="E202" s="249" t="s">
        <v>1</v>
      </c>
      <c r="F202" s="250" t="s">
        <v>1027</v>
      </c>
      <c r="G202" s="248"/>
      <c r="H202" s="251">
        <v>7.2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7" t="s">
        <v>158</v>
      </c>
      <c r="AU202" s="257" t="s">
        <v>86</v>
      </c>
      <c r="AV202" s="13" t="s">
        <v>86</v>
      </c>
      <c r="AW202" s="13" t="s">
        <v>35</v>
      </c>
      <c r="AX202" s="13" t="s">
        <v>78</v>
      </c>
      <c r="AY202" s="257" t="s">
        <v>143</v>
      </c>
    </row>
    <row r="203" spans="1:51" s="13" customFormat="1" ht="12">
      <c r="A203" s="13"/>
      <c r="B203" s="247"/>
      <c r="C203" s="248"/>
      <c r="D203" s="239" t="s">
        <v>158</v>
      </c>
      <c r="E203" s="249" t="s">
        <v>1</v>
      </c>
      <c r="F203" s="250" t="s">
        <v>1028</v>
      </c>
      <c r="G203" s="248"/>
      <c r="H203" s="251">
        <v>21.56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7" t="s">
        <v>158</v>
      </c>
      <c r="AU203" s="257" t="s">
        <v>86</v>
      </c>
      <c r="AV203" s="13" t="s">
        <v>86</v>
      </c>
      <c r="AW203" s="13" t="s">
        <v>35</v>
      </c>
      <c r="AX203" s="13" t="s">
        <v>78</v>
      </c>
      <c r="AY203" s="257" t="s">
        <v>143</v>
      </c>
    </row>
    <row r="204" spans="1:51" s="14" customFormat="1" ht="12">
      <c r="A204" s="14"/>
      <c r="B204" s="258"/>
      <c r="C204" s="259"/>
      <c r="D204" s="239" t="s">
        <v>158</v>
      </c>
      <c r="E204" s="260" t="s">
        <v>1</v>
      </c>
      <c r="F204" s="261" t="s">
        <v>161</v>
      </c>
      <c r="G204" s="259"/>
      <c r="H204" s="262">
        <v>108.56</v>
      </c>
      <c r="I204" s="263"/>
      <c r="J204" s="259"/>
      <c r="K204" s="259"/>
      <c r="L204" s="264"/>
      <c r="M204" s="265"/>
      <c r="N204" s="266"/>
      <c r="O204" s="266"/>
      <c r="P204" s="266"/>
      <c r="Q204" s="266"/>
      <c r="R204" s="266"/>
      <c r="S204" s="266"/>
      <c r="T204" s="267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68" t="s">
        <v>158</v>
      </c>
      <c r="AU204" s="268" t="s">
        <v>86</v>
      </c>
      <c r="AV204" s="14" t="s">
        <v>150</v>
      </c>
      <c r="AW204" s="14" t="s">
        <v>35</v>
      </c>
      <c r="AX204" s="14" t="s">
        <v>82</v>
      </c>
      <c r="AY204" s="268" t="s">
        <v>143</v>
      </c>
    </row>
    <row r="205" spans="1:63" s="12" customFormat="1" ht="22.8" customHeight="1">
      <c r="A205" s="12"/>
      <c r="B205" s="210"/>
      <c r="C205" s="211"/>
      <c r="D205" s="212" t="s">
        <v>77</v>
      </c>
      <c r="E205" s="224" t="s">
        <v>150</v>
      </c>
      <c r="F205" s="224" t="s">
        <v>1035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SUM(P206:P212)</f>
        <v>0</v>
      </c>
      <c r="Q205" s="218"/>
      <c r="R205" s="219">
        <f>SUM(R206:R212)</f>
        <v>46.68311130000001</v>
      </c>
      <c r="S205" s="218"/>
      <c r="T205" s="220">
        <f>SUM(T206:T212)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82</v>
      </c>
      <c r="AT205" s="222" t="s">
        <v>77</v>
      </c>
      <c r="AU205" s="222" t="s">
        <v>82</v>
      </c>
      <c r="AY205" s="221" t="s">
        <v>143</v>
      </c>
      <c r="BK205" s="223">
        <f>SUM(BK206:BK212)</f>
        <v>0</v>
      </c>
    </row>
    <row r="206" spans="1:65" s="2" customFormat="1" ht="16.5" customHeight="1">
      <c r="A206" s="38"/>
      <c r="B206" s="39"/>
      <c r="C206" s="226" t="s">
        <v>251</v>
      </c>
      <c r="D206" s="226" t="s">
        <v>145</v>
      </c>
      <c r="E206" s="227" t="s">
        <v>1036</v>
      </c>
      <c r="F206" s="228" t="s">
        <v>1037</v>
      </c>
      <c r="G206" s="229" t="s">
        <v>171</v>
      </c>
      <c r="H206" s="230">
        <v>24.69</v>
      </c>
      <c r="I206" s="231"/>
      <c r="J206" s="232">
        <f>ROUND(I206*H206,2)</f>
        <v>0</v>
      </c>
      <c r="K206" s="228" t="s">
        <v>149</v>
      </c>
      <c r="L206" s="44"/>
      <c r="M206" s="233" t="s">
        <v>1</v>
      </c>
      <c r="N206" s="234" t="s">
        <v>43</v>
      </c>
      <c r="O206" s="91"/>
      <c r="P206" s="235">
        <f>O206*H206</f>
        <v>0</v>
      </c>
      <c r="Q206" s="235">
        <v>1.89077</v>
      </c>
      <c r="R206" s="235">
        <f>Q206*H206</f>
        <v>46.68311130000001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150</v>
      </c>
      <c r="AT206" s="237" t="s">
        <v>145</v>
      </c>
      <c r="AU206" s="237" t="s">
        <v>86</v>
      </c>
      <c r="AY206" s="17" t="s">
        <v>143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82</v>
      </c>
      <c r="BK206" s="238">
        <f>ROUND(I206*H206,2)</f>
        <v>0</v>
      </c>
      <c r="BL206" s="17" t="s">
        <v>150</v>
      </c>
      <c r="BM206" s="237" t="s">
        <v>1038</v>
      </c>
    </row>
    <row r="207" spans="1:47" s="2" customFormat="1" ht="12">
      <c r="A207" s="38"/>
      <c r="B207" s="39"/>
      <c r="C207" s="40"/>
      <c r="D207" s="239" t="s">
        <v>152</v>
      </c>
      <c r="E207" s="40"/>
      <c r="F207" s="240" t="s">
        <v>1039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152</v>
      </c>
      <c r="AU207" s="17" t="s">
        <v>86</v>
      </c>
    </row>
    <row r="208" spans="1:47" s="2" customFormat="1" ht="12">
      <c r="A208" s="38"/>
      <c r="B208" s="39"/>
      <c r="C208" s="40"/>
      <c r="D208" s="244" t="s">
        <v>154</v>
      </c>
      <c r="E208" s="40"/>
      <c r="F208" s="245" t="s">
        <v>1040</v>
      </c>
      <c r="G208" s="40"/>
      <c r="H208" s="40"/>
      <c r="I208" s="241"/>
      <c r="J208" s="40"/>
      <c r="K208" s="40"/>
      <c r="L208" s="44"/>
      <c r="M208" s="242"/>
      <c r="N208" s="243"/>
      <c r="O208" s="91"/>
      <c r="P208" s="91"/>
      <c r="Q208" s="91"/>
      <c r="R208" s="91"/>
      <c r="S208" s="91"/>
      <c r="T208" s="92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154</v>
      </c>
      <c r="AU208" s="17" t="s">
        <v>86</v>
      </c>
    </row>
    <row r="209" spans="1:51" s="13" customFormat="1" ht="12">
      <c r="A209" s="13"/>
      <c r="B209" s="247"/>
      <c r="C209" s="248"/>
      <c r="D209" s="239" t="s">
        <v>158</v>
      </c>
      <c r="E209" s="249" t="s">
        <v>1</v>
      </c>
      <c r="F209" s="250" t="s">
        <v>1041</v>
      </c>
      <c r="G209" s="248"/>
      <c r="H209" s="251">
        <v>15.96</v>
      </c>
      <c r="I209" s="252"/>
      <c r="J209" s="248"/>
      <c r="K209" s="248"/>
      <c r="L209" s="253"/>
      <c r="M209" s="254"/>
      <c r="N209" s="255"/>
      <c r="O209" s="255"/>
      <c r="P209" s="255"/>
      <c r="Q209" s="255"/>
      <c r="R209" s="255"/>
      <c r="S209" s="255"/>
      <c r="T209" s="25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7" t="s">
        <v>158</v>
      </c>
      <c r="AU209" s="257" t="s">
        <v>86</v>
      </c>
      <c r="AV209" s="13" t="s">
        <v>86</v>
      </c>
      <c r="AW209" s="13" t="s">
        <v>35</v>
      </c>
      <c r="AX209" s="13" t="s">
        <v>78</v>
      </c>
      <c r="AY209" s="257" t="s">
        <v>143</v>
      </c>
    </row>
    <row r="210" spans="1:51" s="13" customFormat="1" ht="12">
      <c r="A210" s="13"/>
      <c r="B210" s="247"/>
      <c r="C210" s="248"/>
      <c r="D210" s="239" t="s">
        <v>158</v>
      </c>
      <c r="E210" s="249" t="s">
        <v>1</v>
      </c>
      <c r="F210" s="250" t="s">
        <v>1042</v>
      </c>
      <c r="G210" s="248"/>
      <c r="H210" s="251">
        <v>1.8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7" t="s">
        <v>158</v>
      </c>
      <c r="AU210" s="257" t="s">
        <v>86</v>
      </c>
      <c r="AV210" s="13" t="s">
        <v>86</v>
      </c>
      <c r="AW210" s="13" t="s">
        <v>35</v>
      </c>
      <c r="AX210" s="13" t="s">
        <v>78</v>
      </c>
      <c r="AY210" s="257" t="s">
        <v>143</v>
      </c>
    </row>
    <row r="211" spans="1:51" s="13" customFormat="1" ht="12">
      <c r="A211" s="13"/>
      <c r="B211" s="247"/>
      <c r="C211" s="248"/>
      <c r="D211" s="239" t="s">
        <v>158</v>
      </c>
      <c r="E211" s="249" t="s">
        <v>1</v>
      </c>
      <c r="F211" s="250" t="s">
        <v>1043</v>
      </c>
      <c r="G211" s="248"/>
      <c r="H211" s="251">
        <v>6.93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7" t="s">
        <v>158</v>
      </c>
      <c r="AU211" s="257" t="s">
        <v>86</v>
      </c>
      <c r="AV211" s="13" t="s">
        <v>86</v>
      </c>
      <c r="AW211" s="13" t="s">
        <v>35</v>
      </c>
      <c r="AX211" s="13" t="s">
        <v>78</v>
      </c>
      <c r="AY211" s="257" t="s">
        <v>143</v>
      </c>
    </row>
    <row r="212" spans="1:51" s="14" customFormat="1" ht="12">
      <c r="A212" s="14"/>
      <c r="B212" s="258"/>
      <c r="C212" s="259"/>
      <c r="D212" s="239" t="s">
        <v>158</v>
      </c>
      <c r="E212" s="260" t="s">
        <v>1</v>
      </c>
      <c r="F212" s="261" t="s">
        <v>161</v>
      </c>
      <c r="G212" s="259"/>
      <c r="H212" s="262">
        <v>24.69</v>
      </c>
      <c r="I212" s="263"/>
      <c r="J212" s="259"/>
      <c r="K212" s="259"/>
      <c r="L212" s="264"/>
      <c r="M212" s="265"/>
      <c r="N212" s="266"/>
      <c r="O212" s="266"/>
      <c r="P212" s="266"/>
      <c r="Q212" s="266"/>
      <c r="R212" s="266"/>
      <c r="S212" s="266"/>
      <c r="T212" s="267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68" t="s">
        <v>158</v>
      </c>
      <c r="AU212" s="268" t="s">
        <v>86</v>
      </c>
      <c r="AV212" s="14" t="s">
        <v>150</v>
      </c>
      <c r="AW212" s="14" t="s">
        <v>35</v>
      </c>
      <c r="AX212" s="14" t="s">
        <v>82</v>
      </c>
      <c r="AY212" s="268" t="s">
        <v>143</v>
      </c>
    </row>
    <row r="213" spans="1:63" s="12" customFormat="1" ht="22.8" customHeight="1">
      <c r="A213" s="12"/>
      <c r="B213" s="210"/>
      <c r="C213" s="211"/>
      <c r="D213" s="212" t="s">
        <v>77</v>
      </c>
      <c r="E213" s="224" t="s">
        <v>206</v>
      </c>
      <c r="F213" s="224" t="s">
        <v>323</v>
      </c>
      <c r="G213" s="211"/>
      <c r="H213" s="211"/>
      <c r="I213" s="214"/>
      <c r="J213" s="225">
        <f>BK213</f>
        <v>0</v>
      </c>
      <c r="K213" s="211"/>
      <c r="L213" s="216"/>
      <c r="M213" s="217"/>
      <c r="N213" s="218"/>
      <c r="O213" s="218"/>
      <c r="P213" s="219">
        <f>SUM(P214:P244)</f>
        <v>0</v>
      </c>
      <c r="Q213" s="218"/>
      <c r="R213" s="219">
        <f>SUM(R214:R244)</f>
        <v>0.065045</v>
      </c>
      <c r="S213" s="218"/>
      <c r="T213" s="220">
        <f>SUM(T214:T244)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21" t="s">
        <v>82</v>
      </c>
      <c r="AT213" s="222" t="s">
        <v>77</v>
      </c>
      <c r="AU213" s="222" t="s">
        <v>82</v>
      </c>
      <c r="AY213" s="221" t="s">
        <v>143</v>
      </c>
      <c r="BK213" s="223">
        <f>SUM(BK214:BK244)</f>
        <v>0</v>
      </c>
    </row>
    <row r="214" spans="1:65" s="2" customFormat="1" ht="24.15" customHeight="1">
      <c r="A214" s="38"/>
      <c r="B214" s="39"/>
      <c r="C214" s="226" t="s">
        <v>256</v>
      </c>
      <c r="D214" s="226" t="s">
        <v>145</v>
      </c>
      <c r="E214" s="227" t="s">
        <v>1044</v>
      </c>
      <c r="F214" s="228" t="s">
        <v>1045</v>
      </c>
      <c r="G214" s="229" t="s">
        <v>341</v>
      </c>
      <c r="H214" s="230">
        <v>1</v>
      </c>
      <c r="I214" s="231"/>
      <c r="J214" s="232">
        <f>ROUND(I214*H214,2)</f>
        <v>0</v>
      </c>
      <c r="K214" s="228" t="s">
        <v>149</v>
      </c>
      <c r="L214" s="44"/>
      <c r="M214" s="233" t="s">
        <v>1</v>
      </c>
      <c r="N214" s="234" t="s">
        <v>43</v>
      </c>
      <c r="O214" s="91"/>
      <c r="P214" s="235">
        <f>O214*H214</f>
        <v>0</v>
      </c>
      <c r="Q214" s="235">
        <v>0</v>
      </c>
      <c r="R214" s="235">
        <f>Q214*H214</f>
        <v>0</v>
      </c>
      <c r="S214" s="235">
        <v>0</v>
      </c>
      <c r="T214" s="236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37" t="s">
        <v>150</v>
      </c>
      <c r="AT214" s="237" t="s">
        <v>145</v>
      </c>
      <c r="AU214" s="237" t="s">
        <v>86</v>
      </c>
      <c r="AY214" s="17" t="s">
        <v>143</v>
      </c>
      <c r="BE214" s="238">
        <f>IF(N214="základní",J214,0)</f>
        <v>0</v>
      </c>
      <c r="BF214" s="238">
        <f>IF(N214="snížená",J214,0)</f>
        <v>0</v>
      </c>
      <c r="BG214" s="238">
        <f>IF(N214="zákl. přenesená",J214,0)</f>
        <v>0</v>
      </c>
      <c r="BH214" s="238">
        <f>IF(N214="sníž. přenesená",J214,0)</f>
        <v>0</v>
      </c>
      <c r="BI214" s="238">
        <f>IF(N214="nulová",J214,0)</f>
        <v>0</v>
      </c>
      <c r="BJ214" s="17" t="s">
        <v>82</v>
      </c>
      <c r="BK214" s="238">
        <f>ROUND(I214*H214,2)</f>
        <v>0</v>
      </c>
      <c r="BL214" s="17" t="s">
        <v>150</v>
      </c>
      <c r="BM214" s="237" t="s">
        <v>1046</v>
      </c>
    </row>
    <row r="215" spans="1:47" s="2" customFormat="1" ht="12">
      <c r="A215" s="38"/>
      <c r="B215" s="39"/>
      <c r="C215" s="40"/>
      <c r="D215" s="239" t="s">
        <v>152</v>
      </c>
      <c r="E215" s="40"/>
      <c r="F215" s="240" t="s">
        <v>1047</v>
      </c>
      <c r="G215" s="40"/>
      <c r="H215" s="40"/>
      <c r="I215" s="241"/>
      <c r="J215" s="40"/>
      <c r="K215" s="40"/>
      <c r="L215" s="44"/>
      <c r="M215" s="242"/>
      <c r="N215" s="243"/>
      <c r="O215" s="91"/>
      <c r="P215" s="91"/>
      <c r="Q215" s="91"/>
      <c r="R215" s="91"/>
      <c r="S215" s="91"/>
      <c r="T215" s="92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152</v>
      </c>
      <c r="AU215" s="17" t="s">
        <v>86</v>
      </c>
    </row>
    <row r="216" spans="1:47" s="2" customFormat="1" ht="12">
      <c r="A216" s="38"/>
      <c r="B216" s="39"/>
      <c r="C216" s="40"/>
      <c r="D216" s="244" t="s">
        <v>154</v>
      </c>
      <c r="E216" s="40"/>
      <c r="F216" s="245" t="s">
        <v>1048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154</v>
      </c>
      <c r="AU216" s="17" t="s">
        <v>86</v>
      </c>
    </row>
    <row r="217" spans="1:51" s="13" customFormat="1" ht="12">
      <c r="A217" s="13"/>
      <c r="B217" s="247"/>
      <c r="C217" s="248"/>
      <c r="D217" s="239" t="s">
        <v>158</v>
      </c>
      <c r="E217" s="249" t="s">
        <v>1</v>
      </c>
      <c r="F217" s="250" t="s">
        <v>1049</v>
      </c>
      <c r="G217" s="248"/>
      <c r="H217" s="251">
        <v>1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7" t="s">
        <v>158</v>
      </c>
      <c r="AU217" s="257" t="s">
        <v>86</v>
      </c>
      <c r="AV217" s="13" t="s">
        <v>86</v>
      </c>
      <c r="AW217" s="13" t="s">
        <v>35</v>
      </c>
      <c r="AX217" s="13" t="s">
        <v>82</v>
      </c>
      <c r="AY217" s="257" t="s">
        <v>143</v>
      </c>
    </row>
    <row r="218" spans="1:65" s="2" customFormat="1" ht="16.5" customHeight="1">
      <c r="A218" s="38"/>
      <c r="B218" s="39"/>
      <c r="C218" s="269" t="s">
        <v>264</v>
      </c>
      <c r="D218" s="269" t="s">
        <v>215</v>
      </c>
      <c r="E218" s="270" t="s">
        <v>1050</v>
      </c>
      <c r="F218" s="271" t="s">
        <v>1051</v>
      </c>
      <c r="G218" s="272" t="s">
        <v>341</v>
      </c>
      <c r="H218" s="273">
        <v>1</v>
      </c>
      <c r="I218" s="274"/>
      <c r="J218" s="275">
        <f>ROUND(I218*H218,2)</f>
        <v>0</v>
      </c>
      <c r="K218" s="271" t="s">
        <v>1</v>
      </c>
      <c r="L218" s="276"/>
      <c r="M218" s="277" t="s">
        <v>1</v>
      </c>
      <c r="N218" s="278" t="s">
        <v>43</v>
      </c>
      <c r="O218" s="91"/>
      <c r="P218" s="235">
        <f>O218*H218</f>
        <v>0</v>
      </c>
      <c r="Q218" s="235">
        <v>0.0046</v>
      </c>
      <c r="R218" s="235">
        <f>Q218*H218</f>
        <v>0.0046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206</v>
      </c>
      <c r="AT218" s="237" t="s">
        <v>215</v>
      </c>
      <c r="AU218" s="237" t="s">
        <v>86</v>
      </c>
      <c r="AY218" s="17" t="s">
        <v>143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82</v>
      </c>
      <c r="BK218" s="238">
        <f>ROUND(I218*H218,2)</f>
        <v>0</v>
      </c>
      <c r="BL218" s="17" t="s">
        <v>150</v>
      </c>
      <c r="BM218" s="237" t="s">
        <v>1052</v>
      </c>
    </row>
    <row r="219" spans="1:47" s="2" customFormat="1" ht="12">
      <c r="A219" s="38"/>
      <c r="B219" s="39"/>
      <c r="C219" s="40"/>
      <c r="D219" s="239" t="s">
        <v>152</v>
      </c>
      <c r="E219" s="40"/>
      <c r="F219" s="240" t="s">
        <v>1051</v>
      </c>
      <c r="G219" s="40"/>
      <c r="H219" s="40"/>
      <c r="I219" s="241"/>
      <c r="J219" s="40"/>
      <c r="K219" s="40"/>
      <c r="L219" s="44"/>
      <c r="M219" s="242"/>
      <c r="N219" s="24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152</v>
      </c>
      <c r="AU219" s="17" t="s">
        <v>86</v>
      </c>
    </row>
    <row r="220" spans="1:65" s="2" customFormat="1" ht="24.15" customHeight="1">
      <c r="A220" s="38"/>
      <c r="B220" s="39"/>
      <c r="C220" s="226" t="s">
        <v>270</v>
      </c>
      <c r="D220" s="226" t="s">
        <v>145</v>
      </c>
      <c r="E220" s="227" t="s">
        <v>1053</v>
      </c>
      <c r="F220" s="228" t="s">
        <v>1054</v>
      </c>
      <c r="G220" s="229" t="s">
        <v>341</v>
      </c>
      <c r="H220" s="230">
        <v>6</v>
      </c>
      <c r="I220" s="231"/>
      <c r="J220" s="232">
        <f>ROUND(I220*H220,2)</f>
        <v>0</v>
      </c>
      <c r="K220" s="228" t="s">
        <v>1</v>
      </c>
      <c r="L220" s="44"/>
      <c r="M220" s="233" t="s">
        <v>1</v>
      </c>
      <c r="N220" s="234" t="s">
        <v>43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150</v>
      </c>
      <c r="AT220" s="237" t="s">
        <v>145</v>
      </c>
      <c r="AU220" s="237" t="s">
        <v>86</v>
      </c>
      <c r="AY220" s="17" t="s">
        <v>143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82</v>
      </c>
      <c r="BK220" s="238">
        <f>ROUND(I220*H220,2)</f>
        <v>0</v>
      </c>
      <c r="BL220" s="17" t="s">
        <v>150</v>
      </c>
      <c r="BM220" s="237" t="s">
        <v>1055</v>
      </c>
    </row>
    <row r="221" spans="1:47" s="2" customFormat="1" ht="12">
      <c r="A221" s="38"/>
      <c r="B221" s="39"/>
      <c r="C221" s="40"/>
      <c r="D221" s="239" t="s">
        <v>152</v>
      </c>
      <c r="E221" s="40"/>
      <c r="F221" s="240" t="s">
        <v>1056</v>
      </c>
      <c r="G221" s="40"/>
      <c r="H221" s="40"/>
      <c r="I221" s="241"/>
      <c r="J221" s="40"/>
      <c r="K221" s="40"/>
      <c r="L221" s="44"/>
      <c r="M221" s="242"/>
      <c r="N221" s="243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86</v>
      </c>
    </row>
    <row r="222" spans="1:51" s="13" customFormat="1" ht="12">
      <c r="A222" s="13"/>
      <c r="B222" s="247"/>
      <c r="C222" s="248"/>
      <c r="D222" s="239" t="s">
        <v>158</v>
      </c>
      <c r="E222" s="249" t="s">
        <v>1</v>
      </c>
      <c r="F222" s="250" t="s">
        <v>191</v>
      </c>
      <c r="G222" s="248"/>
      <c r="H222" s="251">
        <v>6</v>
      </c>
      <c r="I222" s="252"/>
      <c r="J222" s="248"/>
      <c r="K222" s="248"/>
      <c r="L222" s="253"/>
      <c r="M222" s="254"/>
      <c r="N222" s="255"/>
      <c r="O222" s="255"/>
      <c r="P222" s="255"/>
      <c r="Q222" s="255"/>
      <c r="R222" s="255"/>
      <c r="S222" s="255"/>
      <c r="T222" s="25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57" t="s">
        <v>158</v>
      </c>
      <c r="AU222" s="257" t="s">
        <v>86</v>
      </c>
      <c r="AV222" s="13" t="s">
        <v>86</v>
      </c>
      <c r="AW222" s="13" t="s">
        <v>35</v>
      </c>
      <c r="AX222" s="13" t="s">
        <v>82</v>
      </c>
      <c r="AY222" s="257" t="s">
        <v>143</v>
      </c>
    </row>
    <row r="223" spans="1:65" s="2" customFormat="1" ht="21.75" customHeight="1">
      <c r="A223" s="38"/>
      <c r="B223" s="39"/>
      <c r="C223" s="269" t="s">
        <v>276</v>
      </c>
      <c r="D223" s="269" t="s">
        <v>215</v>
      </c>
      <c r="E223" s="270" t="s">
        <v>1057</v>
      </c>
      <c r="F223" s="271" t="s">
        <v>1058</v>
      </c>
      <c r="G223" s="272" t="s">
        <v>341</v>
      </c>
      <c r="H223" s="273">
        <v>6</v>
      </c>
      <c r="I223" s="274"/>
      <c r="J223" s="275">
        <f>ROUND(I223*H223,2)</f>
        <v>0</v>
      </c>
      <c r="K223" s="271" t="s">
        <v>149</v>
      </c>
      <c r="L223" s="276"/>
      <c r="M223" s="277" t="s">
        <v>1</v>
      </c>
      <c r="N223" s="278" t="s">
        <v>43</v>
      </c>
      <c r="O223" s="91"/>
      <c r="P223" s="235">
        <f>O223*H223</f>
        <v>0</v>
      </c>
      <c r="Q223" s="235">
        <v>0.0008</v>
      </c>
      <c r="R223" s="235">
        <f>Q223*H223</f>
        <v>0.0048000000000000004</v>
      </c>
      <c r="S223" s="235">
        <v>0</v>
      </c>
      <c r="T223" s="236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7" t="s">
        <v>206</v>
      </c>
      <c r="AT223" s="237" t="s">
        <v>215</v>
      </c>
      <c r="AU223" s="237" t="s">
        <v>86</v>
      </c>
      <c r="AY223" s="17" t="s">
        <v>143</v>
      </c>
      <c r="BE223" s="238">
        <f>IF(N223="základní",J223,0)</f>
        <v>0</v>
      </c>
      <c r="BF223" s="238">
        <f>IF(N223="snížená",J223,0)</f>
        <v>0</v>
      </c>
      <c r="BG223" s="238">
        <f>IF(N223="zákl. přenesená",J223,0)</f>
        <v>0</v>
      </c>
      <c r="BH223" s="238">
        <f>IF(N223="sníž. přenesená",J223,0)</f>
        <v>0</v>
      </c>
      <c r="BI223" s="238">
        <f>IF(N223="nulová",J223,0)</f>
        <v>0</v>
      </c>
      <c r="BJ223" s="17" t="s">
        <v>82</v>
      </c>
      <c r="BK223" s="238">
        <f>ROUND(I223*H223,2)</f>
        <v>0</v>
      </c>
      <c r="BL223" s="17" t="s">
        <v>150</v>
      </c>
      <c r="BM223" s="237" t="s">
        <v>1059</v>
      </c>
    </row>
    <row r="224" spans="1:47" s="2" customFormat="1" ht="12">
      <c r="A224" s="38"/>
      <c r="B224" s="39"/>
      <c r="C224" s="40"/>
      <c r="D224" s="239" t="s">
        <v>152</v>
      </c>
      <c r="E224" s="40"/>
      <c r="F224" s="240" t="s">
        <v>1058</v>
      </c>
      <c r="G224" s="40"/>
      <c r="H224" s="40"/>
      <c r="I224" s="241"/>
      <c r="J224" s="40"/>
      <c r="K224" s="40"/>
      <c r="L224" s="44"/>
      <c r="M224" s="242"/>
      <c r="N224" s="243"/>
      <c r="O224" s="91"/>
      <c r="P224" s="91"/>
      <c r="Q224" s="91"/>
      <c r="R224" s="91"/>
      <c r="S224" s="91"/>
      <c r="T224" s="92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152</v>
      </c>
      <c r="AU224" s="17" t="s">
        <v>86</v>
      </c>
    </row>
    <row r="225" spans="1:65" s="2" customFormat="1" ht="24.15" customHeight="1">
      <c r="A225" s="38"/>
      <c r="B225" s="39"/>
      <c r="C225" s="226" t="s">
        <v>282</v>
      </c>
      <c r="D225" s="226" t="s">
        <v>145</v>
      </c>
      <c r="E225" s="227" t="s">
        <v>1060</v>
      </c>
      <c r="F225" s="228" t="s">
        <v>1061</v>
      </c>
      <c r="G225" s="229" t="s">
        <v>341</v>
      </c>
      <c r="H225" s="230">
        <v>3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43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150</v>
      </c>
      <c r="AT225" s="237" t="s">
        <v>145</v>
      </c>
      <c r="AU225" s="237" t="s">
        <v>86</v>
      </c>
      <c r="AY225" s="17" t="s">
        <v>143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82</v>
      </c>
      <c r="BK225" s="238">
        <f>ROUND(I225*H225,2)</f>
        <v>0</v>
      </c>
      <c r="BL225" s="17" t="s">
        <v>150</v>
      </c>
      <c r="BM225" s="237" t="s">
        <v>1062</v>
      </c>
    </row>
    <row r="226" spans="1:47" s="2" customFormat="1" ht="12">
      <c r="A226" s="38"/>
      <c r="B226" s="39"/>
      <c r="C226" s="40"/>
      <c r="D226" s="239" t="s">
        <v>152</v>
      </c>
      <c r="E226" s="40"/>
      <c r="F226" s="240" t="s">
        <v>1063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86</v>
      </c>
    </row>
    <row r="227" spans="1:51" s="13" customFormat="1" ht="12">
      <c r="A227" s="13"/>
      <c r="B227" s="247"/>
      <c r="C227" s="248"/>
      <c r="D227" s="239" t="s">
        <v>158</v>
      </c>
      <c r="E227" s="249" t="s">
        <v>1</v>
      </c>
      <c r="F227" s="250" t="s">
        <v>168</v>
      </c>
      <c r="G227" s="248"/>
      <c r="H227" s="251">
        <v>3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7" t="s">
        <v>158</v>
      </c>
      <c r="AU227" s="257" t="s">
        <v>86</v>
      </c>
      <c r="AV227" s="13" t="s">
        <v>86</v>
      </c>
      <c r="AW227" s="13" t="s">
        <v>35</v>
      </c>
      <c r="AX227" s="13" t="s">
        <v>82</v>
      </c>
      <c r="AY227" s="257" t="s">
        <v>143</v>
      </c>
    </row>
    <row r="228" spans="1:65" s="2" customFormat="1" ht="21.75" customHeight="1">
      <c r="A228" s="38"/>
      <c r="B228" s="39"/>
      <c r="C228" s="269" t="s">
        <v>288</v>
      </c>
      <c r="D228" s="269" t="s">
        <v>215</v>
      </c>
      <c r="E228" s="270" t="s">
        <v>1064</v>
      </c>
      <c r="F228" s="271" t="s">
        <v>1065</v>
      </c>
      <c r="G228" s="272" t="s">
        <v>341</v>
      </c>
      <c r="H228" s="273">
        <v>3</v>
      </c>
      <c r="I228" s="274"/>
      <c r="J228" s="275">
        <f>ROUND(I228*H228,2)</f>
        <v>0</v>
      </c>
      <c r="K228" s="271" t="s">
        <v>149</v>
      </c>
      <c r="L228" s="276"/>
      <c r="M228" s="277" t="s">
        <v>1</v>
      </c>
      <c r="N228" s="278" t="s">
        <v>43</v>
      </c>
      <c r="O228" s="91"/>
      <c r="P228" s="235">
        <f>O228*H228</f>
        <v>0</v>
      </c>
      <c r="Q228" s="235">
        <v>0.00119</v>
      </c>
      <c r="R228" s="235">
        <f>Q228*H228</f>
        <v>0.0035700000000000003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206</v>
      </c>
      <c r="AT228" s="237" t="s">
        <v>215</v>
      </c>
      <c r="AU228" s="237" t="s">
        <v>86</v>
      </c>
      <c r="AY228" s="17" t="s">
        <v>143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82</v>
      </c>
      <c r="BK228" s="238">
        <f>ROUND(I228*H228,2)</f>
        <v>0</v>
      </c>
      <c r="BL228" s="17" t="s">
        <v>150</v>
      </c>
      <c r="BM228" s="237" t="s">
        <v>1066</v>
      </c>
    </row>
    <row r="229" spans="1:47" s="2" customFormat="1" ht="12">
      <c r="A229" s="38"/>
      <c r="B229" s="39"/>
      <c r="C229" s="40"/>
      <c r="D229" s="239" t="s">
        <v>152</v>
      </c>
      <c r="E229" s="40"/>
      <c r="F229" s="240" t="s">
        <v>1065</v>
      </c>
      <c r="G229" s="40"/>
      <c r="H229" s="40"/>
      <c r="I229" s="241"/>
      <c r="J229" s="40"/>
      <c r="K229" s="40"/>
      <c r="L229" s="44"/>
      <c r="M229" s="242"/>
      <c r="N229" s="243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152</v>
      </c>
      <c r="AU229" s="17" t="s">
        <v>86</v>
      </c>
    </row>
    <row r="230" spans="1:65" s="2" customFormat="1" ht="24.15" customHeight="1">
      <c r="A230" s="38"/>
      <c r="B230" s="39"/>
      <c r="C230" s="226" t="s">
        <v>7</v>
      </c>
      <c r="D230" s="226" t="s">
        <v>145</v>
      </c>
      <c r="E230" s="227" t="s">
        <v>1067</v>
      </c>
      <c r="F230" s="228" t="s">
        <v>1068</v>
      </c>
      <c r="G230" s="229" t="s">
        <v>341</v>
      </c>
      <c r="H230" s="230">
        <v>1</v>
      </c>
      <c r="I230" s="231"/>
      <c r="J230" s="232">
        <f>ROUND(I230*H230,2)</f>
        <v>0</v>
      </c>
      <c r="K230" s="228" t="s">
        <v>149</v>
      </c>
      <c r="L230" s="44"/>
      <c r="M230" s="233" t="s">
        <v>1</v>
      </c>
      <c r="N230" s="234" t="s">
        <v>43</v>
      </c>
      <c r="O230" s="91"/>
      <c r="P230" s="235">
        <f>O230*H230</f>
        <v>0</v>
      </c>
      <c r="Q230" s="235">
        <v>0</v>
      </c>
      <c r="R230" s="235">
        <f>Q230*H230</f>
        <v>0</v>
      </c>
      <c r="S230" s="235">
        <v>0</v>
      </c>
      <c r="T230" s="236">
        <f>S230*H230</f>
        <v>0</v>
      </c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R230" s="237" t="s">
        <v>150</v>
      </c>
      <c r="AT230" s="237" t="s">
        <v>145</v>
      </c>
      <c r="AU230" s="237" t="s">
        <v>86</v>
      </c>
      <c r="AY230" s="17" t="s">
        <v>143</v>
      </c>
      <c r="BE230" s="238">
        <f>IF(N230="základní",J230,0)</f>
        <v>0</v>
      </c>
      <c r="BF230" s="238">
        <f>IF(N230="snížená",J230,0)</f>
        <v>0</v>
      </c>
      <c r="BG230" s="238">
        <f>IF(N230="zákl. přenesená",J230,0)</f>
        <v>0</v>
      </c>
      <c r="BH230" s="238">
        <f>IF(N230="sníž. přenesená",J230,0)</f>
        <v>0</v>
      </c>
      <c r="BI230" s="238">
        <f>IF(N230="nulová",J230,0)</f>
        <v>0</v>
      </c>
      <c r="BJ230" s="17" t="s">
        <v>82</v>
      </c>
      <c r="BK230" s="238">
        <f>ROUND(I230*H230,2)</f>
        <v>0</v>
      </c>
      <c r="BL230" s="17" t="s">
        <v>150</v>
      </c>
      <c r="BM230" s="237" t="s">
        <v>1069</v>
      </c>
    </row>
    <row r="231" spans="1:47" s="2" customFormat="1" ht="12">
      <c r="A231" s="38"/>
      <c r="B231" s="39"/>
      <c r="C231" s="40"/>
      <c r="D231" s="239" t="s">
        <v>152</v>
      </c>
      <c r="E231" s="40"/>
      <c r="F231" s="240" t="s">
        <v>1063</v>
      </c>
      <c r="G231" s="40"/>
      <c r="H231" s="40"/>
      <c r="I231" s="241"/>
      <c r="J231" s="40"/>
      <c r="K231" s="40"/>
      <c r="L231" s="44"/>
      <c r="M231" s="242"/>
      <c r="N231" s="243"/>
      <c r="O231" s="91"/>
      <c r="P231" s="91"/>
      <c r="Q231" s="91"/>
      <c r="R231" s="91"/>
      <c r="S231" s="91"/>
      <c r="T231" s="92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T231" s="17" t="s">
        <v>152</v>
      </c>
      <c r="AU231" s="17" t="s">
        <v>86</v>
      </c>
    </row>
    <row r="232" spans="1:47" s="2" customFormat="1" ht="12">
      <c r="A232" s="38"/>
      <c r="B232" s="39"/>
      <c r="C232" s="40"/>
      <c r="D232" s="244" t="s">
        <v>154</v>
      </c>
      <c r="E232" s="40"/>
      <c r="F232" s="245" t="s">
        <v>1070</v>
      </c>
      <c r="G232" s="40"/>
      <c r="H232" s="40"/>
      <c r="I232" s="241"/>
      <c r="J232" s="40"/>
      <c r="K232" s="40"/>
      <c r="L232" s="44"/>
      <c r="M232" s="242"/>
      <c r="N232" s="24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154</v>
      </c>
      <c r="AU232" s="17" t="s">
        <v>86</v>
      </c>
    </row>
    <row r="233" spans="1:65" s="2" customFormat="1" ht="21.75" customHeight="1">
      <c r="A233" s="38"/>
      <c r="B233" s="39"/>
      <c r="C233" s="269" t="s">
        <v>299</v>
      </c>
      <c r="D233" s="269" t="s">
        <v>215</v>
      </c>
      <c r="E233" s="270" t="s">
        <v>1071</v>
      </c>
      <c r="F233" s="271" t="s">
        <v>1072</v>
      </c>
      <c r="G233" s="272" t="s">
        <v>341</v>
      </c>
      <c r="H233" s="273">
        <v>1</v>
      </c>
      <c r="I233" s="274"/>
      <c r="J233" s="275">
        <f>ROUND(I233*H233,2)</f>
        <v>0</v>
      </c>
      <c r="K233" s="271" t="s">
        <v>149</v>
      </c>
      <c r="L233" s="276"/>
      <c r="M233" s="277" t="s">
        <v>1</v>
      </c>
      <c r="N233" s="278" t="s">
        <v>43</v>
      </c>
      <c r="O233" s="91"/>
      <c r="P233" s="235">
        <f>O233*H233</f>
        <v>0</v>
      </c>
      <c r="Q233" s="235">
        <v>0.00119</v>
      </c>
      <c r="R233" s="235">
        <f>Q233*H233</f>
        <v>0.00119</v>
      </c>
      <c r="S233" s="235">
        <v>0</v>
      </c>
      <c r="T233" s="236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37" t="s">
        <v>206</v>
      </c>
      <c r="AT233" s="237" t="s">
        <v>215</v>
      </c>
      <c r="AU233" s="237" t="s">
        <v>86</v>
      </c>
      <c r="AY233" s="17" t="s">
        <v>143</v>
      </c>
      <c r="BE233" s="238">
        <f>IF(N233="základní",J233,0)</f>
        <v>0</v>
      </c>
      <c r="BF233" s="238">
        <f>IF(N233="snížená",J233,0)</f>
        <v>0</v>
      </c>
      <c r="BG233" s="238">
        <f>IF(N233="zákl. přenesená",J233,0)</f>
        <v>0</v>
      </c>
      <c r="BH233" s="238">
        <f>IF(N233="sníž. přenesená",J233,0)</f>
        <v>0</v>
      </c>
      <c r="BI233" s="238">
        <f>IF(N233="nulová",J233,0)</f>
        <v>0</v>
      </c>
      <c r="BJ233" s="17" t="s">
        <v>82</v>
      </c>
      <c r="BK233" s="238">
        <f>ROUND(I233*H233,2)</f>
        <v>0</v>
      </c>
      <c r="BL233" s="17" t="s">
        <v>150</v>
      </c>
      <c r="BM233" s="237" t="s">
        <v>1073</v>
      </c>
    </row>
    <row r="234" spans="1:47" s="2" customFormat="1" ht="12">
      <c r="A234" s="38"/>
      <c r="B234" s="39"/>
      <c r="C234" s="40"/>
      <c r="D234" s="239" t="s">
        <v>152</v>
      </c>
      <c r="E234" s="40"/>
      <c r="F234" s="240" t="s">
        <v>1065</v>
      </c>
      <c r="G234" s="40"/>
      <c r="H234" s="40"/>
      <c r="I234" s="241"/>
      <c r="J234" s="40"/>
      <c r="K234" s="40"/>
      <c r="L234" s="44"/>
      <c r="M234" s="242"/>
      <c r="N234" s="24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152</v>
      </c>
      <c r="AU234" s="17" t="s">
        <v>86</v>
      </c>
    </row>
    <row r="235" spans="1:65" s="2" customFormat="1" ht="16.5" customHeight="1">
      <c r="A235" s="38"/>
      <c r="B235" s="39"/>
      <c r="C235" s="226" t="s">
        <v>305</v>
      </c>
      <c r="D235" s="226" t="s">
        <v>145</v>
      </c>
      <c r="E235" s="227" t="s">
        <v>1074</v>
      </c>
      <c r="F235" s="228" t="s">
        <v>1075</v>
      </c>
      <c r="G235" s="229" t="s">
        <v>259</v>
      </c>
      <c r="H235" s="230">
        <v>164.5</v>
      </c>
      <c r="I235" s="231"/>
      <c r="J235" s="232">
        <f>ROUND(I235*H235,2)</f>
        <v>0</v>
      </c>
      <c r="K235" s="228" t="s">
        <v>149</v>
      </c>
      <c r="L235" s="44"/>
      <c r="M235" s="233" t="s">
        <v>1</v>
      </c>
      <c r="N235" s="234" t="s">
        <v>43</v>
      </c>
      <c r="O235" s="91"/>
      <c r="P235" s="235">
        <f>O235*H235</f>
        <v>0</v>
      </c>
      <c r="Q235" s="235">
        <v>0.00019</v>
      </c>
      <c r="R235" s="235">
        <f>Q235*H235</f>
        <v>0.031255000000000005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150</v>
      </c>
      <c r="AT235" s="237" t="s">
        <v>145</v>
      </c>
      <c r="AU235" s="237" t="s">
        <v>86</v>
      </c>
      <c r="AY235" s="17" t="s">
        <v>143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82</v>
      </c>
      <c r="BK235" s="238">
        <f>ROUND(I235*H235,2)</f>
        <v>0</v>
      </c>
      <c r="BL235" s="17" t="s">
        <v>150</v>
      </c>
      <c r="BM235" s="237" t="s">
        <v>1076</v>
      </c>
    </row>
    <row r="236" spans="1:47" s="2" customFormat="1" ht="12">
      <c r="A236" s="38"/>
      <c r="B236" s="39"/>
      <c r="C236" s="40"/>
      <c r="D236" s="239" t="s">
        <v>152</v>
      </c>
      <c r="E236" s="40"/>
      <c r="F236" s="240" t="s">
        <v>1077</v>
      </c>
      <c r="G236" s="40"/>
      <c r="H236" s="40"/>
      <c r="I236" s="241"/>
      <c r="J236" s="40"/>
      <c r="K236" s="40"/>
      <c r="L236" s="44"/>
      <c r="M236" s="242"/>
      <c r="N236" s="243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86</v>
      </c>
    </row>
    <row r="237" spans="1:47" s="2" customFormat="1" ht="12">
      <c r="A237" s="38"/>
      <c r="B237" s="39"/>
      <c r="C237" s="40"/>
      <c r="D237" s="244" t="s">
        <v>154</v>
      </c>
      <c r="E237" s="40"/>
      <c r="F237" s="245" t="s">
        <v>1078</v>
      </c>
      <c r="G237" s="40"/>
      <c r="H237" s="40"/>
      <c r="I237" s="241"/>
      <c r="J237" s="40"/>
      <c r="K237" s="40"/>
      <c r="L237" s="44"/>
      <c r="M237" s="242"/>
      <c r="N237" s="24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154</v>
      </c>
      <c r="AU237" s="17" t="s">
        <v>86</v>
      </c>
    </row>
    <row r="238" spans="1:51" s="13" customFormat="1" ht="12">
      <c r="A238" s="13"/>
      <c r="B238" s="247"/>
      <c r="C238" s="248"/>
      <c r="D238" s="239" t="s">
        <v>158</v>
      </c>
      <c r="E238" s="249" t="s">
        <v>1</v>
      </c>
      <c r="F238" s="250" t="s">
        <v>1079</v>
      </c>
      <c r="G238" s="248"/>
      <c r="H238" s="251">
        <v>151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7" t="s">
        <v>158</v>
      </c>
      <c r="AU238" s="257" t="s">
        <v>86</v>
      </c>
      <c r="AV238" s="13" t="s">
        <v>86</v>
      </c>
      <c r="AW238" s="13" t="s">
        <v>35</v>
      </c>
      <c r="AX238" s="13" t="s">
        <v>78</v>
      </c>
      <c r="AY238" s="257" t="s">
        <v>143</v>
      </c>
    </row>
    <row r="239" spans="1:51" s="13" customFormat="1" ht="12">
      <c r="A239" s="13"/>
      <c r="B239" s="247"/>
      <c r="C239" s="248"/>
      <c r="D239" s="239" t="s">
        <v>158</v>
      </c>
      <c r="E239" s="249" t="s">
        <v>1</v>
      </c>
      <c r="F239" s="250" t="s">
        <v>1080</v>
      </c>
      <c r="G239" s="248"/>
      <c r="H239" s="251">
        <v>13.5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7" t="s">
        <v>158</v>
      </c>
      <c r="AU239" s="257" t="s">
        <v>86</v>
      </c>
      <c r="AV239" s="13" t="s">
        <v>86</v>
      </c>
      <c r="AW239" s="13" t="s">
        <v>35</v>
      </c>
      <c r="AX239" s="13" t="s">
        <v>78</v>
      </c>
      <c r="AY239" s="257" t="s">
        <v>143</v>
      </c>
    </row>
    <row r="240" spans="1:51" s="14" customFormat="1" ht="12">
      <c r="A240" s="14"/>
      <c r="B240" s="258"/>
      <c r="C240" s="259"/>
      <c r="D240" s="239" t="s">
        <v>158</v>
      </c>
      <c r="E240" s="260" t="s">
        <v>1</v>
      </c>
      <c r="F240" s="261" t="s">
        <v>161</v>
      </c>
      <c r="G240" s="259"/>
      <c r="H240" s="262">
        <v>164.5</v>
      </c>
      <c r="I240" s="263"/>
      <c r="J240" s="259"/>
      <c r="K240" s="259"/>
      <c r="L240" s="264"/>
      <c r="M240" s="265"/>
      <c r="N240" s="266"/>
      <c r="O240" s="266"/>
      <c r="P240" s="266"/>
      <c r="Q240" s="266"/>
      <c r="R240" s="266"/>
      <c r="S240" s="266"/>
      <c r="T240" s="267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68" t="s">
        <v>158</v>
      </c>
      <c r="AU240" s="268" t="s">
        <v>86</v>
      </c>
      <c r="AV240" s="14" t="s">
        <v>150</v>
      </c>
      <c r="AW240" s="14" t="s">
        <v>35</v>
      </c>
      <c r="AX240" s="14" t="s">
        <v>82</v>
      </c>
      <c r="AY240" s="268" t="s">
        <v>143</v>
      </c>
    </row>
    <row r="241" spans="1:65" s="2" customFormat="1" ht="21.75" customHeight="1">
      <c r="A241" s="38"/>
      <c r="B241" s="39"/>
      <c r="C241" s="226" t="s">
        <v>311</v>
      </c>
      <c r="D241" s="226" t="s">
        <v>145</v>
      </c>
      <c r="E241" s="227" t="s">
        <v>1081</v>
      </c>
      <c r="F241" s="228" t="s">
        <v>1082</v>
      </c>
      <c r="G241" s="229" t="s">
        <v>259</v>
      </c>
      <c r="H241" s="230">
        <v>151</v>
      </c>
      <c r="I241" s="231"/>
      <c r="J241" s="232">
        <f>ROUND(I241*H241,2)</f>
        <v>0</v>
      </c>
      <c r="K241" s="228" t="s">
        <v>149</v>
      </c>
      <c r="L241" s="44"/>
      <c r="M241" s="233" t="s">
        <v>1</v>
      </c>
      <c r="N241" s="234" t="s">
        <v>43</v>
      </c>
      <c r="O241" s="91"/>
      <c r="P241" s="235">
        <f>O241*H241</f>
        <v>0</v>
      </c>
      <c r="Q241" s="235">
        <v>0.00013</v>
      </c>
      <c r="R241" s="235">
        <f>Q241*H241</f>
        <v>0.019629999999999998</v>
      </c>
      <c r="S241" s="235">
        <v>0</v>
      </c>
      <c r="T241" s="236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37" t="s">
        <v>150</v>
      </c>
      <c r="AT241" s="237" t="s">
        <v>145</v>
      </c>
      <c r="AU241" s="237" t="s">
        <v>86</v>
      </c>
      <c r="AY241" s="17" t="s">
        <v>143</v>
      </c>
      <c r="BE241" s="238">
        <f>IF(N241="základní",J241,0)</f>
        <v>0</v>
      </c>
      <c r="BF241" s="238">
        <f>IF(N241="snížená",J241,0)</f>
        <v>0</v>
      </c>
      <c r="BG241" s="238">
        <f>IF(N241="zákl. přenesená",J241,0)</f>
        <v>0</v>
      </c>
      <c r="BH241" s="238">
        <f>IF(N241="sníž. přenesená",J241,0)</f>
        <v>0</v>
      </c>
      <c r="BI241" s="238">
        <f>IF(N241="nulová",J241,0)</f>
        <v>0</v>
      </c>
      <c r="BJ241" s="17" t="s">
        <v>82</v>
      </c>
      <c r="BK241" s="238">
        <f>ROUND(I241*H241,2)</f>
        <v>0</v>
      </c>
      <c r="BL241" s="17" t="s">
        <v>150</v>
      </c>
      <c r="BM241" s="237" t="s">
        <v>1083</v>
      </c>
    </row>
    <row r="242" spans="1:47" s="2" customFormat="1" ht="12">
      <c r="A242" s="38"/>
      <c r="B242" s="39"/>
      <c r="C242" s="40"/>
      <c r="D242" s="239" t="s">
        <v>152</v>
      </c>
      <c r="E242" s="40"/>
      <c r="F242" s="240" t="s">
        <v>1084</v>
      </c>
      <c r="G242" s="40"/>
      <c r="H242" s="40"/>
      <c r="I242" s="241"/>
      <c r="J242" s="40"/>
      <c r="K242" s="40"/>
      <c r="L242" s="44"/>
      <c r="M242" s="242"/>
      <c r="N242" s="243"/>
      <c r="O242" s="91"/>
      <c r="P242" s="91"/>
      <c r="Q242" s="91"/>
      <c r="R242" s="91"/>
      <c r="S242" s="91"/>
      <c r="T242" s="92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152</v>
      </c>
      <c r="AU242" s="17" t="s">
        <v>86</v>
      </c>
    </row>
    <row r="243" spans="1:47" s="2" customFormat="1" ht="12">
      <c r="A243" s="38"/>
      <c r="B243" s="39"/>
      <c r="C243" s="40"/>
      <c r="D243" s="244" t="s">
        <v>154</v>
      </c>
      <c r="E243" s="40"/>
      <c r="F243" s="245" t="s">
        <v>1085</v>
      </c>
      <c r="G243" s="40"/>
      <c r="H243" s="40"/>
      <c r="I243" s="241"/>
      <c r="J243" s="40"/>
      <c r="K243" s="40"/>
      <c r="L243" s="44"/>
      <c r="M243" s="242"/>
      <c r="N243" s="243"/>
      <c r="O243" s="91"/>
      <c r="P243" s="91"/>
      <c r="Q243" s="91"/>
      <c r="R243" s="91"/>
      <c r="S243" s="91"/>
      <c r="T243" s="92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T243" s="17" t="s">
        <v>154</v>
      </c>
      <c r="AU243" s="17" t="s">
        <v>86</v>
      </c>
    </row>
    <row r="244" spans="1:51" s="13" customFormat="1" ht="12">
      <c r="A244" s="13"/>
      <c r="B244" s="247"/>
      <c r="C244" s="248"/>
      <c r="D244" s="239" t="s">
        <v>158</v>
      </c>
      <c r="E244" s="249" t="s">
        <v>1</v>
      </c>
      <c r="F244" s="250" t="s">
        <v>1079</v>
      </c>
      <c r="G244" s="248"/>
      <c r="H244" s="251">
        <v>151</v>
      </c>
      <c r="I244" s="252"/>
      <c r="J244" s="248"/>
      <c r="K244" s="248"/>
      <c r="L244" s="253"/>
      <c r="M244" s="254"/>
      <c r="N244" s="255"/>
      <c r="O244" s="255"/>
      <c r="P244" s="255"/>
      <c r="Q244" s="255"/>
      <c r="R244" s="255"/>
      <c r="S244" s="255"/>
      <c r="T244" s="256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57" t="s">
        <v>158</v>
      </c>
      <c r="AU244" s="257" t="s">
        <v>86</v>
      </c>
      <c r="AV244" s="13" t="s">
        <v>86</v>
      </c>
      <c r="AW244" s="13" t="s">
        <v>35</v>
      </c>
      <c r="AX244" s="13" t="s">
        <v>82</v>
      </c>
      <c r="AY244" s="257" t="s">
        <v>143</v>
      </c>
    </row>
    <row r="245" spans="1:63" s="12" customFormat="1" ht="22.8" customHeight="1">
      <c r="A245" s="12"/>
      <c r="B245" s="210"/>
      <c r="C245" s="211"/>
      <c r="D245" s="212" t="s">
        <v>77</v>
      </c>
      <c r="E245" s="224" t="s">
        <v>416</v>
      </c>
      <c r="F245" s="224" t="s">
        <v>417</v>
      </c>
      <c r="G245" s="211"/>
      <c r="H245" s="211"/>
      <c r="I245" s="214"/>
      <c r="J245" s="225">
        <f>BK245</f>
        <v>0</v>
      </c>
      <c r="K245" s="211"/>
      <c r="L245" s="216"/>
      <c r="M245" s="217"/>
      <c r="N245" s="218"/>
      <c r="O245" s="218"/>
      <c r="P245" s="219">
        <f>SUM(P246:P254)</f>
        <v>0</v>
      </c>
      <c r="Q245" s="218"/>
      <c r="R245" s="219">
        <f>SUM(R246:R254)</f>
        <v>0</v>
      </c>
      <c r="S245" s="218"/>
      <c r="T245" s="220">
        <f>SUM(T246:T254)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1" t="s">
        <v>82</v>
      </c>
      <c r="AT245" s="222" t="s">
        <v>77</v>
      </c>
      <c r="AU245" s="222" t="s">
        <v>82</v>
      </c>
      <c r="AY245" s="221" t="s">
        <v>143</v>
      </c>
      <c r="BK245" s="223">
        <f>SUM(BK246:BK254)</f>
        <v>0</v>
      </c>
    </row>
    <row r="246" spans="1:65" s="2" customFormat="1" ht="16.5" customHeight="1">
      <c r="A246" s="38"/>
      <c r="B246" s="39"/>
      <c r="C246" s="226" t="s">
        <v>317</v>
      </c>
      <c r="D246" s="226" t="s">
        <v>145</v>
      </c>
      <c r="E246" s="227" t="s">
        <v>1086</v>
      </c>
      <c r="F246" s="228" t="s">
        <v>1087</v>
      </c>
      <c r="G246" s="229" t="s">
        <v>218</v>
      </c>
      <c r="H246" s="230">
        <v>7.55</v>
      </c>
      <c r="I246" s="231"/>
      <c r="J246" s="232">
        <f>ROUND(I246*H246,2)</f>
        <v>0</v>
      </c>
      <c r="K246" s="228" t="s">
        <v>149</v>
      </c>
      <c r="L246" s="44"/>
      <c r="M246" s="233" t="s">
        <v>1</v>
      </c>
      <c r="N246" s="234" t="s">
        <v>43</v>
      </c>
      <c r="O246" s="91"/>
      <c r="P246" s="235">
        <f>O246*H246</f>
        <v>0</v>
      </c>
      <c r="Q246" s="235">
        <v>0</v>
      </c>
      <c r="R246" s="235">
        <f>Q246*H246</f>
        <v>0</v>
      </c>
      <c r="S246" s="235">
        <v>0</v>
      </c>
      <c r="T246" s="236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37" t="s">
        <v>150</v>
      </c>
      <c r="AT246" s="237" t="s">
        <v>145</v>
      </c>
      <c r="AU246" s="237" t="s">
        <v>86</v>
      </c>
      <c r="AY246" s="17" t="s">
        <v>143</v>
      </c>
      <c r="BE246" s="238">
        <f>IF(N246="základní",J246,0)</f>
        <v>0</v>
      </c>
      <c r="BF246" s="238">
        <f>IF(N246="snížená",J246,0)</f>
        <v>0</v>
      </c>
      <c r="BG246" s="238">
        <f>IF(N246="zákl. přenesená",J246,0)</f>
        <v>0</v>
      </c>
      <c r="BH246" s="238">
        <f>IF(N246="sníž. přenesená",J246,0)</f>
        <v>0</v>
      </c>
      <c r="BI246" s="238">
        <f>IF(N246="nulová",J246,0)</f>
        <v>0</v>
      </c>
      <c r="BJ246" s="17" t="s">
        <v>82</v>
      </c>
      <c r="BK246" s="238">
        <f>ROUND(I246*H246,2)</f>
        <v>0</v>
      </c>
      <c r="BL246" s="17" t="s">
        <v>150</v>
      </c>
      <c r="BM246" s="237" t="s">
        <v>1088</v>
      </c>
    </row>
    <row r="247" spans="1:47" s="2" customFormat="1" ht="12">
      <c r="A247" s="38"/>
      <c r="B247" s="39"/>
      <c r="C247" s="40"/>
      <c r="D247" s="239" t="s">
        <v>152</v>
      </c>
      <c r="E247" s="40"/>
      <c r="F247" s="240" t="s">
        <v>1089</v>
      </c>
      <c r="G247" s="40"/>
      <c r="H247" s="40"/>
      <c r="I247" s="241"/>
      <c r="J247" s="40"/>
      <c r="K247" s="40"/>
      <c r="L247" s="44"/>
      <c r="M247" s="242"/>
      <c r="N247" s="243"/>
      <c r="O247" s="91"/>
      <c r="P247" s="91"/>
      <c r="Q247" s="91"/>
      <c r="R247" s="91"/>
      <c r="S247" s="91"/>
      <c r="T247" s="92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152</v>
      </c>
      <c r="AU247" s="17" t="s">
        <v>86</v>
      </c>
    </row>
    <row r="248" spans="1:47" s="2" customFormat="1" ht="12">
      <c r="A248" s="38"/>
      <c r="B248" s="39"/>
      <c r="C248" s="40"/>
      <c r="D248" s="244" t="s">
        <v>154</v>
      </c>
      <c r="E248" s="40"/>
      <c r="F248" s="245" t="s">
        <v>1090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154</v>
      </c>
      <c r="AU248" s="17" t="s">
        <v>86</v>
      </c>
    </row>
    <row r="249" spans="1:65" s="2" customFormat="1" ht="24.15" customHeight="1">
      <c r="A249" s="38"/>
      <c r="B249" s="39"/>
      <c r="C249" s="226" t="s">
        <v>324</v>
      </c>
      <c r="D249" s="226" t="s">
        <v>145</v>
      </c>
      <c r="E249" s="227" t="s">
        <v>1091</v>
      </c>
      <c r="F249" s="228" t="s">
        <v>1092</v>
      </c>
      <c r="G249" s="229" t="s">
        <v>218</v>
      </c>
      <c r="H249" s="230">
        <v>143.45</v>
      </c>
      <c r="I249" s="231"/>
      <c r="J249" s="232">
        <f>ROUND(I249*H249,2)</f>
        <v>0</v>
      </c>
      <c r="K249" s="228" t="s">
        <v>149</v>
      </c>
      <c r="L249" s="44"/>
      <c r="M249" s="233" t="s">
        <v>1</v>
      </c>
      <c r="N249" s="234" t="s">
        <v>43</v>
      </c>
      <c r="O249" s="91"/>
      <c r="P249" s="235">
        <f>O249*H249</f>
        <v>0</v>
      </c>
      <c r="Q249" s="235">
        <v>0</v>
      </c>
      <c r="R249" s="235">
        <f>Q249*H249</f>
        <v>0</v>
      </c>
      <c r="S249" s="235">
        <v>0</v>
      </c>
      <c r="T249" s="236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237" t="s">
        <v>150</v>
      </c>
      <c r="AT249" s="237" t="s">
        <v>145</v>
      </c>
      <c r="AU249" s="237" t="s">
        <v>86</v>
      </c>
      <c r="AY249" s="17" t="s">
        <v>143</v>
      </c>
      <c r="BE249" s="238">
        <f>IF(N249="základní",J249,0)</f>
        <v>0</v>
      </c>
      <c r="BF249" s="238">
        <f>IF(N249="snížená",J249,0)</f>
        <v>0</v>
      </c>
      <c r="BG249" s="238">
        <f>IF(N249="zákl. přenesená",J249,0)</f>
        <v>0</v>
      </c>
      <c r="BH249" s="238">
        <f>IF(N249="sníž. přenesená",J249,0)</f>
        <v>0</v>
      </c>
      <c r="BI249" s="238">
        <f>IF(N249="nulová",J249,0)</f>
        <v>0</v>
      </c>
      <c r="BJ249" s="17" t="s">
        <v>82</v>
      </c>
      <c r="BK249" s="238">
        <f>ROUND(I249*H249,2)</f>
        <v>0</v>
      </c>
      <c r="BL249" s="17" t="s">
        <v>150</v>
      </c>
      <c r="BM249" s="237" t="s">
        <v>1093</v>
      </c>
    </row>
    <row r="250" spans="1:47" s="2" customFormat="1" ht="12">
      <c r="A250" s="38"/>
      <c r="B250" s="39"/>
      <c r="C250" s="40"/>
      <c r="D250" s="239" t="s">
        <v>152</v>
      </c>
      <c r="E250" s="40"/>
      <c r="F250" s="240" t="s">
        <v>1094</v>
      </c>
      <c r="G250" s="40"/>
      <c r="H250" s="40"/>
      <c r="I250" s="241"/>
      <c r="J250" s="40"/>
      <c r="K250" s="40"/>
      <c r="L250" s="44"/>
      <c r="M250" s="242"/>
      <c r="N250" s="243"/>
      <c r="O250" s="91"/>
      <c r="P250" s="91"/>
      <c r="Q250" s="91"/>
      <c r="R250" s="91"/>
      <c r="S250" s="91"/>
      <c r="T250" s="92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T250" s="17" t="s">
        <v>152</v>
      </c>
      <c r="AU250" s="17" t="s">
        <v>86</v>
      </c>
    </row>
    <row r="251" spans="1:47" s="2" customFormat="1" ht="12">
      <c r="A251" s="38"/>
      <c r="B251" s="39"/>
      <c r="C251" s="40"/>
      <c r="D251" s="244" t="s">
        <v>154</v>
      </c>
      <c r="E251" s="40"/>
      <c r="F251" s="245" t="s">
        <v>1095</v>
      </c>
      <c r="G251" s="40"/>
      <c r="H251" s="40"/>
      <c r="I251" s="241"/>
      <c r="J251" s="40"/>
      <c r="K251" s="40"/>
      <c r="L251" s="44"/>
      <c r="M251" s="242"/>
      <c r="N251" s="243"/>
      <c r="O251" s="91"/>
      <c r="P251" s="91"/>
      <c r="Q251" s="91"/>
      <c r="R251" s="91"/>
      <c r="S251" s="91"/>
      <c r="T251" s="92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154</v>
      </c>
      <c r="AU251" s="17" t="s">
        <v>86</v>
      </c>
    </row>
    <row r="252" spans="1:51" s="13" customFormat="1" ht="12">
      <c r="A252" s="13"/>
      <c r="B252" s="247"/>
      <c r="C252" s="248"/>
      <c r="D252" s="239" t="s">
        <v>158</v>
      </c>
      <c r="E252" s="248"/>
      <c r="F252" s="250" t="s">
        <v>1096</v>
      </c>
      <c r="G252" s="248"/>
      <c r="H252" s="251">
        <v>143.45</v>
      </c>
      <c r="I252" s="252"/>
      <c r="J252" s="248"/>
      <c r="K252" s="248"/>
      <c r="L252" s="253"/>
      <c r="M252" s="254"/>
      <c r="N252" s="255"/>
      <c r="O252" s="255"/>
      <c r="P252" s="255"/>
      <c r="Q252" s="255"/>
      <c r="R252" s="255"/>
      <c r="S252" s="255"/>
      <c r="T252" s="256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7" t="s">
        <v>158</v>
      </c>
      <c r="AU252" s="257" t="s">
        <v>86</v>
      </c>
      <c r="AV252" s="13" t="s">
        <v>86</v>
      </c>
      <c r="AW252" s="13" t="s">
        <v>4</v>
      </c>
      <c r="AX252" s="13" t="s">
        <v>82</v>
      </c>
      <c r="AY252" s="257" t="s">
        <v>143</v>
      </c>
    </row>
    <row r="253" spans="1:65" s="2" customFormat="1" ht="24.15" customHeight="1">
      <c r="A253" s="38"/>
      <c r="B253" s="39"/>
      <c r="C253" s="226" t="s">
        <v>330</v>
      </c>
      <c r="D253" s="226" t="s">
        <v>145</v>
      </c>
      <c r="E253" s="227" t="s">
        <v>1097</v>
      </c>
      <c r="F253" s="228" t="s">
        <v>1098</v>
      </c>
      <c r="G253" s="229" t="s">
        <v>218</v>
      </c>
      <c r="H253" s="230">
        <v>7.55</v>
      </c>
      <c r="I253" s="231"/>
      <c r="J253" s="232">
        <f>ROUND(I253*H253,2)</f>
        <v>0</v>
      </c>
      <c r="K253" s="228" t="s">
        <v>149</v>
      </c>
      <c r="L253" s="44"/>
      <c r="M253" s="233" t="s">
        <v>1</v>
      </c>
      <c r="N253" s="234" t="s">
        <v>43</v>
      </c>
      <c r="O253" s="91"/>
      <c r="P253" s="235">
        <f>O253*H253</f>
        <v>0</v>
      </c>
      <c r="Q253" s="235">
        <v>0</v>
      </c>
      <c r="R253" s="235">
        <f>Q253*H253</f>
        <v>0</v>
      </c>
      <c r="S253" s="235">
        <v>0</v>
      </c>
      <c r="T253" s="236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37" t="s">
        <v>150</v>
      </c>
      <c r="AT253" s="237" t="s">
        <v>145</v>
      </c>
      <c r="AU253" s="237" t="s">
        <v>86</v>
      </c>
      <c r="AY253" s="17" t="s">
        <v>143</v>
      </c>
      <c r="BE253" s="238">
        <f>IF(N253="základní",J253,0)</f>
        <v>0</v>
      </c>
      <c r="BF253" s="238">
        <f>IF(N253="snížená",J253,0)</f>
        <v>0</v>
      </c>
      <c r="BG253" s="238">
        <f>IF(N253="zákl. přenesená",J253,0)</f>
        <v>0</v>
      </c>
      <c r="BH253" s="238">
        <f>IF(N253="sníž. přenesená",J253,0)</f>
        <v>0</v>
      </c>
      <c r="BI253" s="238">
        <f>IF(N253="nulová",J253,0)</f>
        <v>0</v>
      </c>
      <c r="BJ253" s="17" t="s">
        <v>82</v>
      </c>
      <c r="BK253" s="238">
        <f>ROUND(I253*H253,2)</f>
        <v>0</v>
      </c>
      <c r="BL253" s="17" t="s">
        <v>150</v>
      </c>
      <c r="BM253" s="237" t="s">
        <v>1099</v>
      </c>
    </row>
    <row r="254" spans="1:47" s="2" customFormat="1" ht="12">
      <c r="A254" s="38"/>
      <c r="B254" s="39"/>
      <c r="C254" s="40"/>
      <c r="D254" s="244" t="s">
        <v>154</v>
      </c>
      <c r="E254" s="40"/>
      <c r="F254" s="245" t="s">
        <v>1100</v>
      </c>
      <c r="G254" s="40"/>
      <c r="H254" s="40"/>
      <c r="I254" s="241"/>
      <c r="J254" s="40"/>
      <c r="K254" s="40"/>
      <c r="L254" s="44"/>
      <c r="M254" s="242"/>
      <c r="N254" s="243"/>
      <c r="O254" s="91"/>
      <c r="P254" s="91"/>
      <c r="Q254" s="91"/>
      <c r="R254" s="91"/>
      <c r="S254" s="91"/>
      <c r="T254" s="92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154</v>
      </c>
      <c r="AU254" s="17" t="s">
        <v>86</v>
      </c>
    </row>
    <row r="255" spans="1:63" s="12" customFormat="1" ht="25.9" customHeight="1">
      <c r="A255" s="12"/>
      <c r="B255" s="210"/>
      <c r="C255" s="211"/>
      <c r="D255" s="212" t="s">
        <v>77</v>
      </c>
      <c r="E255" s="213" t="s">
        <v>1101</v>
      </c>
      <c r="F255" s="213" t="s">
        <v>1102</v>
      </c>
      <c r="G255" s="211"/>
      <c r="H255" s="211"/>
      <c r="I255" s="214"/>
      <c r="J255" s="215">
        <f>BK255</f>
        <v>0</v>
      </c>
      <c r="K255" s="211"/>
      <c r="L255" s="216"/>
      <c r="M255" s="217"/>
      <c r="N255" s="218"/>
      <c r="O255" s="218"/>
      <c r="P255" s="219">
        <f>P256+P269</f>
        <v>0</v>
      </c>
      <c r="Q255" s="218"/>
      <c r="R255" s="219">
        <f>R256+R269</f>
        <v>0.028870000000000003</v>
      </c>
      <c r="S255" s="218"/>
      <c r="T255" s="220">
        <f>T256+T269</f>
        <v>7.5499600000000004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221" t="s">
        <v>86</v>
      </c>
      <c r="AT255" s="222" t="s">
        <v>77</v>
      </c>
      <c r="AU255" s="222" t="s">
        <v>78</v>
      </c>
      <c r="AY255" s="221" t="s">
        <v>143</v>
      </c>
      <c r="BK255" s="223">
        <f>BK256+BK269</f>
        <v>0</v>
      </c>
    </row>
    <row r="256" spans="1:63" s="12" customFormat="1" ht="22.8" customHeight="1">
      <c r="A256" s="12"/>
      <c r="B256" s="210"/>
      <c r="C256" s="211"/>
      <c r="D256" s="212" t="s">
        <v>77</v>
      </c>
      <c r="E256" s="224" t="s">
        <v>1103</v>
      </c>
      <c r="F256" s="224" t="s">
        <v>1104</v>
      </c>
      <c r="G256" s="211"/>
      <c r="H256" s="211"/>
      <c r="I256" s="214"/>
      <c r="J256" s="225">
        <f>BK256</f>
        <v>0</v>
      </c>
      <c r="K256" s="211"/>
      <c r="L256" s="216"/>
      <c r="M256" s="217"/>
      <c r="N256" s="218"/>
      <c r="O256" s="218"/>
      <c r="P256" s="219">
        <f>SUM(P257:P268)</f>
        <v>0</v>
      </c>
      <c r="Q256" s="218"/>
      <c r="R256" s="219">
        <f>SUM(R257:R268)</f>
        <v>0.028870000000000003</v>
      </c>
      <c r="S256" s="218"/>
      <c r="T256" s="220">
        <f>SUM(T257:T268)</f>
        <v>7.5499600000000004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221" t="s">
        <v>86</v>
      </c>
      <c r="AT256" s="222" t="s">
        <v>77</v>
      </c>
      <c r="AU256" s="222" t="s">
        <v>82</v>
      </c>
      <c r="AY256" s="221" t="s">
        <v>143</v>
      </c>
      <c r="BK256" s="223">
        <f>SUM(BK257:BK268)</f>
        <v>0</v>
      </c>
    </row>
    <row r="257" spans="1:65" s="2" customFormat="1" ht="24.15" customHeight="1">
      <c r="A257" s="38"/>
      <c r="B257" s="39"/>
      <c r="C257" s="226" t="s">
        <v>338</v>
      </c>
      <c r="D257" s="226" t="s">
        <v>145</v>
      </c>
      <c r="E257" s="227" t="s">
        <v>1105</v>
      </c>
      <c r="F257" s="228" t="s">
        <v>1106</v>
      </c>
      <c r="G257" s="229" t="s">
        <v>259</v>
      </c>
      <c r="H257" s="230">
        <v>77</v>
      </c>
      <c r="I257" s="231"/>
      <c r="J257" s="232">
        <f>ROUND(I257*H257,2)</f>
        <v>0</v>
      </c>
      <c r="K257" s="228" t="s">
        <v>149</v>
      </c>
      <c r="L257" s="44"/>
      <c r="M257" s="233" t="s">
        <v>1</v>
      </c>
      <c r="N257" s="234" t="s">
        <v>43</v>
      </c>
      <c r="O257" s="91"/>
      <c r="P257" s="235">
        <f>O257*H257</f>
        <v>0</v>
      </c>
      <c r="Q257" s="235">
        <v>5E-05</v>
      </c>
      <c r="R257" s="235">
        <f>Q257*H257</f>
        <v>0.00385</v>
      </c>
      <c r="S257" s="235">
        <v>0.00473</v>
      </c>
      <c r="T257" s="236">
        <f>S257*H257</f>
        <v>0.36421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264</v>
      </c>
      <c r="AT257" s="237" t="s">
        <v>145</v>
      </c>
      <c r="AU257" s="237" t="s">
        <v>86</v>
      </c>
      <c r="AY257" s="17" t="s">
        <v>143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82</v>
      </c>
      <c r="BK257" s="238">
        <f>ROUND(I257*H257,2)</f>
        <v>0</v>
      </c>
      <c r="BL257" s="17" t="s">
        <v>264</v>
      </c>
      <c r="BM257" s="237" t="s">
        <v>1107</v>
      </c>
    </row>
    <row r="258" spans="1:47" s="2" customFormat="1" ht="12">
      <c r="A258" s="38"/>
      <c r="B258" s="39"/>
      <c r="C258" s="40"/>
      <c r="D258" s="239" t="s">
        <v>152</v>
      </c>
      <c r="E258" s="40"/>
      <c r="F258" s="240" t="s">
        <v>1108</v>
      </c>
      <c r="G258" s="40"/>
      <c r="H258" s="40"/>
      <c r="I258" s="241"/>
      <c r="J258" s="40"/>
      <c r="K258" s="40"/>
      <c r="L258" s="44"/>
      <c r="M258" s="242"/>
      <c r="N258" s="24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86</v>
      </c>
    </row>
    <row r="259" spans="1:47" s="2" customFormat="1" ht="12">
      <c r="A259" s="38"/>
      <c r="B259" s="39"/>
      <c r="C259" s="40"/>
      <c r="D259" s="244" t="s">
        <v>154</v>
      </c>
      <c r="E259" s="40"/>
      <c r="F259" s="245" t="s">
        <v>1109</v>
      </c>
      <c r="G259" s="40"/>
      <c r="H259" s="40"/>
      <c r="I259" s="241"/>
      <c r="J259" s="40"/>
      <c r="K259" s="40"/>
      <c r="L259" s="44"/>
      <c r="M259" s="242"/>
      <c r="N259" s="24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154</v>
      </c>
      <c r="AU259" s="17" t="s">
        <v>86</v>
      </c>
    </row>
    <row r="260" spans="1:51" s="13" customFormat="1" ht="12">
      <c r="A260" s="13"/>
      <c r="B260" s="247"/>
      <c r="C260" s="248"/>
      <c r="D260" s="239" t="s">
        <v>158</v>
      </c>
      <c r="E260" s="249" t="s">
        <v>1</v>
      </c>
      <c r="F260" s="250" t="s">
        <v>1110</v>
      </c>
      <c r="G260" s="248"/>
      <c r="H260" s="251">
        <v>77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7" t="s">
        <v>158</v>
      </c>
      <c r="AU260" s="257" t="s">
        <v>86</v>
      </c>
      <c r="AV260" s="13" t="s">
        <v>86</v>
      </c>
      <c r="AW260" s="13" t="s">
        <v>35</v>
      </c>
      <c r="AX260" s="13" t="s">
        <v>82</v>
      </c>
      <c r="AY260" s="257" t="s">
        <v>143</v>
      </c>
    </row>
    <row r="261" spans="1:65" s="2" customFormat="1" ht="24.15" customHeight="1">
      <c r="A261" s="38"/>
      <c r="B261" s="39"/>
      <c r="C261" s="226" t="s">
        <v>345</v>
      </c>
      <c r="D261" s="226" t="s">
        <v>145</v>
      </c>
      <c r="E261" s="227" t="s">
        <v>1111</v>
      </c>
      <c r="F261" s="228" t="s">
        <v>1112</v>
      </c>
      <c r="G261" s="229" t="s">
        <v>259</v>
      </c>
      <c r="H261" s="230">
        <v>18</v>
      </c>
      <c r="I261" s="231"/>
      <c r="J261" s="232">
        <f>ROUND(I261*H261,2)</f>
        <v>0</v>
      </c>
      <c r="K261" s="228" t="s">
        <v>149</v>
      </c>
      <c r="L261" s="44"/>
      <c r="M261" s="233" t="s">
        <v>1</v>
      </c>
      <c r="N261" s="234" t="s">
        <v>43</v>
      </c>
      <c r="O261" s="91"/>
      <c r="P261" s="235">
        <f>O261*H261</f>
        <v>0</v>
      </c>
      <c r="Q261" s="235">
        <v>6E-05</v>
      </c>
      <c r="R261" s="235">
        <f>Q261*H261</f>
        <v>0.00108</v>
      </c>
      <c r="S261" s="235">
        <v>0.00841</v>
      </c>
      <c r="T261" s="236">
        <f>S261*H261</f>
        <v>0.15138000000000001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7" t="s">
        <v>264</v>
      </c>
      <c r="AT261" s="237" t="s">
        <v>145</v>
      </c>
      <c r="AU261" s="237" t="s">
        <v>86</v>
      </c>
      <c r="AY261" s="17" t="s">
        <v>143</v>
      </c>
      <c r="BE261" s="238">
        <f>IF(N261="základní",J261,0)</f>
        <v>0</v>
      </c>
      <c r="BF261" s="238">
        <f>IF(N261="snížená",J261,0)</f>
        <v>0</v>
      </c>
      <c r="BG261" s="238">
        <f>IF(N261="zákl. přenesená",J261,0)</f>
        <v>0</v>
      </c>
      <c r="BH261" s="238">
        <f>IF(N261="sníž. přenesená",J261,0)</f>
        <v>0</v>
      </c>
      <c r="BI261" s="238">
        <f>IF(N261="nulová",J261,0)</f>
        <v>0</v>
      </c>
      <c r="BJ261" s="17" t="s">
        <v>82</v>
      </c>
      <c r="BK261" s="238">
        <f>ROUND(I261*H261,2)</f>
        <v>0</v>
      </c>
      <c r="BL261" s="17" t="s">
        <v>264</v>
      </c>
      <c r="BM261" s="237" t="s">
        <v>1113</v>
      </c>
    </row>
    <row r="262" spans="1:47" s="2" customFormat="1" ht="12">
      <c r="A262" s="38"/>
      <c r="B262" s="39"/>
      <c r="C262" s="40"/>
      <c r="D262" s="239" t="s">
        <v>152</v>
      </c>
      <c r="E262" s="40"/>
      <c r="F262" s="240" t="s">
        <v>1114</v>
      </c>
      <c r="G262" s="40"/>
      <c r="H262" s="40"/>
      <c r="I262" s="241"/>
      <c r="J262" s="40"/>
      <c r="K262" s="40"/>
      <c r="L262" s="44"/>
      <c r="M262" s="242"/>
      <c r="N262" s="243"/>
      <c r="O262" s="91"/>
      <c r="P262" s="91"/>
      <c r="Q262" s="91"/>
      <c r="R262" s="91"/>
      <c r="S262" s="91"/>
      <c r="T262" s="92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7" t="s">
        <v>152</v>
      </c>
      <c r="AU262" s="17" t="s">
        <v>86</v>
      </c>
    </row>
    <row r="263" spans="1:47" s="2" customFormat="1" ht="12">
      <c r="A263" s="38"/>
      <c r="B263" s="39"/>
      <c r="C263" s="40"/>
      <c r="D263" s="244" t="s">
        <v>154</v>
      </c>
      <c r="E263" s="40"/>
      <c r="F263" s="245" t="s">
        <v>1115</v>
      </c>
      <c r="G263" s="40"/>
      <c r="H263" s="40"/>
      <c r="I263" s="241"/>
      <c r="J263" s="40"/>
      <c r="K263" s="40"/>
      <c r="L263" s="44"/>
      <c r="M263" s="242"/>
      <c r="N263" s="24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154</v>
      </c>
      <c r="AU263" s="17" t="s">
        <v>86</v>
      </c>
    </row>
    <row r="264" spans="1:51" s="13" customFormat="1" ht="12">
      <c r="A264" s="13"/>
      <c r="B264" s="247"/>
      <c r="C264" s="248"/>
      <c r="D264" s="239" t="s">
        <v>158</v>
      </c>
      <c r="E264" s="249" t="s">
        <v>1</v>
      </c>
      <c r="F264" s="250" t="s">
        <v>1116</v>
      </c>
      <c r="G264" s="248"/>
      <c r="H264" s="251">
        <v>18</v>
      </c>
      <c r="I264" s="252"/>
      <c r="J264" s="248"/>
      <c r="K264" s="248"/>
      <c r="L264" s="253"/>
      <c r="M264" s="254"/>
      <c r="N264" s="255"/>
      <c r="O264" s="255"/>
      <c r="P264" s="255"/>
      <c r="Q264" s="255"/>
      <c r="R264" s="255"/>
      <c r="S264" s="255"/>
      <c r="T264" s="256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57" t="s">
        <v>158</v>
      </c>
      <c r="AU264" s="257" t="s">
        <v>86</v>
      </c>
      <c r="AV264" s="13" t="s">
        <v>86</v>
      </c>
      <c r="AW264" s="13" t="s">
        <v>35</v>
      </c>
      <c r="AX264" s="13" t="s">
        <v>82</v>
      </c>
      <c r="AY264" s="257" t="s">
        <v>143</v>
      </c>
    </row>
    <row r="265" spans="1:65" s="2" customFormat="1" ht="16.5" customHeight="1">
      <c r="A265" s="38"/>
      <c r="B265" s="39"/>
      <c r="C265" s="226" t="s">
        <v>349</v>
      </c>
      <c r="D265" s="226" t="s">
        <v>145</v>
      </c>
      <c r="E265" s="227" t="s">
        <v>1117</v>
      </c>
      <c r="F265" s="228" t="s">
        <v>1118</v>
      </c>
      <c r="G265" s="229" t="s">
        <v>259</v>
      </c>
      <c r="H265" s="230">
        <v>133</v>
      </c>
      <c r="I265" s="231"/>
      <c r="J265" s="232">
        <f>ROUND(I265*H265,2)</f>
        <v>0</v>
      </c>
      <c r="K265" s="228" t="s">
        <v>149</v>
      </c>
      <c r="L265" s="44"/>
      <c r="M265" s="233" t="s">
        <v>1</v>
      </c>
      <c r="N265" s="234" t="s">
        <v>43</v>
      </c>
      <c r="O265" s="91"/>
      <c r="P265" s="235">
        <f>O265*H265</f>
        <v>0</v>
      </c>
      <c r="Q265" s="235">
        <v>0.00018</v>
      </c>
      <c r="R265" s="235">
        <f>Q265*H265</f>
        <v>0.023940000000000003</v>
      </c>
      <c r="S265" s="235">
        <v>0.05289</v>
      </c>
      <c r="T265" s="236">
        <f>S265*H265</f>
        <v>7.03437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237" t="s">
        <v>264</v>
      </c>
      <c r="AT265" s="237" t="s">
        <v>145</v>
      </c>
      <c r="AU265" s="237" t="s">
        <v>86</v>
      </c>
      <c r="AY265" s="17" t="s">
        <v>143</v>
      </c>
      <c r="BE265" s="238">
        <f>IF(N265="základní",J265,0)</f>
        <v>0</v>
      </c>
      <c r="BF265" s="238">
        <f>IF(N265="snížená",J265,0)</f>
        <v>0</v>
      </c>
      <c r="BG265" s="238">
        <f>IF(N265="zákl. přenesená",J265,0)</f>
        <v>0</v>
      </c>
      <c r="BH265" s="238">
        <f>IF(N265="sníž. přenesená",J265,0)</f>
        <v>0</v>
      </c>
      <c r="BI265" s="238">
        <f>IF(N265="nulová",J265,0)</f>
        <v>0</v>
      </c>
      <c r="BJ265" s="17" t="s">
        <v>82</v>
      </c>
      <c r="BK265" s="238">
        <f>ROUND(I265*H265,2)</f>
        <v>0</v>
      </c>
      <c r="BL265" s="17" t="s">
        <v>264</v>
      </c>
      <c r="BM265" s="237" t="s">
        <v>1119</v>
      </c>
    </row>
    <row r="266" spans="1:47" s="2" customFormat="1" ht="12">
      <c r="A266" s="38"/>
      <c r="B266" s="39"/>
      <c r="C266" s="40"/>
      <c r="D266" s="239" t="s">
        <v>152</v>
      </c>
      <c r="E266" s="40"/>
      <c r="F266" s="240" t="s">
        <v>1120</v>
      </c>
      <c r="G266" s="40"/>
      <c r="H266" s="40"/>
      <c r="I266" s="241"/>
      <c r="J266" s="40"/>
      <c r="K266" s="40"/>
      <c r="L266" s="44"/>
      <c r="M266" s="242"/>
      <c r="N266" s="243"/>
      <c r="O266" s="91"/>
      <c r="P266" s="91"/>
      <c r="Q266" s="91"/>
      <c r="R266" s="91"/>
      <c r="S266" s="91"/>
      <c r="T266" s="92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T266" s="17" t="s">
        <v>152</v>
      </c>
      <c r="AU266" s="17" t="s">
        <v>86</v>
      </c>
    </row>
    <row r="267" spans="1:47" s="2" customFormat="1" ht="12">
      <c r="A267" s="38"/>
      <c r="B267" s="39"/>
      <c r="C267" s="40"/>
      <c r="D267" s="244" t="s">
        <v>154</v>
      </c>
      <c r="E267" s="40"/>
      <c r="F267" s="245" t="s">
        <v>1121</v>
      </c>
      <c r="G267" s="40"/>
      <c r="H267" s="40"/>
      <c r="I267" s="241"/>
      <c r="J267" s="40"/>
      <c r="K267" s="40"/>
      <c r="L267" s="44"/>
      <c r="M267" s="242"/>
      <c r="N267" s="24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154</v>
      </c>
      <c r="AU267" s="17" t="s">
        <v>86</v>
      </c>
    </row>
    <row r="268" spans="1:51" s="13" customFormat="1" ht="12">
      <c r="A268" s="13"/>
      <c r="B268" s="247"/>
      <c r="C268" s="248"/>
      <c r="D268" s="239" t="s">
        <v>158</v>
      </c>
      <c r="E268" s="249" t="s">
        <v>1</v>
      </c>
      <c r="F268" s="250" t="s">
        <v>1122</v>
      </c>
      <c r="G268" s="248"/>
      <c r="H268" s="251">
        <v>133</v>
      </c>
      <c r="I268" s="252"/>
      <c r="J268" s="248"/>
      <c r="K268" s="248"/>
      <c r="L268" s="253"/>
      <c r="M268" s="254"/>
      <c r="N268" s="255"/>
      <c r="O268" s="255"/>
      <c r="P268" s="255"/>
      <c r="Q268" s="255"/>
      <c r="R268" s="255"/>
      <c r="S268" s="255"/>
      <c r="T268" s="256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57" t="s">
        <v>158</v>
      </c>
      <c r="AU268" s="257" t="s">
        <v>86</v>
      </c>
      <c r="AV268" s="13" t="s">
        <v>86</v>
      </c>
      <c r="AW268" s="13" t="s">
        <v>35</v>
      </c>
      <c r="AX268" s="13" t="s">
        <v>82</v>
      </c>
      <c r="AY268" s="257" t="s">
        <v>143</v>
      </c>
    </row>
    <row r="269" spans="1:63" s="12" customFormat="1" ht="22.8" customHeight="1">
      <c r="A269" s="12"/>
      <c r="B269" s="210"/>
      <c r="C269" s="211"/>
      <c r="D269" s="212" t="s">
        <v>77</v>
      </c>
      <c r="E269" s="224" t="s">
        <v>440</v>
      </c>
      <c r="F269" s="224" t="s">
        <v>441</v>
      </c>
      <c r="G269" s="211"/>
      <c r="H269" s="211"/>
      <c r="I269" s="214"/>
      <c r="J269" s="225">
        <f>BK269</f>
        <v>0</v>
      </c>
      <c r="K269" s="211"/>
      <c r="L269" s="216"/>
      <c r="M269" s="217"/>
      <c r="N269" s="218"/>
      <c r="O269" s="218"/>
      <c r="P269" s="219">
        <f>SUM(P270:P272)</f>
        <v>0</v>
      </c>
      <c r="Q269" s="218"/>
      <c r="R269" s="219">
        <f>SUM(R270:R272)</f>
        <v>0</v>
      </c>
      <c r="S269" s="218"/>
      <c r="T269" s="220">
        <f>SUM(T270:T272)</f>
        <v>0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21" t="s">
        <v>82</v>
      </c>
      <c r="AT269" s="222" t="s">
        <v>77</v>
      </c>
      <c r="AU269" s="222" t="s">
        <v>82</v>
      </c>
      <c r="AY269" s="221" t="s">
        <v>143</v>
      </c>
      <c r="BK269" s="223">
        <f>SUM(BK270:BK272)</f>
        <v>0</v>
      </c>
    </row>
    <row r="270" spans="1:65" s="2" customFormat="1" ht="24.15" customHeight="1">
      <c r="A270" s="38"/>
      <c r="B270" s="39"/>
      <c r="C270" s="226" t="s">
        <v>355</v>
      </c>
      <c r="D270" s="226" t="s">
        <v>145</v>
      </c>
      <c r="E270" s="227" t="s">
        <v>1123</v>
      </c>
      <c r="F270" s="228" t="s">
        <v>1124</v>
      </c>
      <c r="G270" s="229" t="s">
        <v>218</v>
      </c>
      <c r="H270" s="230">
        <v>48.456</v>
      </c>
      <c r="I270" s="231"/>
      <c r="J270" s="232">
        <f>ROUND(I270*H270,2)</f>
        <v>0</v>
      </c>
      <c r="K270" s="228" t="s">
        <v>149</v>
      </c>
      <c r="L270" s="44"/>
      <c r="M270" s="233" t="s">
        <v>1</v>
      </c>
      <c r="N270" s="234" t="s">
        <v>43</v>
      </c>
      <c r="O270" s="91"/>
      <c r="P270" s="235">
        <f>O270*H270</f>
        <v>0</v>
      </c>
      <c r="Q270" s="235">
        <v>0</v>
      </c>
      <c r="R270" s="235">
        <f>Q270*H270</f>
        <v>0</v>
      </c>
      <c r="S270" s="235">
        <v>0</v>
      </c>
      <c r="T270" s="23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7" t="s">
        <v>150</v>
      </c>
      <c r="AT270" s="237" t="s">
        <v>145</v>
      </c>
      <c r="AU270" s="237" t="s">
        <v>86</v>
      </c>
      <c r="AY270" s="17" t="s">
        <v>143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7" t="s">
        <v>82</v>
      </c>
      <c r="BK270" s="238">
        <f>ROUND(I270*H270,2)</f>
        <v>0</v>
      </c>
      <c r="BL270" s="17" t="s">
        <v>150</v>
      </c>
      <c r="BM270" s="237" t="s">
        <v>1125</v>
      </c>
    </row>
    <row r="271" spans="1:47" s="2" customFormat="1" ht="12">
      <c r="A271" s="38"/>
      <c r="B271" s="39"/>
      <c r="C271" s="40"/>
      <c r="D271" s="239" t="s">
        <v>152</v>
      </c>
      <c r="E271" s="40"/>
      <c r="F271" s="240" t="s">
        <v>1126</v>
      </c>
      <c r="G271" s="40"/>
      <c r="H271" s="40"/>
      <c r="I271" s="241"/>
      <c r="J271" s="40"/>
      <c r="K271" s="40"/>
      <c r="L271" s="44"/>
      <c r="M271" s="242"/>
      <c r="N271" s="243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152</v>
      </c>
      <c r="AU271" s="17" t="s">
        <v>86</v>
      </c>
    </row>
    <row r="272" spans="1:47" s="2" customFormat="1" ht="12">
      <c r="A272" s="38"/>
      <c r="B272" s="39"/>
      <c r="C272" s="40"/>
      <c r="D272" s="244" t="s">
        <v>154</v>
      </c>
      <c r="E272" s="40"/>
      <c r="F272" s="245" t="s">
        <v>1127</v>
      </c>
      <c r="G272" s="40"/>
      <c r="H272" s="40"/>
      <c r="I272" s="241"/>
      <c r="J272" s="40"/>
      <c r="K272" s="40"/>
      <c r="L272" s="44"/>
      <c r="M272" s="242"/>
      <c r="N272" s="243"/>
      <c r="O272" s="91"/>
      <c r="P272" s="91"/>
      <c r="Q272" s="91"/>
      <c r="R272" s="91"/>
      <c r="S272" s="91"/>
      <c r="T272" s="92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154</v>
      </c>
      <c r="AU272" s="17" t="s">
        <v>86</v>
      </c>
    </row>
    <row r="273" spans="1:63" s="12" customFormat="1" ht="25.9" customHeight="1">
      <c r="A273" s="12"/>
      <c r="B273" s="210"/>
      <c r="C273" s="211"/>
      <c r="D273" s="212" t="s">
        <v>77</v>
      </c>
      <c r="E273" s="213" t="s">
        <v>215</v>
      </c>
      <c r="F273" s="213" t="s">
        <v>787</v>
      </c>
      <c r="G273" s="211"/>
      <c r="H273" s="211"/>
      <c r="I273" s="214"/>
      <c r="J273" s="215">
        <f>BK273</f>
        <v>0</v>
      </c>
      <c r="K273" s="211"/>
      <c r="L273" s="216"/>
      <c r="M273" s="217"/>
      <c r="N273" s="218"/>
      <c r="O273" s="218"/>
      <c r="P273" s="219">
        <f>P274</f>
        <v>0</v>
      </c>
      <c r="Q273" s="218"/>
      <c r="R273" s="219">
        <f>R274</f>
        <v>1.35682</v>
      </c>
      <c r="S273" s="218"/>
      <c r="T273" s="220">
        <f>T274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1" t="s">
        <v>168</v>
      </c>
      <c r="AT273" s="222" t="s">
        <v>77</v>
      </c>
      <c r="AU273" s="222" t="s">
        <v>78</v>
      </c>
      <c r="AY273" s="221" t="s">
        <v>143</v>
      </c>
      <c r="BK273" s="223">
        <f>BK274</f>
        <v>0</v>
      </c>
    </row>
    <row r="274" spans="1:63" s="12" customFormat="1" ht="22.8" customHeight="1">
      <c r="A274" s="12"/>
      <c r="B274" s="210"/>
      <c r="C274" s="211"/>
      <c r="D274" s="212" t="s">
        <v>77</v>
      </c>
      <c r="E274" s="224" t="s">
        <v>1128</v>
      </c>
      <c r="F274" s="224" t="s">
        <v>1129</v>
      </c>
      <c r="G274" s="211"/>
      <c r="H274" s="211"/>
      <c r="I274" s="214"/>
      <c r="J274" s="225">
        <f>BK274</f>
        <v>0</v>
      </c>
      <c r="K274" s="211"/>
      <c r="L274" s="216"/>
      <c r="M274" s="217"/>
      <c r="N274" s="218"/>
      <c r="O274" s="218"/>
      <c r="P274" s="219">
        <f>SUM(P275:P403)</f>
        <v>0</v>
      </c>
      <c r="Q274" s="218"/>
      <c r="R274" s="219">
        <f>SUM(R275:R403)</f>
        <v>1.35682</v>
      </c>
      <c r="S274" s="218"/>
      <c r="T274" s="220">
        <f>SUM(T275:T403)</f>
        <v>0</v>
      </c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R274" s="221" t="s">
        <v>168</v>
      </c>
      <c r="AT274" s="222" t="s">
        <v>77</v>
      </c>
      <c r="AU274" s="222" t="s">
        <v>82</v>
      </c>
      <c r="AY274" s="221" t="s">
        <v>143</v>
      </c>
      <c r="BK274" s="223">
        <f>SUM(BK275:BK403)</f>
        <v>0</v>
      </c>
    </row>
    <row r="275" spans="1:65" s="2" customFormat="1" ht="33" customHeight="1">
      <c r="A275" s="38"/>
      <c r="B275" s="39"/>
      <c r="C275" s="226" t="s">
        <v>359</v>
      </c>
      <c r="D275" s="226" t="s">
        <v>145</v>
      </c>
      <c r="E275" s="227" t="s">
        <v>1130</v>
      </c>
      <c r="F275" s="228" t="s">
        <v>1131</v>
      </c>
      <c r="G275" s="229" t="s">
        <v>341</v>
      </c>
      <c r="H275" s="230">
        <v>1</v>
      </c>
      <c r="I275" s="231"/>
      <c r="J275" s="232">
        <f>ROUND(I275*H275,2)</f>
        <v>0</v>
      </c>
      <c r="K275" s="228" t="s">
        <v>149</v>
      </c>
      <c r="L275" s="44"/>
      <c r="M275" s="233" t="s">
        <v>1</v>
      </c>
      <c r="N275" s="234" t="s">
        <v>43</v>
      </c>
      <c r="O275" s="91"/>
      <c r="P275" s="235">
        <f>O275*H275</f>
        <v>0</v>
      </c>
      <c r="Q275" s="235">
        <v>0.00016</v>
      </c>
      <c r="R275" s="235">
        <f>Q275*H275</f>
        <v>0.00016</v>
      </c>
      <c r="S275" s="235">
        <v>0</v>
      </c>
      <c r="T275" s="236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37" t="s">
        <v>1031</v>
      </c>
      <c r="AT275" s="237" t="s">
        <v>145</v>
      </c>
      <c r="AU275" s="237" t="s">
        <v>86</v>
      </c>
      <c r="AY275" s="17" t="s">
        <v>143</v>
      </c>
      <c r="BE275" s="238">
        <f>IF(N275="základní",J275,0)</f>
        <v>0</v>
      </c>
      <c r="BF275" s="238">
        <f>IF(N275="snížená",J275,0)</f>
        <v>0</v>
      </c>
      <c r="BG275" s="238">
        <f>IF(N275="zákl. přenesená",J275,0)</f>
        <v>0</v>
      </c>
      <c r="BH275" s="238">
        <f>IF(N275="sníž. přenesená",J275,0)</f>
        <v>0</v>
      </c>
      <c r="BI275" s="238">
        <f>IF(N275="nulová",J275,0)</f>
        <v>0</v>
      </c>
      <c r="BJ275" s="17" t="s">
        <v>82</v>
      </c>
      <c r="BK275" s="238">
        <f>ROUND(I275*H275,2)</f>
        <v>0</v>
      </c>
      <c r="BL275" s="17" t="s">
        <v>1031</v>
      </c>
      <c r="BM275" s="237" t="s">
        <v>1132</v>
      </c>
    </row>
    <row r="276" spans="1:47" s="2" customFormat="1" ht="12">
      <c r="A276" s="38"/>
      <c r="B276" s="39"/>
      <c r="C276" s="40"/>
      <c r="D276" s="239" t="s">
        <v>152</v>
      </c>
      <c r="E276" s="40"/>
      <c r="F276" s="240" t="s">
        <v>1133</v>
      </c>
      <c r="G276" s="40"/>
      <c r="H276" s="40"/>
      <c r="I276" s="241"/>
      <c r="J276" s="40"/>
      <c r="K276" s="40"/>
      <c r="L276" s="44"/>
      <c r="M276" s="242"/>
      <c r="N276" s="243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152</v>
      </c>
      <c r="AU276" s="17" t="s">
        <v>86</v>
      </c>
    </row>
    <row r="277" spans="1:47" s="2" customFormat="1" ht="12">
      <c r="A277" s="38"/>
      <c r="B277" s="39"/>
      <c r="C277" s="40"/>
      <c r="D277" s="244" t="s">
        <v>154</v>
      </c>
      <c r="E277" s="40"/>
      <c r="F277" s="245" t="s">
        <v>1134</v>
      </c>
      <c r="G277" s="40"/>
      <c r="H277" s="40"/>
      <c r="I277" s="241"/>
      <c r="J277" s="40"/>
      <c r="K277" s="40"/>
      <c r="L277" s="44"/>
      <c r="M277" s="242"/>
      <c r="N277" s="243"/>
      <c r="O277" s="91"/>
      <c r="P277" s="91"/>
      <c r="Q277" s="91"/>
      <c r="R277" s="91"/>
      <c r="S277" s="91"/>
      <c r="T277" s="92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154</v>
      </c>
      <c r="AU277" s="17" t="s">
        <v>86</v>
      </c>
    </row>
    <row r="278" spans="1:51" s="13" customFormat="1" ht="12">
      <c r="A278" s="13"/>
      <c r="B278" s="247"/>
      <c r="C278" s="248"/>
      <c r="D278" s="239" t="s">
        <v>158</v>
      </c>
      <c r="E278" s="249" t="s">
        <v>1</v>
      </c>
      <c r="F278" s="250" t="s">
        <v>82</v>
      </c>
      <c r="G278" s="248"/>
      <c r="H278" s="251">
        <v>1</v>
      </c>
      <c r="I278" s="252"/>
      <c r="J278" s="248"/>
      <c r="K278" s="248"/>
      <c r="L278" s="253"/>
      <c r="M278" s="254"/>
      <c r="N278" s="255"/>
      <c r="O278" s="255"/>
      <c r="P278" s="255"/>
      <c r="Q278" s="255"/>
      <c r="R278" s="255"/>
      <c r="S278" s="255"/>
      <c r="T278" s="256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57" t="s">
        <v>158</v>
      </c>
      <c r="AU278" s="257" t="s">
        <v>86</v>
      </c>
      <c r="AV278" s="13" t="s">
        <v>86</v>
      </c>
      <c r="AW278" s="13" t="s">
        <v>35</v>
      </c>
      <c r="AX278" s="13" t="s">
        <v>82</v>
      </c>
      <c r="AY278" s="257" t="s">
        <v>143</v>
      </c>
    </row>
    <row r="279" spans="1:65" s="2" customFormat="1" ht="33" customHeight="1">
      <c r="A279" s="38"/>
      <c r="B279" s="39"/>
      <c r="C279" s="226" t="s">
        <v>365</v>
      </c>
      <c r="D279" s="226" t="s">
        <v>145</v>
      </c>
      <c r="E279" s="227" t="s">
        <v>1135</v>
      </c>
      <c r="F279" s="228" t="s">
        <v>1136</v>
      </c>
      <c r="G279" s="229" t="s">
        <v>341</v>
      </c>
      <c r="H279" s="230">
        <v>2</v>
      </c>
      <c r="I279" s="231"/>
      <c r="J279" s="232">
        <f>ROUND(I279*H279,2)</f>
        <v>0</v>
      </c>
      <c r="K279" s="228" t="s">
        <v>149</v>
      </c>
      <c r="L279" s="44"/>
      <c r="M279" s="233" t="s">
        <v>1</v>
      </c>
      <c r="N279" s="234" t="s">
        <v>43</v>
      </c>
      <c r="O279" s="91"/>
      <c r="P279" s="235">
        <f>O279*H279</f>
        <v>0</v>
      </c>
      <c r="Q279" s="235">
        <v>0.00032</v>
      </c>
      <c r="R279" s="235">
        <f>Q279*H279</f>
        <v>0.00064</v>
      </c>
      <c r="S279" s="235">
        <v>0</v>
      </c>
      <c r="T279" s="236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237" t="s">
        <v>1031</v>
      </c>
      <c r="AT279" s="237" t="s">
        <v>145</v>
      </c>
      <c r="AU279" s="237" t="s">
        <v>86</v>
      </c>
      <c r="AY279" s="17" t="s">
        <v>143</v>
      </c>
      <c r="BE279" s="238">
        <f>IF(N279="základní",J279,0)</f>
        <v>0</v>
      </c>
      <c r="BF279" s="238">
        <f>IF(N279="snížená",J279,0)</f>
        <v>0</v>
      </c>
      <c r="BG279" s="238">
        <f>IF(N279="zákl. přenesená",J279,0)</f>
        <v>0</v>
      </c>
      <c r="BH279" s="238">
        <f>IF(N279="sníž. přenesená",J279,0)</f>
        <v>0</v>
      </c>
      <c r="BI279" s="238">
        <f>IF(N279="nulová",J279,0)</f>
        <v>0</v>
      </c>
      <c r="BJ279" s="17" t="s">
        <v>82</v>
      </c>
      <c r="BK279" s="238">
        <f>ROUND(I279*H279,2)</f>
        <v>0</v>
      </c>
      <c r="BL279" s="17" t="s">
        <v>1031</v>
      </c>
      <c r="BM279" s="237" t="s">
        <v>1137</v>
      </c>
    </row>
    <row r="280" spans="1:47" s="2" customFormat="1" ht="12">
      <c r="A280" s="38"/>
      <c r="B280" s="39"/>
      <c r="C280" s="40"/>
      <c r="D280" s="239" t="s">
        <v>152</v>
      </c>
      <c r="E280" s="40"/>
      <c r="F280" s="240" t="s">
        <v>1138</v>
      </c>
      <c r="G280" s="40"/>
      <c r="H280" s="40"/>
      <c r="I280" s="241"/>
      <c r="J280" s="40"/>
      <c r="K280" s="40"/>
      <c r="L280" s="44"/>
      <c r="M280" s="242"/>
      <c r="N280" s="243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152</v>
      </c>
      <c r="AU280" s="17" t="s">
        <v>86</v>
      </c>
    </row>
    <row r="281" spans="1:47" s="2" customFormat="1" ht="12">
      <c r="A281" s="38"/>
      <c r="B281" s="39"/>
      <c r="C281" s="40"/>
      <c r="D281" s="244" t="s">
        <v>154</v>
      </c>
      <c r="E281" s="40"/>
      <c r="F281" s="245" t="s">
        <v>1139</v>
      </c>
      <c r="G281" s="40"/>
      <c r="H281" s="40"/>
      <c r="I281" s="241"/>
      <c r="J281" s="40"/>
      <c r="K281" s="40"/>
      <c r="L281" s="44"/>
      <c r="M281" s="242"/>
      <c r="N281" s="243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154</v>
      </c>
      <c r="AU281" s="17" t="s">
        <v>86</v>
      </c>
    </row>
    <row r="282" spans="1:51" s="13" customFormat="1" ht="12">
      <c r="A282" s="13"/>
      <c r="B282" s="247"/>
      <c r="C282" s="248"/>
      <c r="D282" s="239" t="s">
        <v>158</v>
      </c>
      <c r="E282" s="249" t="s">
        <v>1</v>
      </c>
      <c r="F282" s="250" t="s">
        <v>86</v>
      </c>
      <c r="G282" s="248"/>
      <c r="H282" s="251">
        <v>2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7" t="s">
        <v>158</v>
      </c>
      <c r="AU282" s="257" t="s">
        <v>86</v>
      </c>
      <c r="AV282" s="13" t="s">
        <v>86</v>
      </c>
      <c r="AW282" s="13" t="s">
        <v>35</v>
      </c>
      <c r="AX282" s="13" t="s">
        <v>82</v>
      </c>
      <c r="AY282" s="257" t="s">
        <v>143</v>
      </c>
    </row>
    <row r="283" spans="1:65" s="2" customFormat="1" ht="24.15" customHeight="1">
      <c r="A283" s="38"/>
      <c r="B283" s="39"/>
      <c r="C283" s="226" t="s">
        <v>369</v>
      </c>
      <c r="D283" s="226" t="s">
        <v>145</v>
      </c>
      <c r="E283" s="227" t="s">
        <v>1140</v>
      </c>
      <c r="F283" s="228" t="s">
        <v>1141</v>
      </c>
      <c r="G283" s="229" t="s">
        <v>341</v>
      </c>
      <c r="H283" s="230">
        <v>1</v>
      </c>
      <c r="I283" s="231"/>
      <c r="J283" s="232">
        <f>ROUND(I283*H283,2)</f>
        <v>0</v>
      </c>
      <c r="K283" s="228" t="s">
        <v>149</v>
      </c>
      <c r="L283" s="44"/>
      <c r="M283" s="233" t="s">
        <v>1</v>
      </c>
      <c r="N283" s="234" t="s">
        <v>43</v>
      </c>
      <c r="O283" s="91"/>
      <c r="P283" s="235">
        <f>O283*H283</f>
        <v>0</v>
      </c>
      <c r="Q283" s="235">
        <v>0</v>
      </c>
      <c r="R283" s="235">
        <f>Q283*H283</f>
        <v>0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1031</v>
      </c>
      <c r="AT283" s="237" t="s">
        <v>145</v>
      </c>
      <c r="AU283" s="237" t="s">
        <v>86</v>
      </c>
      <c r="AY283" s="17" t="s">
        <v>143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82</v>
      </c>
      <c r="BK283" s="238">
        <f>ROUND(I283*H283,2)</f>
        <v>0</v>
      </c>
      <c r="BL283" s="17" t="s">
        <v>1031</v>
      </c>
      <c r="BM283" s="237" t="s">
        <v>1142</v>
      </c>
    </row>
    <row r="284" spans="1:47" s="2" customFormat="1" ht="12">
      <c r="A284" s="38"/>
      <c r="B284" s="39"/>
      <c r="C284" s="40"/>
      <c r="D284" s="239" t="s">
        <v>152</v>
      </c>
      <c r="E284" s="40"/>
      <c r="F284" s="240" t="s">
        <v>1143</v>
      </c>
      <c r="G284" s="40"/>
      <c r="H284" s="40"/>
      <c r="I284" s="241"/>
      <c r="J284" s="40"/>
      <c r="K284" s="40"/>
      <c r="L284" s="44"/>
      <c r="M284" s="242"/>
      <c r="N284" s="24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152</v>
      </c>
      <c r="AU284" s="17" t="s">
        <v>86</v>
      </c>
    </row>
    <row r="285" spans="1:47" s="2" customFormat="1" ht="12">
      <c r="A285" s="38"/>
      <c r="B285" s="39"/>
      <c r="C285" s="40"/>
      <c r="D285" s="244" t="s">
        <v>154</v>
      </c>
      <c r="E285" s="40"/>
      <c r="F285" s="245" t="s">
        <v>1144</v>
      </c>
      <c r="G285" s="40"/>
      <c r="H285" s="40"/>
      <c r="I285" s="241"/>
      <c r="J285" s="40"/>
      <c r="K285" s="40"/>
      <c r="L285" s="44"/>
      <c r="M285" s="242"/>
      <c r="N285" s="243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154</v>
      </c>
      <c r="AU285" s="17" t="s">
        <v>86</v>
      </c>
    </row>
    <row r="286" spans="1:65" s="2" customFormat="1" ht="24.15" customHeight="1">
      <c r="A286" s="38"/>
      <c r="B286" s="39"/>
      <c r="C286" s="226" t="s">
        <v>375</v>
      </c>
      <c r="D286" s="226" t="s">
        <v>145</v>
      </c>
      <c r="E286" s="227" t="s">
        <v>1145</v>
      </c>
      <c r="F286" s="228" t="s">
        <v>1146</v>
      </c>
      <c r="G286" s="229" t="s">
        <v>341</v>
      </c>
      <c r="H286" s="230">
        <v>2</v>
      </c>
      <c r="I286" s="231"/>
      <c r="J286" s="232">
        <f>ROUND(I286*H286,2)</f>
        <v>0</v>
      </c>
      <c r="K286" s="228" t="s">
        <v>149</v>
      </c>
      <c r="L286" s="44"/>
      <c r="M286" s="233" t="s">
        <v>1</v>
      </c>
      <c r="N286" s="234" t="s">
        <v>43</v>
      </c>
      <c r="O286" s="91"/>
      <c r="P286" s="235">
        <f>O286*H286</f>
        <v>0</v>
      </c>
      <c r="Q286" s="235">
        <v>0.00116</v>
      </c>
      <c r="R286" s="235">
        <f>Q286*H286</f>
        <v>0.00232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1031</v>
      </c>
      <c r="AT286" s="237" t="s">
        <v>145</v>
      </c>
      <c r="AU286" s="237" t="s">
        <v>86</v>
      </c>
      <c r="AY286" s="17" t="s">
        <v>143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82</v>
      </c>
      <c r="BK286" s="238">
        <f>ROUND(I286*H286,2)</f>
        <v>0</v>
      </c>
      <c r="BL286" s="17" t="s">
        <v>1031</v>
      </c>
      <c r="BM286" s="237" t="s">
        <v>1147</v>
      </c>
    </row>
    <row r="287" spans="1:47" s="2" customFormat="1" ht="12">
      <c r="A287" s="38"/>
      <c r="B287" s="39"/>
      <c r="C287" s="40"/>
      <c r="D287" s="239" t="s">
        <v>152</v>
      </c>
      <c r="E287" s="40"/>
      <c r="F287" s="240" t="s">
        <v>1148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86</v>
      </c>
    </row>
    <row r="288" spans="1:47" s="2" customFormat="1" ht="12">
      <c r="A288" s="38"/>
      <c r="B288" s="39"/>
      <c r="C288" s="40"/>
      <c r="D288" s="244" t="s">
        <v>154</v>
      </c>
      <c r="E288" s="40"/>
      <c r="F288" s="245" t="s">
        <v>1149</v>
      </c>
      <c r="G288" s="40"/>
      <c r="H288" s="40"/>
      <c r="I288" s="241"/>
      <c r="J288" s="40"/>
      <c r="K288" s="40"/>
      <c r="L288" s="44"/>
      <c r="M288" s="242"/>
      <c r="N288" s="243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154</v>
      </c>
      <c r="AU288" s="17" t="s">
        <v>86</v>
      </c>
    </row>
    <row r="289" spans="1:51" s="13" customFormat="1" ht="12">
      <c r="A289" s="13"/>
      <c r="B289" s="247"/>
      <c r="C289" s="248"/>
      <c r="D289" s="239" t="s">
        <v>158</v>
      </c>
      <c r="E289" s="249" t="s">
        <v>1</v>
      </c>
      <c r="F289" s="250" t="s">
        <v>86</v>
      </c>
      <c r="G289" s="248"/>
      <c r="H289" s="251">
        <v>2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7" t="s">
        <v>158</v>
      </c>
      <c r="AU289" s="257" t="s">
        <v>86</v>
      </c>
      <c r="AV289" s="13" t="s">
        <v>86</v>
      </c>
      <c r="AW289" s="13" t="s">
        <v>35</v>
      </c>
      <c r="AX289" s="13" t="s">
        <v>82</v>
      </c>
      <c r="AY289" s="257" t="s">
        <v>143</v>
      </c>
    </row>
    <row r="290" spans="1:65" s="2" customFormat="1" ht="24.15" customHeight="1">
      <c r="A290" s="38"/>
      <c r="B290" s="39"/>
      <c r="C290" s="269" t="s">
        <v>379</v>
      </c>
      <c r="D290" s="269" t="s">
        <v>215</v>
      </c>
      <c r="E290" s="270" t="s">
        <v>1150</v>
      </c>
      <c r="F290" s="271" t="s">
        <v>1151</v>
      </c>
      <c r="G290" s="272" t="s">
        <v>341</v>
      </c>
      <c r="H290" s="273">
        <v>2</v>
      </c>
      <c r="I290" s="274"/>
      <c r="J290" s="275">
        <f>ROUND(I290*H290,2)</f>
        <v>0</v>
      </c>
      <c r="K290" s="271" t="s">
        <v>1</v>
      </c>
      <c r="L290" s="276"/>
      <c r="M290" s="277" t="s">
        <v>1</v>
      </c>
      <c r="N290" s="278" t="s">
        <v>43</v>
      </c>
      <c r="O290" s="91"/>
      <c r="P290" s="235">
        <f>O290*H290</f>
        <v>0</v>
      </c>
      <c r="Q290" s="235">
        <v>0.00438</v>
      </c>
      <c r="R290" s="235">
        <f>Q290*H290</f>
        <v>0.00876</v>
      </c>
      <c r="S290" s="235">
        <v>0</v>
      </c>
      <c r="T290" s="23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7" t="s">
        <v>1152</v>
      </c>
      <c r="AT290" s="237" t="s">
        <v>215</v>
      </c>
      <c r="AU290" s="237" t="s">
        <v>86</v>
      </c>
      <c r="AY290" s="17" t="s">
        <v>143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7" t="s">
        <v>82</v>
      </c>
      <c r="BK290" s="238">
        <f>ROUND(I290*H290,2)</f>
        <v>0</v>
      </c>
      <c r="BL290" s="17" t="s">
        <v>1152</v>
      </c>
      <c r="BM290" s="237" t="s">
        <v>1153</v>
      </c>
    </row>
    <row r="291" spans="1:47" s="2" customFormat="1" ht="12">
      <c r="A291" s="38"/>
      <c r="B291" s="39"/>
      <c r="C291" s="40"/>
      <c r="D291" s="239" t="s">
        <v>152</v>
      </c>
      <c r="E291" s="40"/>
      <c r="F291" s="240" t="s">
        <v>1151</v>
      </c>
      <c r="G291" s="40"/>
      <c r="H291" s="40"/>
      <c r="I291" s="241"/>
      <c r="J291" s="40"/>
      <c r="K291" s="40"/>
      <c r="L291" s="44"/>
      <c r="M291" s="242"/>
      <c r="N291" s="243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86</v>
      </c>
    </row>
    <row r="292" spans="1:65" s="2" customFormat="1" ht="24.15" customHeight="1">
      <c r="A292" s="38"/>
      <c r="B292" s="39"/>
      <c r="C292" s="226" t="s">
        <v>385</v>
      </c>
      <c r="D292" s="226" t="s">
        <v>145</v>
      </c>
      <c r="E292" s="227" t="s">
        <v>1154</v>
      </c>
      <c r="F292" s="228" t="s">
        <v>1155</v>
      </c>
      <c r="G292" s="229" t="s">
        <v>341</v>
      </c>
      <c r="H292" s="230">
        <v>17</v>
      </c>
      <c r="I292" s="231"/>
      <c r="J292" s="232">
        <f>ROUND(I292*H292,2)</f>
        <v>0</v>
      </c>
      <c r="K292" s="228" t="s">
        <v>149</v>
      </c>
      <c r="L292" s="44"/>
      <c r="M292" s="233" t="s">
        <v>1</v>
      </c>
      <c r="N292" s="234" t="s">
        <v>43</v>
      </c>
      <c r="O292" s="91"/>
      <c r="P292" s="235">
        <f>O292*H292</f>
        <v>0</v>
      </c>
      <c r="Q292" s="235">
        <v>0</v>
      </c>
      <c r="R292" s="235">
        <f>Q292*H292</f>
        <v>0</v>
      </c>
      <c r="S292" s="235">
        <v>0</v>
      </c>
      <c r="T292" s="236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37" t="s">
        <v>1031</v>
      </c>
      <c r="AT292" s="237" t="s">
        <v>145</v>
      </c>
      <c r="AU292" s="237" t="s">
        <v>86</v>
      </c>
      <c r="AY292" s="17" t="s">
        <v>143</v>
      </c>
      <c r="BE292" s="238">
        <f>IF(N292="základní",J292,0)</f>
        <v>0</v>
      </c>
      <c r="BF292" s="238">
        <f>IF(N292="snížená",J292,0)</f>
        <v>0</v>
      </c>
      <c r="BG292" s="238">
        <f>IF(N292="zákl. přenesená",J292,0)</f>
        <v>0</v>
      </c>
      <c r="BH292" s="238">
        <f>IF(N292="sníž. přenesená",J292,0)</f>
        <v>0</v>
      </c>
      <c r="BI292" s="238">
        <f>IF(N292="nulová",J292,0)</f>
        <v>0</v>
      </c>
      <c r="BJ292" s="17" t="s">
        <v>82</v>
      </c>
      <c r="BK292" s="238">
        <f>ROUND(I292*H292,2)</f>
        <v>0</v>
      </c>
      <c r="BL292" s="17" t="s">
        <v>1031</v>
      </c>
      <c r="BM292" s="237" t="s">
        <v>1156</v>
      </c>
    </row>
    <row r="293" spans="1:47" s="2" customFormat="1" ht="12">
      <c r="A293" s="38"/>
      <c r="B293" s="39"/>
      <c r="C293" s="40"/>
      <c r="D293" s="239" t="s">
        <v>152</v>
      </c>
      <c r="E293" s="40"/>
      <c r="F293" s="240" t="s">
        <v>1157</v>
      </c>
      <c r="G293" s="40"/>
      <c r="H293" s="40"/>
      <c r="I293" s="241"/>
      <c r="J293" s="40"/>
      <c r="K293" s="40"/>
      <c r="L293" s="44"/>
      <c r="M293" s="242"/>
      <c r="N293" s="243"/>
      <c r="O293" s="91"/>
      <c r="P293" s="91"/>
      <c r="Q293" s="91"/>
      <c r="R293" s="91"/>
      <c r="S293" s="91"/>
      <c r="T293" s="92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T293" s="17" t="s">
        <v>152</v>
      </c>
      <c r="AU293" s="17" t="s">
        <v>86</v>
      </c>
    </row>
    <row r="294" spans="1:47" s="2" customFormat="1" ht="12">
      <c r="A294" s="38"/>
      <c r="B294" s="39"/>
      <c r="C294" s="40"/>
      <c r="D294" s="244" t="s">
        <v>154</v>
      </c>
      <c r="E294" s="40"/>
      <c r="F294" s="245" t="s">
        <v>1158</v>
      </c>
      <c r="G294" s="40"/>
      <c r="H294" s="40"/>
      <c r="I294" s="241"/>
      <c r="J294" s="40"/>
      <c r="K294" s="40"/>
      <c r="L294" s="44"/>
      <c r="M294" s="242"/>
      <c r="N294" s="243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154</v>
      </c>
      <c r="AU294" s="17" t="s">
        <v>86</v>
      </c>
    </row>
    <row r="295" spans="1:51" s="13" customFormat="1" ht="12">
      <c r="A295" s="13"/>
      <c r="B295" s="247"/>
      <c r="C295" s="248"/>
      <c r="D295" s="239" t="s">
        <v>158</v>
      </c>
      <c r="E295" s="249" t="s">
        <v>1</v>
      </c>
      <c r="F295" s="250" t="s">
        <v>1159</v>
      </c>
      <c r="G295" s="248"/>
      <c r="H295" s="251">
        <v>17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7" t="s">
        <v>158</v>
      </c>
      <c r="AU295" s="257" t="s">
        <v>86</v>
      </c>
      <c r="AV295" s="13" t="s">
        <v>86</v>
      </c>
      <c r="AW295" s="13" t="s">
        <v>35</v>
      </c>
      <c r="AX295" s="13" t="s">
        <v>82</v>
      </c>
      <c r="AY295" s="257" t="s">
        <v>143</v>
      </c>
    </row>
    <row r="296" spans="1:65" s="2" customFormat="1" ht="16.5" customHeight="1">
      <c r="A296" s="38"/>
      <c r="B296" s="39"/>
      <c r="C296" s="269" t="s">
        <v>389</v>
      </c>
      <c r="D296" s="269" t="s">
        <v>215</v>
      </c>
      <c r="E296" s="270" t="s">
        <v>1160</v>
      </c>
      <c r="F296" s="271" t="s">
        <v>1161</v>
      </c>
      <c r="G296" s="272" t="s">
        <v>341</v>
      </c>
      <c r="H296" s="273">
        <v>13</v>
      </c>
      <c r="I296" s="274"/>
      <c r="J296" s="275">
        <f>ROUND(I296*H296,2)</f>
        <v>0</v>
      </c>
      <c r="K296" s="271" t="s">
        <v>149</v>
      </c>
      <c r="L296" s="276"/>
      <c r="M296" s="277" t="s">
        <v>1</v>
      </c>
      <c r="N296" s="278" t="s">
        <v>43</v>
      </c>
      <c r="O296" s="91"/>
      <c r="P296" s="235">
        <f>O296*H296</f>
        <v>0</v>
      </c>
      <c r="Q296" s="235">
        <v>0.00238</v>
      </c>
      <c r="R296" s="235">
        <f>Q296*H296</f>
        <v>0.030940000000000002</v>
      </c>
      <c r="S296" s="235">
        <v>0</v>
      </c>
      <c r="T296" s="23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1152</v>
      </c>
      <c r="AT296" s="237" t="s">
        <v>215</v>
      </c>
      <c r="AU296" s="237" t="s">
        <v>86</v>
      </c>
      <c r="AY296" s="17" t="s">
        <v>143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82</v>
      </c>
      <c r="BK296" s="238">
        <f>ROUND(I296*H296,2)</f>
        <v>0</v>
      </c>
      <c r="BL296" s="17" t="s">
        <v>1152</v>
      </c>
      <c r="BM296" s="237" t="s">
        <v>1162</v>
      </c>
    </row>
    <row r="297" spans="1:47" s="2" customFormat="1" ht="12">
      <c r="A297" s="38"/>
      <c r="B297" s="39"/>
      <c r="C297" s="40"/>
      <c r="D297" s="239" t="s">
        <v>152</v>
      </c>
      <c r="E297" s="40"/>
      <c r="F297" s="240" t="s">
        <v>1161</v>
      </c>
      <c r="G297" s="40"/>
      <c r="H297" s="40"/>
      <c r="I297" s="241"/>
      <c r="J297" s="40"/>
      <c r="K297" s="40"/>
      <c r="L297" s="44"/>
      <c r="M297" s="242"/>
      <c r="N297" s="24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152</v>
      </c>
      <c r="AU297" s="17" t="s">
        <v>86</v>
      </c>
    </row>
    <row r="298" spans="1:51" s="13" customFormat="1" ht="12">
      <c r="A298" s="13"/>
      <c r="B298" s="247"/>
      <c r="C298" s="248"/>
      <c r="D298" s="239" t="s">
        <v>158</v>
      </c>
      <c r="E298" s="249" t="s">
        <v>1</v>
      </c>
      <c r="F298" s="250" t="s">
        <v>1163</v>
      </c>
      <c r="G298" s="248"/>
      <c r="H298" s="251">
        <v>13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7" t="s">
        <v>158</v>
      </c>
      <c r="AU298" s="257" t="s">
        <v>86</v>
      </c>
      <c r="AV298" s="13" t="s">
        <v>86</v>
      </c>
      <c r="AW298" s="13" t="s">
        <v>35</v>
      </c>
      <c r="AX298" s="13" t="s">
        <v>82</v>
      </c>
      <c r="AY298" s="257" t="s">
        <v>143</v>
      </c>
    </row>
    <row r="299" spans="1:65" s="2" customFormat="1" ht="16.5" customHeight="1">
      <c r="A299" s="38"/>
      <c r="B299" s="39"/>
      <c r="C299" s="269" t="s">
        <v>393</v>
      </c>
      <c r="D299" s="269" t="s">
        <v>215</v>
      </c>
      <c r="E299" s="270" t="s">
        <v>1164</v>
      </c>
      <c r="F299" s="271" t="s">
        <v>1165</v>
      </c>
      <c r="G299" s="272" t="s">
        <v>341</v>
      </c>
      <c r="H299" s="273">
        <v>4</v>
      </c>
      <c r="I299" s="274"/>
      <c r="J299" s="275">
        <f>ROUND(I299*H299,2)</f>
        <v>0</v>
      </c>
      <c r="K299" s="271" t="s">
        <v>149</v>
      </c>
      <c r="L299" s="276"/>
      <c r="M299" s="277" t="s">
        <v>1</v>
      </c>
      <c r="N299" s="278" t="s">
        <v>43</v>
      </c>
      <c r="O299" s="91"/>
      <c r="P299" s="235">
        <f>O299*H299</f>
        <v>0</v>
      </c>
      <c r="Q299" s="235">
        <v>0.00954</v>
      </c>
      <c r="R299" s="235">
        <f>Q299*H299</f>
        <v>0.03816</v>
      </c>
      <c r="S299" s="235">
        <v>0</v>
      </c>
      <c r="T299" s="23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7" t="s">
        <v>1152</v>
      </c>
      <c r="AT299" s="237" t="s">
        <v>215</v>
      </c>
      <c r="AU299" s="237" t="s">
        <v>86</v>
      </c>
      <c r="AY299" s="17" t="s">
        <v>143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7" t="s">
        <v>82</v>
      </c>
      <c r="BK299" s="238">
        <f>ROUND(I299*H299,2)</f>
        <v>0</v>
      </c>
      <c r="BL299" s="17" t="s">
        <v>1152</v>
      </c>
      <c r="BM299" s="237" t="s">
        <v>1166</v>
      </c>
    </row>
    <row r="300" spans="1:47" s="2" customFormat="1" ht="12">
      <c r="A300" s="38"/>
      <c r="B300" s="39"/>
      <c r="C300" s="40"/>
      <c r="D300" s="239" t="s">
        <v>152</v>
      </c>
      <c r="E300" s="40"/>
      <c r="F300" s="240" t="s">
        <v>1165</v>
      </c>
      <c r="G300" s="40"/>
      <c r="H300" s="40"/>
      <c r="I300" s="241"/>
      <c r="J300" s="40"/>
      <c r="K300" s="40"/>
      <c r="L300" s="44"/>
      <c r="M300" s="242"/>
      <c r="N300" s="243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152</v>
      </c>
      <c r="AU300" s="17" t="s">
        <v>86</v>
      </c>
    </row>
    <row r="301" spans="1:51" s="13" customFormat="1" ht="12">
      <c r="A301" s="13"/>
      <c r="B301" s="247"/>
      <c r="C301" s="248"/>
      <c r="D301" s="239" t="s">
        <v>158</v>
      </c>
      <c r="E301" s="249" t="s">
        <v>1</v>
      </c>
      <c r="F301" s="250" t="s">
        <v>150</v>
      </c>
      <c r="G301" s="248"/>
      <c r="H301" s="251">
        <v>4</v>
      </c>
      <c r="I301" s="252"/>
      <c r="J301" s="248"/>
      <c r="K301" s="248"/>
      <c r="L301" s="253"/>
      <c r="M301" s="254"/>
      <c r="N301" s="255"/>
      <c r="O301" s="255"/>
      <c r="P301" s="255"/>
      <c r="Q301" s="255"/>
      <c r="R301" s="255"/>
      <c r="S301" s="255"/>
      <c r="T301" s="256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57" t="s">
        <v>158</v>
      </c>
      <c r="AU301" s="257" t="s">
        <v>86</v>
      </c>
      <c r="AV301" s="13" t="s">
        <v>86</v>
      </c>
      <c r="AW301" s="13" t="s">
        <v>35</v>
      </c>
      <c r="AX301" s="13" t="s">
        <v>82</v>
      </c>
      <c r="AY301" s="257" t="s">
        <v>143</v>
      </c>
    </row>
    <row r="302" spans="1:65" s="2" customFormat="1" ht="24.15" customHeight="1">
      <c r="A302" s="38"/>
      <c r="B302" s="39"/>
      <c r="C302" s="226" t="s">
        <v>398</v>
      </c>
      <c r="D302" s="226" t="s">
        <v>145</v>
      </c>
      <c r="E302" s="227" t="s">
        <v>1167</v>
      </c>
      <c r="F302" s="228" t="s">
        <v>1168</v>
      </c>
      <c r="G302" s="229" t="s">
        <v>259</v>
      </c>
      <c r="H302" s="230">
        <v>37</v>
      </c>
      <c r="I302" s="231"/>
      <c r="J302" s="232">
        <f>ROUND(I302*H302,2)</f>
        <v>0</v>
      </c>
      <c r="K302" s="228" t="s">
        <v>149</v>
      </c>
      <c r="L302" s="44"/>
      <c r="M302" s="233" t="s">
        <v>1</v>
      </c>
      <c r="N302" s="234" t="s">
        <v>43</v>
      </c>
      <c r="O302" s="91"/>
      <c r="P302" s="235">
        <f>O302*H302</f>
        <v>0</v>
      </c>
      <c r="Q302" s="235">
        <v>0</v>
      </c>
      <c r="R302" s="235">
        <f>Q302*H302</f>
        <v>0</v>
      </c>
      <c r="S302" s="235">
        <v>0</v>
      </c>
      <c r="T302" s="236">
        <f>S302*H302</f>
        <v>0</v>
      </c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R302" s="237" t="s">
        <v>1031</v>
      </c>
      <c r="AT302" s="237" t="s">
        <v>145</v>
      </c>
      <c r="AU302" s="237" t="s">
        <v>86</v>
      </c>
      <c r="AY302" s="17" t="s">
        <v>143</v>
      </c>
      <c r="BE302" s="238">
        <f>IF(N302="základní",J302,0)</f>
        <v>0</v>
      </c>
      <c r="BF302" s="238">
        <f>IF(N302="snížená",J302,0)</f>
        <v>0</v>
      </c>
      <c r="BG302" s="238">
        <f>IF(N302="zákl. přenesená",J302,0)</f>
        <v>0</v>
      </c>
      <c r="BH302" s="238">
        <f>IF(N302="sníž. přenesená",J302,0)</f>
        <v>0</v>
      </c>
      <c r="BI302" s="238">
        <f>IF(N302="nulová",J302,0)</f>
        <v>0</v>
      </c>
      <c r="BJ302" s="17" t="s">
        <v>82</v>
      </c>
      <c r="BK302" s="238">
        <f>ROUND(I302*H302,2)</f>
        <v>0</v>
      </c>
      <c r="BL302" s="17" t="s">
        <v>1031</v>
      </c>
      <c r="BM302" s="237" t="s">
        <v>1169</v>
      </c>
    </row>
    <row r="303" spans="1:47" s="2" customFormat="1" ht="12">
      <c r="A303" s="38"/>
      <c r="B303" s="39"/>
      <c r="C303" s="40"/>
      <c r="D303" s="239" t="s">
        <v>152</v>
      </c>
      <c r="E303" s="40"/>
      <c r="F303" s="240" t="s">
        <v>1170</v>
      </c>
      <c r="G303" s="40"/>
      <c r="H303" s="40"/>
      <c r="I303" s="241"/>
      <c r="J303" s="40"/>
      <c r="K303" s="40"/>
      <c r="L303" s="44"/>
      <c r="M303" s="242"/>
      <c r="N303" s="243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152</v>
      </c>
      <c r="AU303" s="17" t="s">
        <v>86</v>
      </c>
    </row>
    <row r="304" spans="1:47" s="2" customFormat="1" ht="12">
      <c r="A304" s="38"/>
      <c r="B304" s="39"/>
      <c r="C304" s="40"/>
      <c r="D304" s="244" t="s">
        <v>154</v>
      </c>
      <c r="E304" s="40"/>
      <c r="F304" s="245" t="s">
        <v>1171</v>
      </c>
      <c r="G304" s="40"/>
      <c r="H304" s="40"/>
      <c r="I304" s="241"/>
      <c r="J304" s="40"/>
      <c r="K304" s="40"/>
      <c r="L304" s="44"/>
      <c r="M304" s="242"/>
      <c r="N304" s="243"/>
      <c r="O304" s="91"/>
      <c r="P304" s="91"/>
      <c r="Q304" s="91"/>
      <c r="R304" s="91"/>
      <c r="S304" s="91"/>
      <c r="T304" s="92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154</v>
      </c>
      <c r="AU304" s="17" t="s">
        <v>86</v>
      </c>
    </row>
    <row r="305" spans="1:51" s="13" customFormat="1" ht="12">
      <c r="A305" s="13"/>
      <c r="B305" s="247"/>
      <c r="C305" s="248"/>
      <c r="D305" s="239" t="s">
        <v>158</v>
      </c>
      <c r="E305" s="249" t="s">
        <v>1</v>
      </c>
      <c r="F305" s="250" t="s">
        <v>385</v>
      </c>
      <c r="G305" s="248"/>
      <c r="H305" s="251">
        <v>37</v>
      </c>
      <c r="I305" s="252"/>
      <c r="J305" s="248"/>
      <c r="K305" s="248"/>
      <c r="L305" s="253"/>
      <c r="M305" s="254"/>
      <c r="N305" s="255"/>
      <c r="O305" s="255"/>
      <c r="P305" s="255"/>
      <c r="Q305" s="255"/>
      <c r="R305" s="255"/>
      <c r="S305" s="255"/>
      <c r="T305" s="256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57" t="s">
        <v>158</v>
      </c>
      <c r="AU305" s="257" t="s">
        <v>86</v>
      </c>
      <c r="AV305" s="13" t="s">
        <v>86</v>
      </c>
      <c r="AW305" s="13" t="s">
        <v>35</v>
      </c>
      <c r="AX305" s="13" t="s">
        <v>82</v>
      </c>
      <c r="AY305" s="257" t="s">
        <v>143</v>
      </c>
    </row>
    <row r="306" spans="1:65" s="2" customFormat="1" ht="21.75" customHeight="1">
      <c r="A306" s="38"/>
      <c r="B306" s="39"/>
      <c r="C306" s="269" t="s">
        <v>403</v>
      </c>
      <c r="D306" s="269" t="s">
        <v>215</v>
      </c>
      <c r="E306" s="270" t="s">
        <v>1172</v>
      </c>
      <c r="F306" s="271" t="s">
        <v>1173</v>
      </c>
      <c r="G306" s="272" t="s">
        <v>259</v>
      </c>
      <c r="H306" s="273">
        <v>37</v>
      </c>
      <c r="I306" s="274"/>
      <c r="J306" s="275">
        <f>ROUND(I306*H306,2)</f>
        <v>0</v>
      </c>
      <c r="K306" s="271" t="s">
        <v>149</v>
      </c>
      <c r="L306" s="276"/>
      <c r="M306" s="277" t="s">
        <v>1</v>
      </c>
      <c r="N306" s="278" t="s">
        <v>43</v>
      </c>
      <c r="O306" s="91"/>
      <c r="P306" s="235">
        <f>O306*H306</f>
        <v>0</v>
      </c>
      <c r="Q306" s="235">
        <v>0.00028</v>
      </c>
      <c r="R306" s="235">
        <f>Q306*H306</f>
        <v>0.01036</v>
      </c>
      <c r="S306" s="235">
        <v>0</v>
      </c>
      <c r="T306" s="236">
        <f>S306*H306</f>
        <v>0</v>
      </c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R306" s="237" t="s">
        <v>1152</v>
      </c>
      <c r="AT306" s="237" t="s">
        <v>215</v>
      </c>
      <c r="AU306" s="237" t="s">
        <v>86</v>
      </c>
      <c r="AY306" s="17" t="s">
        <v>143</v>
      </c>
      <c r="BE306" s="238">
        <f>IF(N306="základní",J306,0)</f>
        <v>0</v>
      </c>
      <c r="BF306" s="238">
        <f>IF(N306="snížená",J306,0)</f>
        <v>0</v>
      </c>
      <c r="BG306" s="238">
        <f>IF(N306="zákl. přenesená",J306,0)</f>
        <v>0</v>
      </c>
      <c r="BH306" s="238">
        <f>IF(N306="sníž. přenesená",J306,0)</f>
        <v>0</v>
      </c>
      <c r="BI306" s="238">
        <f>IF(N306="nulová",J306,0)</f>
        <v>0</v>
      </c>
      <c r="BJ306" s="17" t="s">
        <v>82</v>
      </c>
      <c r="BK306" s="238">
        <f>ROUND(I306*H306,2)</f>
        <v>0</v>
      </c>
      <c r="BL306" s="17" t="s">
        <v>1152</v>
      </c>
      <c r="BM306" s="237" t="s">
        <v>1174</v>
      </c>
    </row>
    <row r="307" spans="1:47" s="2" customFormat="1" ht="12">
      <c r="A307" s="38"/>
      <c r="B307" s="39"/>
      <c r="C307" s="40"/>
      <c r="D307" s="239" t="s">
        <v>152</v>
      </c>
      <c r="E307" s="40"/>
      <c r="F307" s="240" t="s">
        <v>1173</v>
      </c>
      <c r="G307" s="40"/>
      <c r="H307" s="40"/>
      <c r="I307" s="241"/>
      <c r="J307" s="40"/>
      <c r="K307" s="40"/>
      <c r="L307" s="44"/>
      <c r="M307" s="242"/>
      <c r="N307" s="243"/>
      <c r="O307" s="91"/>
      <c r="P307" s="91"/>
      <c r="Q307" s="91"/>
      <c r="R307" s="91"/>
      <c r="S307" s="91"/>
      <c r="T307" s="92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T307" s="17" t="s">
        <v>152</v>
      </c>
      <c r="AU307" s="17" t="s">
        <v>86</v>
      </c>
    </row>
    <row r="308" spans="1:65" s="2" customFormat="1" ht="24.15" customHeight="1">
      <c r="A308" s="38"/>
      <c r="B308" s="39"/>
      <c r="C308" s="226" t="s">
        <v>410</v>
      </c>
      <c r="D308" s="226" t="s">
        <v>145</v>
      </c>
      <c r="E308" s="227" t="s">
        <v>1175</v>
      </c>
      <c r="F308" s="228" t="s">
        <v>1176</v>
      </c>
      <c r="G308" s="229" t="s">
        <v>259</v>
      </c>
      <c r="H308" s="230">
        <v>40</v>
      </c>
      <c r="I308" s="231"/>
      <c r="J308" s="232">
        <f>ROUND(I308*H308,2)</f>
        <v>0</v>
      </c>
      <c r="K308" s="228" t="s">
        <v>149</v>
      </c>
      <c r="L308" s="44"/>
      <c r="M308" s="233" t="s">
        <v>1</v>
      </c>
      <c r="N308" s="234" t="s">
        <v>43</v>
      </c>
      <c r="O308" s="91"/>
      <c r="P308" s="235">
        <f>O308*H308</f>
        <v>0</v>
      </c>
      <c r="Q308" s="235">
        <v>0</v>
      </c>
      <c r="R308" s="235">
        <f>Q308*H308</f>
        <v>0</v>
      </c>
      <c r="S308" s="235">
        <v>0</v>
      </c>
      <c r="T308" s="236">
        <f>S308*H308</f>
        <v>0</v>
      </c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R308" s="237" t="s">
        <v>1031</v>
      </c>
      <c r="AT308" s="237" t="s">
        <v>145</v>
      </c>
      <c r="AU308" s="237" t="s">
        <v>86</v>
      </c>
      <c r="AY308" s="17" t="s">
        <v>143</v>
      </c>
      <c r="BE308" s="238">
        <f>IF(N308="základní",J308,0)</f>
        <v>0</v>
      </c>
      <c r="BF308" s="238">
        <f>IF(N308="snížená",J308,0)</f>
        <v>0</v>
      </c>
      <c r="BG308" s="238">
        <f>IF(N308="zákl. přenesená",J308,0)</f>
        <v>0</v>
      </c>
      <c r="BH308" s="238">
        <f>IF(N308="sníž. přenesená",J308,0)</f>
        <v>0</v>
      </c>
      <c r="BI308" s="238">
        <f>IF(N308="nulová",J308,0)</f>
        <v>0</v>
      </c>
      <c r="BJ308" s="17" t="s">
        <v>82</v>
      </c>
      <c r="BK308" s="238">
        <f>ROUND(I308*H308,2)</f>
        <v>0</v>
      </c>
      <c r="BL308" s="17" t="s">
        <v>1031</v>
      </c>
      <c r="BM308" s="237" t="s">
        <v>1177</v>
      </c>
    </row>
    <row r="309" spans="1:47" s="2" customFormat="1" ht="12">
      <c r="A309" s="38"/>
      <c r="B309" s="39"/>
      <c r="C309" s="40"/>
      <c r="D309" s="239" t="s">
        <v>152</v>
      </c>
      <c r="E309" s="40"/>
      <c r="F309" s="240" t="s">
        <v>1178</v>
      </c>
      <c r="G309" s="40"/>
      <c r="H309" s="40"/>
      <c r="I309" s="241"/>
      <c r="J309" s="40"/>
      <c r="K309" s="40"/>
      <c r="L309" s="44"/>
      <c r="M309" s="242"/>
      <c r="N309" s="243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152</v>
      </c>
      <c r="AU309" s="17" t="s">
        <v>86</v>
      </c>
    </row>
    <row r="310" spans="1:47" s="2" customFormat="1" ht="12">
      <c r="A310" s="38"/>
      <c r="B310" s="39"/>
      <c r="C310" s="40"/>
      <c r="D310" s="244" t="s">
        <v>154</v>
      </c>
      <c r="E310" s="40"/>
      <c r="F310" s="245" t="s">
        <v>1179</v>
      </c>
      <c r="G310" s="40"/>
      <c r="H310" s="40"/>
      <c r="I310" s="241"/>
      <c r="J310" s="40"/>
      <c r="K310" s="40"/>
      <c r="L310" s="44"/>
      <c r="M310" s="242"/>
      <c r="N310" s="243"/>
      <c r="O310" s="91"/>
      <c r="P310" s="91"/>
      <c r="Q310" s="91"/>
      <c r="R310" s="91"/>
      <c r="S310" s="91"/>
      <c r="T310" s="92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154</v>
      </c>
      <c r="AU310" s="17" t="s">
        <v>86</v>
      </c>
    </row>
    <row r="311" spans="1:51" s="13" customFormat="1" ht="12">
      <c r="A311" s="13"/>
      <c r="B311" s="247"/>
      <c r="C311" s="248"/>
      <c r="D311" s="239" t="s">
        <v>158</v>
      </c>
      <c r="E311" s="249" t="s">
        <v>1</v>
      </c>
      <c r="F311" s="250" t="s">
        <v>398</v>
      </c>
      <c r="G311" s="248"/>
      <c r="H311" s="251">
        <v>40</v>
      </c>
      <c r="I311" s="252"/>
      <c r="J311" s="248"/>
      <c r="K311" s="248"/>
      <c r="L311" s="253"/>
      <c r="M311" s="254"/>
      <c r="N311" s="255"/>
      <c r="O311" s="255"/>
      <c r="P311" s="255"/>
      <c r="Q311" s="255"/>
      <c r="R311" s="255"/>
      <c r="S311" s="255"/>
      <c r="T311" s="25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7" t="s">
        <v>158</v>
      </c>
      <c r="AU311" s="257" t="s">
        <v>86</v>
      </c>
      <c r="AV311" s="13" t="s">
        <v>86</v>
      </c>
      <c r="AW311" s="13" t="s">
        <v>35</v>
      </c>
      <c r="AX311" s="13" t="s">
        <v>82</v>
      </c>
      <c r="AY311" s="257" t="s">
        <v>143</v>
      </c>
    </row>
    <row r="312" spans="1:65" s="2" customFormat="1" ht="21.75" customHeight="1">
      <c r="A312" s="38"/>
      <c r="B312" s="39"/>
      <c r="C312" s="269" t="s">
        <v>418</v>
      </c>
      <c r="D312" s="269" t="s">
        <v>215</v>
      </c>
      <c r="E312" s="270" t="s">
        <v>1180</v>
      </c>
      <c r="F312" s="271" t="s">
        <v>1181</v>
      </c>
      <c r="G312" s="272" t="s">
        <v>259</v>
      </c>
      <c r="H312" s="273">
        <v>40</v>
      </c>
      <c r="I312" s="274"/>
      <c r="J312" s="275">
        <f>ROUND(I312*H312,2)</f>
        <v>0</v>
      </c>
      <c r="K312" s="271" t="s">
        <v>149</v>
      </c>
      <c r="L312" s="276"/>
      <c r="M312" s="277" t="s">
        <v>1</v>
      </c>
      <c r="N312" s="278" t="s">
        <v>43</v>
      </c>
      <c r="O312" s="91"/>
      <c r="P312" s="235">
        <f>O312*H312</f>
        <v>0</v>
      </c>
      <c r="Q312" s="235">
        <v>0.00043</v>
      </c>
      <c r="R312" s="235">
        <f>Q312*H312</f>
        <v>0.0172</v>
      </c>
      <c r="S312" s="235">
        <v>0</v>
      </c>
      <c r="T312" s="236">
        <f>S312*H312</f>
        <v>0</v>
      </c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R312" s="237" t="s">
        <v>1152</v>
      </c>
      <c r="AT312" s="237" t="s">
        <v>215</v>
      </c>
      <c r="AU312" s="237" t="s">
        <v>86</v>
      </c>
      <c r="AY312" s="17" t="s">
        <v>143</v>
      </c>
      <c r="BE312" s="238">
        <f>IF(N312="základní",J312,0)</f>
        <v>0</v>
      </c>
      <c r="BF312" s="238">
        <f>IF(N312="snížená",J312,0)</f>
        <v>0</v>
      </c>
      <c r="BG312" s="238">
        <f>IF(N312="zákl. přenesená",J312,0)</f>
        <v>0</v>
      </c>
      <c r="BH312" s="238">
        <f>IF(N312="sníž. přenesená",J312,0)</f>
        <v>0</v>
      </c>
      <c r="BI312" s="238">
        <f>IF(N312="nulová",J312,0)</f>
        <v>0</v>
      </c>
      <c r="BJ312" s="17" t="s">
        <v>82</v>
      </c>
      <c r="BK312" s="238">
        <f>ROUND(I312*H312,2)</f>
        <v>0</v>
      </c>
      <c r="BL312" s="17" t="s">
        <v>1152</v>
      </c>
      <c r="BM312" s="237" t="s">
        <v>1182</v>
      </c>
    </row>
    <row r="313" spans="1:47" s="2" customFormat="1" ht="12">
      <c r="A313" s="38"/>
      <c r="B313" s="39"/>
      <c r="C313" s="40"/>
      <c r="D313" s="239" t="s">
        <v>152</v>
      </c>
      <c r="E313" s="40"/>
      <c r="F313" s="240" t="s">
        <v>1181</v>
      </c>
      <c r="G313" s="40"/>
      <c r="H313" s="40"/>
      <c r="I313" s="241"/>
      <c r="J313" s="40"/>
      <c r="K313" s="40"/>
      <c r="L313" s="44"/>
      <c r="M313" s="242"/>
      <c r="N313" s="243"/>
      <c r="O313" s="91"/>
      <c r="P313" s="91"/>
      <c r="Q313" s="91"/>
      <c r="R313" s="91"/>
      <c r="S313" s="91"/>
      <c r="T313" s="92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T313" s="17" t="s">
        <v>152</v>
      </c>
      <c r="AU313" s="17" t="s">
        <v>86</v>
      </c>
    </row>
    <row r="314" spans="1:65" s="2" customFormat="1" ht="24.15" customHeight="1">
      <c r="A314" s="38"/>
      <c r="B314" s="39"/>
      <c r="C314" s="226" t="s">
        <v>425</v>
      </c>
      <c r="D314" s="226" t="s">
        <v>145</v>
      </c>
      <c r="E314" s="227" t="s">
        <v>1183</v>
      </c>
      <c r="F314" s="228" t="s">
        <v>1184</v>
      </c>
      <c r="G314" s="229" t="s">
        <v>259</v>
      </c>
      <c r="H314" s="230">
        <v>12</v>
      </c>
      <c r="I314" s="231"/>
      <c r="J314" s="232">
        <f>ROUND(I314*H314,2)</f>
        <v>0</v>
      </c>
      <c r="K314" s="228" t="s">
        <v>149</v>
      </c>
      <c r="L314" s="44"/>
      <c r="M314" s="233" t="s">
        <v>1</v>
      </c>
      <c r="N314" s="234" t="s">
        <v>43</v>
      </c>
      <c r="O314" s="91"/>
      <c r="P314" s="235">
        <f>O314*H314</f>
        <v>0</v>
      </c>
      <c r="Q314" s="235">
        <v>0</v>
      </c>
      <c r="R314" s="235">
        <f>Q314*H314</f>
        <v>0</v>
      </c>
      <c r="S314" s="235">
        <v>0</v>
      </c>
      <c r="T314" s="236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37" t="s">
        <v>1031</v>
      </c>
      <c r="AT314" s="237" t="s">
        <v>145</v>
      </c>
      <c r="AU314" s="237" t="s">
        <v>86</v>
      </c>
      <c r="AY314" s="17" t="s">
        <v>143</v>
      </c>
      <c r="BE314" s="238">
        <f>IF(N314="základní",J314,0)</f>
        <v>0</v>
      </c>
      <c r="BF314" s="238">
        <f>IF(N314="snížená",J314,0)</f>
        <v>0</v>
      </c>
      <c r="BG314" s="238">
        <f>IF(N314="zákl. přenesená",J314,0)</f>
        <v>0</v>
      </c>
      <c r="BH314" s="238">
        <f>IF(N314="sníž. přenesená",J314,0)</f>
        <v>0</v>
      </c>
      <c r="BI314" s="238">
        <f>IF(N314="nulová",J314,0)</f>
        <v>0</v>
      </c>
      <c r="BJ314" s="17" t="s">
        <v>82</v>
      </c>
      <c r="BK314" s="238">
        <f>ROUND(I314*H314,2)</f>
        <v>0</v>
      </c>
      <c r="BL314" s="17" t="s">
        <v>1031</v>
      </c>
      <c r="BM314" s="237" t="s">
        <v>1185</v>
      </c>
    </row>
    <row r="315" spans="1:47" s="2" customFormat="1" ht="12">
      <c r="A315" s="38"/>
      <c r="B315" s="39"/>
      <c r="C315" s="40"/>
      <c r="D315" s="239" t="s">
        <v>152</v>
      </c>
      <c r="E315" s="40"/>
      <c r="F315" s="240" t="s">
        <v>1186</v>
      </c>
      <c r="G315" s="40"/>
      <c r="H315" s="40"/>
      <c r="I315" s="241"/>
      <c r="J315" s="40"/>
      <c r="K315" s="40"/>
      <c r="L315" s="44"/>
      <c r="M315" s="242"/>
      <c r="N315" s="243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152</v>
      </c>
      <c r="AU315" s="17" t="s">
        <v>86</v>
      </c>
    </row>
    <row r="316" spans="1:47" s="2" customFormat="1" ht="12">
      <c r="A316" s="38"/>
      <c r="B316" s="39"/>
      <c r="C316" s="40"/>
      <c r="D316" s="244" t="s">
        <v>154</v>
      </c>
      <c r="E316" s="40"/>
      <c r="F316" s="245" t="s">
        <v>1187</v>
      </c>
      <c r="G316" s="40"/>
      <c r="H316" s="40"/>
      <c r="I316" s="241"/>
      <c r="J316" s="40"/>
      <c r="K316" s="40"/>
      <c r="L316" s="44"/>
      <c r="M316" s="242"/>
      <c r="N316" s="243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154</v>
      </c>
      <c r="AU316" s="17" t="s">
        <v>86</v>
      </c>
    </row>
    <row r="317" spans="1:51" s="13" customFormat="1" ht="12">
      <c r="A317" s="13"/>
      <c r="B317" s="247"/>
      <c r="C317" s="248"/>
      <c r="D317" s="239" t="s">
        <v>158</v>
      </c>
      <c r="E317" s="249" t="s">
        <v>1</v>
      </c>
      <c r="F317" s="250" t="s">
        <v>8</v>
      </c>
      <c r="G317" s="248"/>
      <c r="H317" s="251">
        <v>12</v>
      </c>
      <c r="I317" s="252"/>
      <c r="J317" s="248"/>
      <c r="K317" s="248"/>
      <c r="L317" s="253"/>
      <c r="M317" s="254"/>
      <c r="N317" s="255"/>
      <c r="O317" s="255"/>
      <c r="P317" s="255"/>
      <c r="Q317" s="255"/>
      <c r="R317" s="255"/>
      <c r="S317" s="255"/>
      <c r="T317" s="256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57" t="s">
        <v>158</v>
      </c>
      <c r="AU317" s="257" t="s">
        <v>86</v>
      </c>
      <c r="AV317" s="13" t="s">
        <v>86</v>
      </c>
      <c r="AW317" s="13" t="s">
        <v>35</v>
      </c>
      <c r="AX317" s="13" t="s">
        <v>82</v>
      </c>
      <c r="AY317" s="257" t="s">
        <v>143</v>
      </c>
    </row>
    <row r="318" spans="1:65" s="2" customFormat="1" ht="21.75" customHeight="1">
      <c r="A318" s="38"/>
      <c r="B318" s="39"/>
      <c r="C318" s="269" t="s">
        <v>433</v>
      </c>
      <c r="D318" s="269" t="s">
        <v>215</v>
      </c>
      <c r="E318" s="270" t="s">
        <v>1188</v>
      </c>
      <c r="F318" s="271" t="s">
        <v>1189</v>
      </c>
      <c r="G318" s="272" t="s">
        <v>259</v>
      </c>
      <c r="H318" s="273">
        <v>12</v>
      </c>
      <c r="I318" s="274"/>
      <c r="J318" s="275">
        <f>ROUND(I318*H318,2)</f>
        <v>0</v>
      </c>
      <c r="K318" s="271" t="s">
        <v>149</v>
      </c>
      <c r="L318" s="276"/>
      <c r="M318" s="277" t="s">
        <v>1</v>
      </c>
      <c r="N318" s="278" t="s">
        <v>43</v>
      </c>
      <c r="O318" s="91"/>
      <c r="P318" s="235">
        <f>O318*H318</f>
        <v>0</v>
      </c>
      <c r="Q318" s="235">
        <v>0.00106</v>
      </c>
      <c r="R318" s="235">
        <f>Q318*H318</f>
        <v>0.012719999999999999</v>
      </c>
      <c r="S318" s="235">
        <v>0</v>
      </c>
      <c r="T318" s="236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37" t="s">
        <v>1152</v>
      </c>
      <c r="AT318" s="237" t="s">
        <v>215</v>
      </c>
      <c r="AU318" s="237" t="s">
        <v>86</v>
      </c>
      <c r="AY318" s="17" t="s">
        <v>143</v>
      </c>
      <c r="BE318" s="238">
        <f>IF(N318="základní",J318,0)</f>
        <v>0</v>
      </c>
      <c r="BF318" s="238">
        <f>IF(N318="snížená",J318,0)</f>
        <v>0</v>
      </c>
      <c r="BG318" s="238">
        <f>IF(N318="zákl. přenesená",J318,0)</f>
        <v>0</v>
      </c>
      <c r="BH318" s="238">
        <f>IF(N318="sníž. přenesená",J318,0)</f>
        <v>0</v>
      </c>
      <c r="BI318" s="238">
        <f>IF(N318="nulová",J318,0)</f>
        <v>0</v>
      </c>
      <c r="BJ318" s="17" t="s">
        <v>82</v>
      </c>
      <c r="BK318" s="238">
        <f>ROUND(I318*H318,2)</f>
        <v>0</v>
      </c>
      <c r="BL318" s="17" t="s">
        <v>1152</v>
      </c>
      <c r="BM318" s="237" t="s">
        <v>1190</v>
      </c>
    </row>
    <row r="319" spans="1:47" s="2" customFormat="1" ht="12">
      <c r="A319" s="38"/>
      <c r="B319" s="39"/>
      <c r="C319" s="40"/>
      <c r="D319" s="239" t="s">
        <v>152</v>
      </c>
      <c r="E319" s="40"/>
      <c r="F319" s="240" t="s">
        <v>1189</v>
      </c>
      <c r="G319" s="40"/>
      <c r="H319" s="40"/>
      <c r="I319" s="241"/>
      <c r="J319" s="40"/>
      <c r="K319" s="40"/>
      <c r="L319" s="44"/>
      <c r="M319" s="242"/>
      <c r="N319" s="243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152</v>
      </c>
      <c r="AU319" s="17" t="s">
        <v>86</v>
      </c>
    </row>
    <row r="320" spans="1:65" s="2" customFormat="1" ht="24.15" customHeight="1">
      <c r="A320" s="38"/>
      <c r="B320" s="39"/>
      <c r="C320" s="226" t="s">
        <v>442</v>
      </c>
      <c r="D320" s="226" t="s">
        <v>145</v>
      </c>
      <c r="E320" s="227" t="s">
        <v>1191</v>
      </c>
      <c r="F320" s="228" t="s">
        <v>1192</v>
      </c>
      <c r="G320" s="229" t="s">
        <v>259</v>
      </c>
      <c r="H320" s="230">
        <v>6</v>
      </c>
      <c r="I320" s="231"/>
      <c r="J320" s="232">
        <f>ROUND(I320*H320,2)</f>
        <v>0</v>
      </c>
      <c r="K320" s="228" t="s">
        <v>149</v>
      </c>
      <c r="L320" s="44"/>
      <c r="M320" s="233" t="s">
        <v>1</v>
      </c>
      <c r="N320" s="234" t="s">
        <v>43</v>
      </c>
      <c r="O320" s="91"/>
      <c r="P320" s="235">
        <f>O320*H320</f>
        <v>0</v>
      </c>
      <c r="Q320" s="235">
        <v>0</v>
      </c>
      <c r="R320" s="235">
        <f>Q320*H320</f>
        <v>0</v>
      </c>
      <c r="S320" s="235">
        <v>0</v>
      </c>
      <c r="T320" s="236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37" t="s">
        <v>1031</v>
      </c>
      <c r="AT320" s="237" t="s">
        <v>145</v>
      </c>
      <c r="AU320" s="237" t="s">
        <v>86</v>
      </c>
      <c r="AY320" s="17" t="s">
        <v>143</v>
      </c>
      <c r="BE320" s="238">
        <f>IF(N320="základní",J320,0)</f>
        <v>0</v>
      </c>
      <c r="BF320" s="238">
        <f>IF(N320="snížená",J320,0)</f>
        <v>0</v>
      </c>
      <c r="BG320" s="238">
        <f>IF(N320="zákl. přenesená",J320,0)</f>
        <v>0</v>
      </c>
      <c r="BH320" s="238">
        <f>IF(N320="sníž. přenesená",J320,0)</f>
        <v>0</v>
      </c>
      <c r="BI320" s="238">
        <f>IF(N320="nulová",J320,0)</f>
        <v>0</v>
      </c>
      <c r="BJ320" s="17" t="s">
        <v>82</v>
      </c>
      <c r="BK320" s="238">
        <f>ROUND(I320*H320,2)</f>
        <v>0</v>
      </c>
      <c r="BL320" s="17" t="s">
        <v>1031</v>
      </c>
      <c r="BM320" s="237" t="s">
        <v>1193</v>
      </c>
    </row>
    <row r="321" spans="1:47" s="2" customFormat="1" ht="12">
      <c r="A321" s="38"/>
      <c r="B321" s="39"/>
      <c r="C321" s="40"/>
      <c r="D321" s="239" t="s">
        <v>152</v>
      </c>
      <c r="E321" s="40"/>
      <c r="F321" s="240" t="s">
        <v>1194</v>
      </c>
      <c r="G321" s="40"/>
      <c r="H321" s="40"/>
      <c r="I321" s="241"/>
      <c r="J321" s="40"/>
      <c r="K321" s="40"/>
      <c r="L321" s="44"/>
      <c r="M321" s="242"/>
      <c r="N321" s="243"/>
      <c r="O321" s="91"/>
      <c r="P321" s="91"/>
      <c r="Q321" s="91"/>
      <c r="R321" s="91"/>
      <c r="S321" s="91"/>
      <c r="T321" s="92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152</v>
      </c>
      <c r="AU321" s="17" t="s">
        <v>86</v>
      </c>
    </row>
    <row r="322" spans="1:47" s="2" customFormat="1" ht="12">
      <c r="A322" s="38"/>
      <c r="B322" s="39"/>
      <c r="C322" s="40"/>
      <c r="D322" s="244" t="s">
        <v>154</v>
      </c>
      <c r="E322" s="40"/>
      <c r="F322" s="245" t="s">
        <v>1195</v>
      </c>
      <c r="G322" s="40"/>
      <c r="H322" s="40"/>
      <c r="I322" s="241"/>
      <c r="J322" s="40"/>
      <c r="K322" s="40"/>
      <c r="L322" s="44"/>
      <c r="M322" s="242"/>
      <c r="N322" s="24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154</v>
      </c>
      <c r="AU322" s="17" t="s">
        <v>86</v>
      </c>
    </row>
    <row r="323" spans="1:51" s="13" customFormat="1" ht="12">
      <c r="A323" s="13"/>
      <c r="B323" s="247"/>
      <c r="C323" s="248"/>
      <c r="D323" s="239" t="s">
        <v>158</v>
      </c>
      <c r="E323" s="249" t="s">
        <v>1</v>
      </c>
      <c r="F323" s="250" t="s">
        <v>191</v>
      </c>
      <c r="G323" s="248"/>
      <c r="H323" s="251">
        <v>6</v>
      </c>
      <c r="I323" s="252"/>
      <c r="J323" s="248"/>
      <c r="K323" s="248"/>
      <c r="L323" s="253"/>
      <c r="M323" s="254"/>
      <c r="N323" s="255"/>
      <c r="O323" s="255"/>
      <c r="P323" s="255"/>
      <c r="Q323" s="255"/>
      <c r="R323" s="255"/>
      <c r="S323" s="255"/>
      <c r="T323" s="256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7" t="s">
        <v>158</v>
      </c>
      <c r="AU323" s="257" t="s">
        <v>86</v>
      </c>
      <c r="AV323" s="13" t="s">
        <v>86</v>
      </c>
      <c r="AW323" s="13" t="s">
        <v>35</v>
      </c>
      <c r="AX323" s="13" t="s">
        <v>82</v>
      </c>
      <c r="AY323" s="257" t="s">
        <v>143</v>
      </c>
    </row>
    <row r="324" spans="1:65" s="2" customFormat="1" ht="21.75" customHeight="1">
      <c r="A324" s="38"/>
      <c r="B324" s="39"/>
      <c r="C324" s="269" t="s">
        <v>679</v>
      </c>
      <c r="D324" s="269" t="s">
        <v>215</v>
      </c>
      <c r="E324" s="270" t="s">
        <v>1196</v>
      </c>
      <c r="F324" s="271" t="s">
        <v>1197</v>
      </c>
      <c r="G324" s="272" t="s">
        <v>259</v>
      </c>
      <c r="H324" s="273">
        <v>6</v>
      </c>
      <c r="I324" s="274"/>
      <c r="J324" s="275">
        <f>ROUND(I324*H324,2)</f>
        <v>0</v>
      </c>
      <c r="K324" s="271" t="s">
        <v>149</v>
      </c>
      <c r="L324" s="276"/>
      <c r="M324" s="277" t="s">
        <v>1</v>
      </c>
      <c r="N324" s="278" t="s">
        <v>43</v>
      </c>
      <c r="O324" s="91"/>
      <c r="P324" s="235">
        <f>O324*H324</f>
        <v>0</v>
      </c>
      <c r="Q324" s="235">
        <v>0.00147</v>
      </c>
      <c r="R324" s="235">
        <f>Q324*H324</f>
        <v>0.00882</v>
      </c>
      <c r="S324" s="235">
        <v>0</v>
      </c>
      <c r="T324" s="236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37" t="s">
        <v>1152</v>
      </c>
      <c r="AT324" s="237" t="s">
        <v>215</v>
      </c>
      <c r="AU324" s="237" t="s">
        <v>86</v>
      </c>
      <c r="AY324" s="17" t="s">
        <v>143</v>
      </c>
      <c r="BE324" s="238">
        <f>IF(N324="základní",J324,0)</f>
        <v>0</v>
      </c>
      <c r="BF324" s="238">
        <f>IF(N324="snížená",J324,0)</f>
        <v>0</v>
      </c>
      <c r="BG324" s="238">
        <f>IF(N324="zákl. přenesená",J324,0)</f>
        <v>0</v>
      </c>
      <c r="BH324" s="238">
        <f>IF(N324="sníž. přenesená",J324,0)</f>
        <v>0</v>
      </c>
      <c r="BI324" s="238">
        <f>IF(N324="nulová",J324,0)</f>
        <v>0</v>
      </c>
      <c r="BJ324" s="17" t="s">
        <v>82</v>
      </c>
      <c r="BK324" s="238">
        <f>ROUND(I324*H324,2)</f>
        <v>0</v>
      </c>
      <c r="BL324" s="17" t="s">
        <v>1152</v>
      </c>
      <c r="BM324" s="237" t="s">
        <v>1198</v>
      </c>
    </row>
    <row r="325" spans="1:47" s="2" customFormat="1" ht="12">
      <c r="A325" s="38"/>
      <c r="B325" s="39"/>
      <c r="C325" s="40"/>
      <c r="D325" s="239" t="s">
        <v>152</v>
      </c>
      <c r="E325" s="40"/>
      <c r="F325" s="240" t="s">
        <v>1197</v>
      </c>
      <c r="G325" s="40"/>
      <c r="H325" s="40"/>
      <c r="I325" s="241"/>
      <c r="J325" s="40"/>
      <c r="K325" s="40"/>
      <c r="L325" s="44"/>
      <c r="M325" s="242"/>
      <c r="N325" s="243"/>
      <c r="O325" s="91"/>
      <c r="P325" s="91"/>
      <c r="Q325" s="91"/>
      <c r="R325" s="91"/>
      <c r="S325" s="91"/>
      <c r="T325" s="92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7" t="s">
        <v>152</v>
      </c>
      <c r="AU325" s="17" t="s">
        <v>86</v>
      </c>
    </row>
    <row r="326" spans="1:65" s="2" customFormat="1" ht="24.15" customHeight="1">
      <c r="A326" s="38"/>
      <c r="B326" s="39"/>
      <c r="C326" s="226" t="s">
        <v>684</v>
      </c>
      <c r="D326" s="226" t="s">
        <v>145</v>
      </c>
      <c r="E326" s="227" t="s">
        <v>1199</v>
      </c>
      <c r="F326" s="228" t="s">
        <v>1200</v>
      </c>
      <c r="G326" s="229" t="s">
        <v>259</v>
      </c>
      <c r="H326" s="230">
        <v>133</v>
      </c>
      <c r="I326" s="231"/>
      <c r="J326" s="232">
        <f>ROUND(I326*H326,2)</f>
        <v>0</v>
      </c>
      <c r="K326" s="228" t="s">
        <v>149</v>
      </c>
      <c r="L326" s="44"/>
      <c r="M326" s="233" t="s">
        <v>1</v>
      </c>
      <c r="N326" s="234" t="s">
        <v>43</v>
      </c>
      <c r="O326" s="91"/>
      <c r="P326" s="235">
        <f>O326*H326</f>
        <v>0</v>
      </c>
      <c r="Q326" s="235">
        <v>0</v>
      </c>
      <c r="R326" s="235">
        <f>Q326*H326</f>
        <v>0</v>
      </c>
      <c r="S326" s="235">
        <v>0</v>
      </c>
      <c r="T326" s="23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1031</v>
      </c>
      <c r="AT326" s="237" t="s">
        <v>145</v>
      </c>
      <c r="AU326" s="237" t="s">
        <v>86</v>
      </c>
      <c r="AY326" s="17" t="s">
        <v>143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82</v>
      </c>
      <c r="BK326" s="238">
        <f>ROUND(I326*H326,2)</f>
        <v>0</v>
      </c>
      <c r="BL326" s="17" t="s">
        <v>1031</v>
      </c>
      <c r="BM326" s="237" t="s">
        <v>1201</v>
      </c>
    </row>
    <row r="327" spans="1:47" s="2" customFormat="1" ht="12">
      <c r="A327" s="38"/>
      <c r="B327" s="39"/>
      <c r="C327" s="40"/>
      <c r="D327" s="239" t="s">
        <v>152</v>
      </c>
      <c r="E327" s="40"/>
      <c r="F327" s="240" t="s">
        <v>1202</v>
      </c>
      <c r="G327" s="40"/>
      <c r="H327" s="40"/>
      <c r="I327" s="241"/>
      <c r="J327" s="40"/>
      <c r="K327" s="40"/>
      <c r="L327" s="44"/>
      <c r="M327" s="242"/>
      <c r="N327" s="243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152</v>
      </c>
      <c r="AU327" s="17" t="s">
        <v>86</v>
      </c>
    </row>
    <row r="328" spans="1:47" s="2" customFormat="1" ht="12">
      <c r="A328" s="38"/>
      <c r="B328" s="39"/>
      <c r="C328" s="40"/>
      <c r="D328" s="244" t="s">
        <v>154</v>
      </c>
      <c r="E328" s="40"/>
      <c r="F328" s="245" t="s">
        <v>1203</v>
      </c>
      <c r="G328" s="40"/>
      <c r="H328" s="40"/>
      <c r="I328" s="241"/>
      <c r="J328" s="40"/>
      <c r="K328" s="40"/>
      <c r="L328" s="44"/>
      <c r="M328" s="242"/>
      <c r="N328" s="243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154</v>
      </c>
      <c r="AU328" s="17" t="s">
        <v>86</v>
      </c>
    </row>
    <row r="329" spans="1:51" s="13" customFormat="1" ht="12">
      <c r="A329" s="13"/>
      <c r="B329" s="247"/>
      <c r="C329" s="248"/>
      <c r="D329" s="239" t="s">
        <v>158</v>
      </c>
      <c r="E329" s="249" t="s">
        <v>1</v>
      </c>
      <c r="F329" s="250" t="s">
        <v>1122</v>
      </c>
      <c r="G329" s="248"/>
      <c r="H329" s="251">
        <v>133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7" t="s">
        <v>158</v>
      </c>
      <c r="AU329" s="257" t="s">
        <v>86</v>
      </c>
      <c r="AV329" s="13" t="s">
        <v>86</v>
      </c>
      <c r="AW329" s="13" t="s">
        <v>35</v>
      </c>
      <c r="AX329" s="13" t="s">
        <v>82</v>
      </c>
      <c r="AY329" s="257" t="s">
        <v>143</v>
      </c>
    </row>
    <row r="330" spans="1:65" s="2" customFormat="1" ht="21.75" customHeight="1">
      <c r="A330" s="38"/>
      <c r="B330" s="39"/>
      <c r="C330" s="269" t="s">
        <v>690</v>
      </c>
      <c r="D330" s="269" t="s">
        <v>215</v>
      </c>
      <c r="E330" s="270" t="s">
        <v>1204</v>
      </c>
      <c r="F330" s="271" t="s">
        <v>1205</v>
      </c>
      <c r="G330" s="272" t="s">
        <v>259</v>
      </c>
      <c r="H330" s="273">
        <v>133</v>
      </c>
      <c r="I330" s="274"/>
      <c r="J330" s="275">
        <f>ROUND(I330*H330,2)</f>
        <v>0</v>
      </c>
      <c r="K330" s="271" t="s">
        <v>149</v>
      </c>
      <c r="L330" s="276"/>
      <c r="M330" s="277" t="s">
        <v>1</v>
      </c>
      <c r="N330" s="278" t="s">
        <v>43</v>
      </c>
      <c r="O330" s="91"/>
      <c r="P330" s="235">
        <f>O330*H330</f>
        <v>0</v>
      </c>
      <c r="Q330" s="235">
        <v>0.00903</v>
      </c>
      <c r="R330" s="235">
        <f>Q330*H330</f>
        <v>1.20099</v>
      </c>
      <c r="S330" s="235">
        <v>0</v>
      </c>
      <c r="T330" s="23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7" t="s">
        <v>1152</v>
      </c>
      <c r="AT330" s="237" t="s">
        <v>215</v>
      </c>
      <c r="AU330" s="237" t="s">
        <v>86</v>
      </c>
      <c r="AY330" s="17" t="s">
        <v>143</v>
      </c>
      <c r="BE330" s="238">
        <f>IF(N330="základní",J330,0)</f>
        <v>0</v>
      </c>
      <c r="BF330" s="238">
        <f>IF(N330="snížená",J330,0)</f>
        <v>0</v>
      </c>
      <c r="BG330" s="238">
        <f>IF(N330="zákl. přenesená",J330,0)</f>
        <v>0</v>
      </c>
      <c r="BH330" s="238">
        <f>IF(N330="sníž. přenesená",J330,0)</f>
        <v>0</v>
      </c>
      <c r="BI330" s="238">
        <f>IF(N330="nulová",J330,0)</f>
        <v>0</v>
      </c>
      <c r="BJ330" s="17" t="s">
        <v>82</v>
      </c>
      <c r="BK330" s="238">
        <f>ROUND(I330*H330,2)</f>
        <v>0</v>
      </c>
      <c r="BL330" s="17" t="s">
        <v>1152</v>
      </c>
      <c r="BM330" s="237" t="s">
        <v>1206</v>
      </c>
    </row>
    <row r="331" spans="1:47" s="2" customFormat="1" ht="12">
      <c r="A331" s="38"/>
      <c r="B331" s="39"/>
      <c r="C331" s="40"/>
      <c r="D331" s="239" t="s">
        <v>152</v>
      </c>
      <c r="E331" s="40"/>
      <c r="F331" s="240" t="s">
        <v>1205</v>
      </c>
      <c r="G331" s="40"/>
      <c r="H331" s="40"/>
      <c r="I331" s="241"/>
      <c r="J331" s="40"/>
      <c r="K331" s="40"/>
      <c r="L331" s="44"/>
      <c r="M331" s="242"/>
      <c r="N331" s="243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152</v>
      </c>
      <c r="AU331" s="17" t="s">
        <v>86</v>
      </c>
    </row>
    <row r="332" spans="1:65" s="2" customFormat="1" ht="24.15" customHeight="1">
      <c r="A332" s="38"/>
      <c r="B332" s="39"/>
      <c r="C332" s="226" t="s">
        <v>694</v>
      </c>
      <c r="D332" s="226" t="s">
        <v>145</v>
      </c>
      <c r="E332" s="227" t="s">
        <v>1207</v>
      </c>
      <c r="F332" s="228" t="s">
        <v>1208</v>
      </c>
      <c r="G332" s="229" t="s">
        <v>341</v>
      </c>
      <c r="H332" s="230">
        <v>12</v>
      </c>
      <c r="I332" s="231"/>
      <c r="J332" s="232">
        <f>ROUND(I332*H332,2)</f>
        <v>0</v>
      </c>
      <c r="K332" s="228" t="s">
        <v>149</v>
      </c>
      <c r="L332" s="44"/>
      <c r="M332" s="233" t="s">
        <v>1</v>
      </c>
      <c r="N332" s="234" t="s">
        <v>43</v>
      </c>
      <c r="O332" s="91"/>
      <c r="P332" s="235">
        <f>O332*H332</f>
        <v>0</v>
      </c>
      <c r="Q332" s="235">
        <v>0</v>
      </c>
      <c r="R332" s="235">
        <f>Q332*H332</f>
        <v>0</v>
      </c>
      <c r="S332" s="235">
        <v>0</v>
      </c>
      <c r="T332" s="236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237" t="s">
        <v>1031</v>
      </c>
      <c r="AT332" s="237" t="s">
        <v>145</v>
      </c>
      <c r="AU332" s="237" t="s">
        <v>86</v>
      </c>
      <c r="AY332" s="17" t="s">
        <v>143</v>
      </c>
      <c r="BE332" s="238">
        <f>IF(N332="základní",J332,0)</f>
        <v>0</v>
      </c>
      <c r="BF332" s="238">
        <f>IF(N332="snížená",J332,0)</f>
        <v>0</v>
      </c>
      <c r="BG332" s="238">
        <f>IF(N332="zákl. přenesená",J332,0)</f>
        <v>0</v>
      </c>
      <c r="BH332" s="238">
        <f>IF(N332="sníž. přenesená",J332,0)</f>
        <v>0</v>
      </c>
      <c r="BI332" s="238">
        <f>IF(N332="nulová",J332,0)</f>
        <v>0</v>
      </c>
      <c r="BJ332" s="17" t="s">
        <v>82</v>
      </c>
      <c r="BK332" s="238">
        <f>ROUND(I332*H332,2)</f>
        <v>0</v>
      </c>
      <c r="BL332" s="17" t="s">
        <v>1031</v>
      </c>
      <c r="BM332" s="237" t="s">
        <v>1209</v>
      </c>
    </row>
    <row r="333" spans="1:47" s="2" customFormat="1" ht="12">
      <c r="A333" s="38"/>
      <c r="B333" s="39"/>
      <c r="C333" s="40"/>
      <c r="D333" s="239" t="s">
        <v>152</v>
      </c>
      <c r="E333" s="40"/>
      <c r="F333" s="240" t="s">
        <v>1210</v>
      </c>
      <c r="G333" s="40"/>
      <c r="H333" s="40"/>
      <c r="I333" s="241"/>
      <c r="J333" s="40"/>
      <c r="K333" s="40"/>
      <c r="L333" s="44"/>
      <c r="M333" s="242"/>
      <c r="N333" s="243"/>
      <c r="O333" s="91"/>
      <c r="P333" s="91"/>
      <c r="Q333" s="91"/>
      <c r="R333" s="91"/>
      <c r="S333" s="91"/>
      <c r="T333" s="92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T333" s="17" t="s">
        <v>152</v>
      </c>
      <c r="AU333" s="17" t="s">
        <v>86</v>
      </c>
    </row>
    <row r="334" spans="1:47" s="2" customFormat="1" ht="12">
      <c r="A334" s="38"/>
      <c r="B334" s="39"/>
      <c r="C334" s="40"/>
      <c r="D334" s="244" t="s">
        <v>154</v>
      </c>
      <c r="E334" s="40"/>
      <c r="F334" s="245" t="s">
        <v>1211</v>
      </c>
      <c r="G334" s="40"/>
      <c r="H334" s="40"/>
      <c r="I334" s="241"/>
      <c r="J334" s="40"/>
      <c r="K334" s="40"/>
      <c r="L334" s="44"/>
      <c r="M334" s="242"/>
      <c r="N334" s="243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154</v>
      </c>
      <c r="AU334" s="17" t="s">
        <v>86</v>
      </c>
    </row>
    <row r="335" spans="1:51" s="13" customFormat="1" ht="12">
      <c r="A335" s="13"/>
      <c r="B335" s="247"/>
      <c r="C335" s="248"/>
      <c r="D335" s="239" t="s">
        <v>158</v>
      </c>
      <c r="E335" s="249" t="s">
        <v>1</v>
      </c>
      <c r="F335" s="250" t="s">
        <v>8</v>
      </c>
      <c r="G335" s="248"/>
      <c r="H335" s="251">
        <v>12</v>
      </c>
      <c r="I335" s="252"/>
      <c r="J335" s="248"/>
      <c r="K335" s="248"/>
      <c r="L335" s="253"/>
      <c r="M335" s="254"/>
      <c r="N335" s="255"/>
      <c r="O335" s="255"/>
      <c r="P335" s="255"/>
      <c r="Q335" s="255"/>
      <c r="R335" s="255"/>
      <c r="S335" s="255"/>
      <c r="T335" s="256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57" t="s">
        <v>158</v>
      </c>
      <c r="AU335" s="257" t="s">
        <v>86</v>
      </c>
      <c r="AV335" s="13" t="s">
        <v>86</v>
      </c>
      <c r="AW335" s="13" t="s">
        <v>35</v>
      </c>
      <c r="AX335" s="13" t="s">
        <v>82</v>
      </c>
      <c r="AY335" s="257" t="s">
        <v>143</v>
      </c>
    </row>
    <row r="336" spans="1:65" s="2" customFormat="1" ht="16.5" customHeight="1">
      <c r="A336" s="38"/>
      <c r="B336" s="39"/>
      <c r="C336" s="269" t="s">
        <v>700</v>
      </c>
      <c r="D336" s="269" t="s">
        <v>215</v>
      </c>
      <c r="E336" s="270" t="s">
        <v>1212</v>
      </c>
      <c r="F336" s="271" t="s">
        <v>1213</v>
      </c>
      <c r="G336" s="272" t="s">
        <v>341</v>
      </c>
      <c r="H336" s="273">
        <v>12</v>
      </c>
      <c r="I336" s="274"/>
      <c r="J336" s="275">
        <f>ROUND(I336*H336,2)</f>
        <v>0</v>
      </c>
      <c r="K336" s="271" t="s">
        <v>149</v>
      </c>
      <c r="L336" s="276"/>
      <c r="M336" s="277" t="s">
        <v>1</v>
      </c>
      <c r="N336" s="278" t="s">
        <v>43</v>
      </c>
      <c r="O336" s="91"/>
      <c r="P336" s="235">
        <f>O336*H336</f>
        <v>0</v>
      </c>
      <c r="Q336" s="235">
        <v>5E-05</v>
      </c>
      <c r="R336" s="235">
        <f>Q336*H336</f>
        <v>0.0006000000000000001</v>
      </c>
      <c r="S336" s="235">
        <v>0</v>
      </c>
      <c r="T336" s="236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37" t="s">
        <v>1152</v>
      </c>
      <c r="AT336" s="237" t="s">
        <v>215</v>
      </c>
      <c r="AU336" s="237" t="s">
        <v>86</v>
      </c>
      <c r="AY336" s="17" t="s">
        <v>143</v>
      </c>
      <c r="BE336" s="238">
        <f>IF(N336="základní",J336,0)</f>
        <v>0</v>
      </c>
      <c r="BF336" s="238">
        <f>IF(N336="snížená",J336,0)</f>
        <v>0</v>
      </c>
      <c r="BG336" s="238">
        <f>IF(N336="zákl. přenesená",J336,0)</f>
        <v>0</v>
      </c>
      <c r="BH336" s="238">
        <f>IF(N336="sníž. přenesená",J336,0)</f>
        <v>0</v>
      </c>
      <c r="BI336" s="238">
        <f>IF(N336="nulová",J336,0)</f>
        <v>0</v>
      </c>
      <c r="BJ336" s="17" t="s">
        <v>82</v>
      </c>
      <c r="BK336" s="238">
        <f>ROUND(I336*H336,2)</f>
        <v>0</v>
      </c>
      <c r="BL336" s="17" t="s">
        <v>1152</v>
      </c>
      <c r="BM336" s="237" t="s">
        <v>1214</v>
      </c>
    </row>
    <row r="337" spans="1:47" s="2" customFormat="1" ht="12">
      <c r="A337" s="38"/>
      <c r="B337" s="39"/>
      <c r="C337" s="40"/>
      <c r="D337" s="239" t="s">
        <v>152</v>
      </c>
      <c r="E337" s="40"/>
      <c r="F337" s="240" t="s">
        <v>1213</v>
      </c>
      <c r="G337" s="40"/>
      <c r="H337" s="40"/>
      <c r="I337" s="241"/>
      <c r="J337" s="40"/>
      <c r="K337" s="40"/>
      <c r="L337" s="44"/>
      <c r="M337" s="242"/>
      <c r="N337" s="243"/>
      <c r="O337" s="91"/>
      <c r="P337" s="91"/>
      <c r="Q337" s="91"/>
      <c r="R337" s="91"/>
      <c r="S337" s="91"/>
      <c r="T337" s="92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152</v>
      </c>
      <c r="AU337" s="17" t="s">
        <v>86</v>
      </c>
    </row>
    <row r="338" spans="1:51" s="13" customFormat="1" ht="12">
      <c r="A338" s="13"/>
      <c r="B338" s="247"/>
      <c r="C338" s="248"/>
      <c r="D338" s="239" t="s">
        <v>158</v>
      </c>
      <c r="E338" s="249" t="s">
        <v>1</v>
      </c>
      <c r="F338" s="250" t="s">
        <v>1215</v>
      </c>
      <c r="G338" s="248"/>
      <c r="H338" s="251">
        <v>12</v>
      </c>
      <c r="I338" s="252"/>
      <c r="J338" s="248"/>
      <c r="K338" s="248"/>
      <c r="L338" s="253"/>
      <c r="M338" s="254"/>
      <c r="N338" s="255"/>
      <c r="O338" s="255"/>
      <c r="P338" s="255"/>
      <c r="Q338" s="255"/>
      <c r="R338" s="255"/>
      <c r="S338" s="255"/>
      <c r="T338" s="256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57" t="s">
        <v>158</v>
      </c>
      <c r="AU338" s="257" t="s">
        <v>86</v>
      </c>
      <c r="AV338" s="13" t="s">
        <v>86</v>
      </c>
      <c r="AW338" s="13" t="s">
        <v>35</v>
      </c>
      <c r="AX338" s="13" t="s">
        <v>82</v>
      </c>
      <c r="AY338" s="257" t="s">
        <v>143</v>
      </c>
    </row>
    <row r="339" spans="1:65" s="2" customFormat="1" ht="24.15" customHeight="1">
      <c r="A339" s="38"/>
      <c r="B339" s="39"/>
      <c r="C339" s="226" t="s">
        <v>706</v>
      </c>
      <c r="D339" s="226" t="s">
        <v>145</v>
      </c>
      <c r="E339" s="227" t="s">
        <v>1216</v>
      </c>
      <c r="F339" s="228" t="s">
        <v>1217</v>
      </c>
      <c r="G339" s="229" t="s">
        <v>341</v>
      </c>
      <c r="H339" s="230">
        <v>9</v>
      </c>
      <c r="I339" s="231"/>
      <c r="J339" s="232">
        <f>ROUND(I339*H339,2)</f>
        <v>0</v>
      </c>
      <c r="K339" s="228" t="s">
        <v>149</v>
      </c>
      <c r="L339" s="44"/>
      <c r="M339" s="233" t="s">
        <v>1</v>
      </c>
      <c r="N339" s="234" t="s">
        <v>43</v>
      </c>
      <c r="O339" s="91"/>
      <c r="P339" s="235">
        <f>O339*H339</f>
        <v>0</v>
      </c>
      <c r="Q339" s="235">
        <v>0.00014</v>
      </c>
      <c r="R339" s="235">
        <f>Q339*H339</f>
        <v>0.0012599999999999998</v>
      </c>
      <c r="S339" s="235">
        <v>0</v>
      </c>
      <c r="T339" s="236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37" t="s">
        <v>1031</v>
      </c>
      <c r="AT339" s="237" t="s">
        <v>145</v>
      </c>
      <c r="AU339" s="237" t="s">
        <v>86</v>
      </c>
      <c r="AY339" s="17" t="s">
        <v>143</v>
      </c>
      <c r="BE339" s="238">
        <f>IF(N339="základní",J339,0)</f>
        <v>0</v>
      </c>
      <c r="BF339" s="238">
        <f>IF(N339="snížená",J339,0)</f>
        <v>0</v>
      </c>
      <c r="BG339" s="238">
        <f>IF(N339="zákl. přenesená",J339,0)</f>
        <v>0</v>
      </c>
      <c r="BH339" s="238">
        <f>IF(N339="sníž. přenesená",J339,0)</f>
        <v>0</v>
      </c>
      <c r="BI339" s="238">
        <f>IF(N339="nulová",J339,0)</f>
        <v>0</v>
      </c>
      <c r="BJ339" s="17" t="s">
        <v>82</v>
      </c>
      <c r="BK339" s="238">
        <f>ROUND(I339*H339,2)</f>
        <v>0</v>
      </c>
      <c r="BL339" s="17" t="s">
        <v>1031</v>
      </c>
      <c r="BM339" s="237" t="s">
        <v>1218</v>
      </c>
    </row>
    <row r="340" spans="1:47" s="2" customFormat="1" ht="12">
      <c r="A340" s="38"/>
      <c r="B340" s="39"/>
      <c r="C340" s="40"/>
      <c r="D340" s="239" t="s">
        <v>152</v>
      </c>
      <c r="E340" s="40"/>
      <c r="F340" s="240" t="s">
        <v>1219</v>
      </c>
      <c r="G340" s="40"/>
      <c r="H340" s="40"/>
      <c r="I340" s="241"/>
      <c r="J340" s="40"/>
      <c r="K340" s="40"/>
      <c r="L340" s="44"/>
      <c r="M340" s="242"/>
      <c r="N340" s="243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152</v>
      </c>
      <c r="AU340" s="17" t="s">
        <v>86</v>
      </c>
    </row>
    <row r="341" spans="1:47" s="2" customFormat="1" ht="12">
      <c r="A341" s="38"/>
      <c r="B341" s="39"/>
      <c r="C341" s="40"/>
      <c r="D341" s="244" t="s">
        <v>154</v>
      </c>
      <c r="E341" s="40"/>
      <c r="F341" s="245" t="s">
        <v>1220</v>
      </c>
      <c r="G341" s="40"/>
      <c r="H341" s="40"/>
      <c r="I341" s="241"/>
      <c r="J341" s="40"/>
      <c r="K341" s="40"/>
      <c r="L341" s="44"/>
      <c r="M341" s="242"/>
      <c r="N341" s="243"/>
      <c r="O341" s="91"/>
      <c r="P341" s="91"/>
      <c r="Q341" s="91"/>
      <c r="R341" s="91"/>
      <c r="S341" s="91"/>
      <c r="T341" s="92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T341" s="17" t="s">
        <v>154</v>
      </c>
      <c r="AU341" s="17" t="s">
        <v>86</v>
      </c>
    </row>
    <row r="342" spans="1:51" s="13" customFormat="1" ht="12">
      <c r="A342" s="13"/>
      <c r="B342" s="247"/>
      <c r="C342" s="248"/>
      <c r="D342" s="239" t="s">
        <v>158</v>
      </c>
      <c r="E342" s="249" t="s">
        <v>1</v>
      </c>
      <c r="F342" s="250" t="s">
        <v>1221</v>
      </c>
      <c r="G342" s="248"/>
      <c r="H342" s="251">
        <v>9</v>
      </c>
      <c r="I342" s="252"/>
      <c r="J342" s="248"/>
      <c r="K342" s="248"/>
      <c r="L342" s="253"/>
      <c r="M342" s="254"/>
      <c r="N342" s="255"/>
      <c r="O342" s="255"/>
      <c r="P342" s="255"/>
      <c r="Q342" s="255"/>
      <c r="R342" s="255"/>
      <c r="S342" s="255"/>
      <c r="T342" s="256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57" t="s">
        <v>158</v>
      </c>
      <c r="AU342" s="257" t="s">
        <v>86</v>
      </c>
      <c r="AV342" s="13" t="s">
        <v>86</v>
      </c>
      <c r="AW342" s="13" t="s">
        <v>35</v>
      </c>
      <c r="AX342" s="13" t="s">
        <v>82</v>
      </c>
      <c r="AY342" s="257" t="s">
        <v>143</v>
      </c>
    </row>
    <row r="343" spans="1:65" s="2" customFormat="1" ht="16.5" customHeight="1">
      <c r="A343" s="38"/>
      <c r="B343" s="39"/>
      <c r="C343" s="269" t="s">
        <v>714</v>
      </c>
      <c r="D343" s="269" t="s">
        <v>215</v>
      </c>
      <c r="E343" s="270" t="s">
        <v>1222</v>
      </c>
      <c r="F343" s="271" t="s">
        <v>1223</v>
      </c>
      <c r="G343" s="272" t="s">
        <v>341</v>
      </c>
      <c r="H343" s="273">
        <v>6</v>
      </c>
      <c r="I343" s="274"/>
      <c r="J343" s="275">
        <f>ROUND(I343*H343,2)</f>
        <v>0</v>
      </c>
      <c r="K343" s="271" t="s">
        <v>1</v>
      </c>
      <c r="L343" s="276"/>
      <c r="M343" s="277" t="s">
        <v>1</v>
      </c>
      <c r="N343" s="278" t="s">
        <v>43</v>
      </c>
      <c r="O343" s="91"/>
      <c r="P343" s="235">
        <f>O343*H343</f>
        <v>0</v>
      </c>
      <c r="Q343" s="235">
        <v>0.00099</v>
      </c>
      <c r="R343" s="235">
        <f>Q343*H343</f>
        <v>0.00594</v>
      </c>
      <c r="S343" s="235">
        <v>0</v>
      </c>
      <c r="T343" s="236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7" t="s">
        <v>1152</v>
      </c>
      <c r="AT343" s="237" t="s">
        <v>215</v>
      </c>
      <c r="AU343" s="237" t="s">
        <v>86</v>
      </c>
      <c r="AY343" s="17" t="s">
        <v>143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7" t="s">
        <v>82</v>
      </c>
      <c r="BK343" s="238">
        <f>ROUND(I343*H343,2)</f>
        <v>0</v>
      </c>
      <c r="BL343" s="17" t="s">
        <v>1152</v>
      </c>
      <c r="BM343" s="237" t="s">
        <v>1224</v>
      </c>
    </row>
    <row r="344" spans="1:47" s="2" customFormat="1" ht="12">
      <c r="A344" s="38"/>
      <c r="B344" s="39"/>
      <c r="C344" s="40"/>
      <c r="D344" s="239" t="s">
        <v>152</v>
      </c>
      <c r="E344" s="40"/>
      <c r="F344" s="240" t="s">
        <v>1223</v>
      </c>
      <c r="G344" s="40"/>
      <c r="H344" s="40"/>
      <c r="I344" s="241"/>
      <c r="J344" s="40"/>
      <c r="K344" s="40"/>
      <c r="L344" s="44"/>
      <c r="M344" s="242"/>
      <c r="N344" s="243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152</v>
      </c>
      <c r="AU344" s="17" t="s">
        <v>86</v>
      </c>
    </row>
    <row r="345" spans="1:51" s="13" customFormat="1" ht="12">
      <c r="A345" s="13"/>
      <c r="B345" s="247"/>
      <c r="C345" s="248"/>
      <c r="D345" s="239" t="s">
        <v>158</v>
      </c>
      <c r="E345" s="249" t="s">
        <v>1</v>
      </c>
      <c r="F345" s="250" t="s">
        <v>191</v>
      </c>
      <c r="G345" s="248"/>
      <c r="H345" s="251">
        <v>6</v>
      </c>
      <c r="I345" s="252"/>
      <c r="J345" s="248"/>
      <c r="K345" s="248"/>
      <c r="L345" s="253"/>
      <c r="M345" s="254"/>
      <c r="N345" s="255"/>
      <c r="O345" s="255"/>
      <c r="P345" s="255"/>
      <c r="Q345" s="255"/>
      <c r="R345" s="255"/>
      <c r="S345" s="255"/>
      <c r="T345" s="256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57" t="s">
        <v>158</v>
      </c>
      <c r="AU345" s="257" t="s">
        <v>86</v>
      </c>
      <c r="AV345" s="13" t="s">
        <v>86</v>
      </c>
      <c r="AW345" s="13" t="s">
        <v>35</v>
      </c>
      <c r="AX345" s="13" t="s">
        <v>82</v>
      </c>
      <c r="AY345" s="257" t="s">
        <v>143</v>
      </c>
    </row>
    <row r="346" spans="1:65" s="2" customFormat="1" ht="24.15" customHeight="1">
      <c r="A346" s="38"/>
      <c r="B346" s="39"/>
      <c r="C346" s="226" t="s">
        <v>720</v>
      </c>
      <c r="D346" s="226" t="s">
        <v>145</v>
      </c>
      <c r="E346" s="227" t="s">
        <v>1225</v>
      </c>
      <c r="F346" s="228" t="s">
        <v>1226</v>
      </c>
      <c r="G346" s="229" t="s">
        <v>341</v>
      </c>
      <c r="H346" s="230">
        <v>9</v>
      </c>
      <c r="I346" s="231"/>
      <c r="J346" s="232">
        <f>ROUND(I346*H346,2)</f>
        <v>0</v>
      </c>
      <c r="K346" s="228" t="s">
        <v>149</v>
      </c>
      <c r="L346" s="44"/>
      <c r="M346" s="233" t="s">
        <v>1</v>
      </c>
      <c r="N346" s="234" t="s">
        <v>43</v>
      </c>
      <c r="O346" s="91"/>
      <c r="P346" s="235">
        <f>O346*H346</f>
        <v>0</v>
      </c>
      <c r="Q346" s="235">
        <v>0</v>
      </c>
      <c r="R346" s="235">
        <f>Q346*H346</f>
        <v>0</v>
      </c>
      <c r="S346" s="235">
        <v>0</v>
      </c>
      <c r="T346" s="236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37" t="s">
        <v>1031</v>
      </c>
      <c r="AT346" s="237" t="s">
        <v>145</v>
      </c>
      <c r="AU346" s="237" t="s">
        <v>86</v>
      </c>
      <c r="AY346" s="17" t="s">
        <v>143</v>
      </c>
      <c r="BE346" s="238">
        <f>IF(N346="základní",J346,0)</f>
        <v>0</v>
      </c>
      <c r="BF346" s="238">
        <f>IF(N346="snížená",J346,0)</f>
        <v>0</v>
      </c>
      <c r="BG346" s="238">
        <f>IF(N346="zákl. přenesená",J346,0)</f>
        <v>0</v>
      </c>
      <c r="BH346" s="238">
        <f>IF(N346="sníž. přenesená",J346,0)</f>
        <v>0</v>
      </c>
      <c r="BI346" s="238">
        <f>IF(N346="nulová",J346,0)</f>
        <v>0</v>
      </c>
      <c r="BJ346" s="17" t="s">
        <v>82</v>
      </c>
      <c r="BK346" s="238">
        <f>ROUND(I346*H346,2)</f>
        <v>0</v>
      </c>
      <c r="BL346" s="17" t="s">
        <v>1031</v>
      </c>
      <c r="BM346" s="237" t="s">
        <v>1227</v>
      </c>
    </row>
    <row r="347" spans="1:47" s="2" customFormat="1" ht="12">
      <c r="A347" s="38"/>
      <c r="B347" s="39"/>
      <c r="C347" s="40"/>
      <c r="D347" s="239" t="s">
        <v>152</v>
      </c>
      <c r="E347" s="40"/>
      <c r="F347" s="240" t="s">
        <v>1228</v>
      </c>
      <c r="G347" s="40"/>
      <c r="H347" s="40"/>
      <c r="I347" s="241"/>
      <c r="J347" s="40"/>
      <c r="K347" s="40"/>
      <c r="L347" s="44"/>
      <c r="M347" s="242"/>
      <c r="N347" s="243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152</v>
      </c>
      <c r="AU347" s="17" t="s">
        <v>86</v>
      </c>
    </row>
    <row r="348" spans="1:47" s="2" customFormat="1" ht="12">
      <c r="A348" s="38"/>
      <c r="B348" s="39"/>
      <c r="C348" s="40"/>
      <c r="D348" s="244" t="s">
        <v>154</v>
      </c>
      <c r="E348" s="40"/>
      <c r="F348" s="245" t="s">
        <v>1229</v>
      </c>
      <c r="G348" s="40"/>
      <c r="H348" s="40"/>
      <c r="I348" s="241"/>
      <c r="J348" s="40"/>
      <c r="K348" s="40"/>
      <c r="L348" s="44"/>
      <c r="M348" s="242"/>
      <c r="N348" s="243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154</v>
      </c>
      <c r="AU348" s="17" t="s">
        <v>86</v>
      </c>
    </row>
    <row r="349" spans="1:51" s="13" customFormat="1" ht="12">
      <c r="A349" s="13"/>
      <c r="B349" s="247"/>
      <c r="C349" s="248"/>
      <c r="D349" s="239" t="s">
        <v>158</v>
      </c>
      <c r="E349" s="249" t="s">
        <v>1</v>
      </c>
      <c r="F349" s="250" t="s">
        <v>1221</v>
      </c>
      <c r="G349" s="248"/>
      <c r="H349" s="251">
        <v>9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7" t="s">
        <v>158</v>
      </c>
      <c r="AU349" s="257" t="s">
        <v>86</v>
      </c>
      <c r="AV349" s="13" t="s">
        <v>86</v>
      </c>
      <c r="AW349" s="13" t="s">
        <v>35</v>
      </c>
      <c r="AX349" s="13" t="s">
        <v>82</v>
      </c>
      <c r="AY349" s="257" t="s">
        <v>143</v>
      </c>
    </row>
    <row r="350" spans="1:65" s="2" customFormat="1" ht="16.5" customHeight="1">
      <c r="A350" s="38"/>
      <c r="B350" s="39"/>
      <c r="C350" s="269" t="s">
        <v>727</v>
      </c>
      <c r="D350" s="269" t="s">
        <v>215</v>
      </c>
      <c r="E350" s="270" t="s">
        <v>1230</v>
      </c>
      <c r="F350" s="271" t="s">
        <v>1231</v>
      </c>
      <c r="G350" s="272" t="s">
        <v>341</v>
      </c>
      <c r="H350" s="273">
        <v>6</v>
      </c>
      <c r="I350" s="274"/>
      <c r="J350" s="275">
        <f>ROUND(I350*H350,2)</f>
        <v>0</v>
      </c>
      <c r="K350" s="271" t="s">
        <v>149</v>
      </c>
      <c r="L350" s="276"/>
      <c r="M350" s="277" t="s">
        <v>1</v>
      </c>
      <c r="N350" s="278" t="s">
        <v>43</v>
      </c>
      <c r="O350" s="91"/>
      <c r="P350" s="235">
        <f>O350*H350</f>
        <v>0</v>
      </c>
      <c r="Q350" s="235">
        <v>0.0001</v>
      </c>
      <c r="R350" s="235">
        <f>Q350*H350</f>
        <v>0.0006000000000000001</v>
      </c>
      <c r="S350" s="235">
        <v>0</v>
      </c>
      <c r="T350" s="236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37" t="s">
        <v>1152</v>
      </c>
      <c r="AT350" s="237" t="s">
        <v>215</v>
      </c>
      <c r="AU350" s="237" t="s">
        <v>86</v>
      </c>
      <c r="AY350" s="17" t="s">
        <v>143</v>
      </c>
      <c r="BE350" s="238">
        <f>IF(N350="základní",J350,0)</f>
        <v>0</v>
      </c>
      <c r="BF350" s="238">
        <f>IF(N350="snížená",J350,0)</f>
        <v>0</v>
      </c>
      <c r="BG350" s="238">
        <f>IF(N350="zákl. přenesená",J350,0)</f>
        <v>0</v>
      </c>
      <c r="BH350" s="238">
        <f>IF(N350="sníž. přenesená",J350,0)</f>
        <v>0</v>
      </c>
      <c r="BI350" s="238">
        <f>IF(N350="nulová",J350,0)</f>
        <v>0</v>
      </c>
      <c r="BJ350" s="17" t="s">
        <v>82</v>
      </c>
      <c r="BK350" s="238">
        <f>ROUND(I350*H350,2)</f>
        <v>0</v>
      </c>
      <c r="BL350" s="17" t="s">
        <v>1152</v>
      </c>
      <c r="BM350" s="237" t="s">
        <v>1232</v>
      </c>
    </row>
    <row r="351" spans="1:47" s="2" customFormat="1" ht="12">
      <c r="A351" s="38"/>
      <c r="B351" s="39"/>
      <c r="C351" s="40"/>
      <c r="D351" s="239" t="s">
        <v>152</v>
      </c>
      <c r="E351" s="40"/>
      <c r="F351" s="240" t="s">
        <v>1231</v>
      </c>
      <c r="G351" s="40"/>
      <c r="H351" s="40"/>
      <c r="I351" s="241"/>
      <c r="J351" s="40"/>
      <c r="K351" s="40"/>
      <c r="L351" s="44"/>
      <c r="M351" s="242"/>
      <c r="N351" s="243"/>
      <c r="O351" s="91"/>
      <c r="P351" s="91"/>
      <c r="Q351" s="91"/>
      <c r="R351" s="91"/>
      <c r="S351" s="91"/>
      <c r="T351" s="92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152</v>
      </c>
      <c r="AU351" s="17" t="s">
        <v>86</v>
      </c>
    </row>
    <row r="352" spans="1:51" s="13" customFormat="1" ht="12">
      <c r="A352" s="13"/>
      <c r="B352" s="247"/>
      <c r="C352" s="248"/>
      <c r="D352" s="239" t="s">
        <v>158</v>
      </c>
      <c r="E352" s="249" t="s">
        <v>1</v>
      </c>
      <c r="F352" s="250" t="s">
        <v>1233</v>
      </c>
      <c r="G352" s="248"/>
      <c r="H352" s="251">
        <v>6</v>
      </c>
      <c r="I352" s="252"/>
      <c r="J352" s="248"/>
      <c r="K352" s="248"/>
      <c r="L352" s="253"/>
      <c r="M352" s="254"/>
      <c r="N352" s="255"/>
      <c r="O352" s="255"/>
      <c r="P352" s="255"/>
      <c r="Q352" s="255"/>
      <c r="R352" s="255"/>
      <c r="S352" s="255"/>
      <c r="T352" s="256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57" t="s">
        <v>158</v>
      </c>
      <c r="AU352" s="257" t="s">
        <v>86</v>
      </c>
      <c r="AV352" s="13" t="s">
        <v>86</v>
      </c>
      <c r="AW352" s="13" t="s">
        <v>35</v>
      </c>
      <c r="AX352" s="13" t="s">
        <v>82</v>
      </c>
      <c r="AY352" s="257" t="s">
        <v>143</v>
      </c>
    </row>
    <row r="353" spans="1:65" s="2" customFormat="1" ht="16.5" customHeight="1">
      <c r="A353" s="38"/>
      <c r="B353" s="39"/>
      <c r="C353" s="269" t="s">
        <v>733</v>
      </c>
      <c r="D353" s="269" t="s">
        <v>215</v>
      </c>
      <c r="E353" s="270" t="s">
        <v>1234</v>
      </c>
      <c r="F353" s="271" t="s">
        <v>1235</v>
      </c>
      <c r="G353" s="272" t="s">
        <v>341</v>
      </c>
      <c r="H353" s="273">
        <v>3</v>
      </c>
      <c r="I353" s="274"/>
      <c r="J353" s="275">
        <f>ROUND(I353*H353,2)</f>
        <v>0</v>
      </c>
      <c r="K353" s="271" t="s">
        <v>1</v>
      </c>
      <c r="L353" s="276"/>
      <c r="M353" s="277" t="s">
        <v>1</v>
      </c>
      <c r="N353" s="278" t="s">
        <v>43</v>
      </c>
      <c r="O353" s="91"/>
      <c r="P353" s="235">
        <f>O353*H353</f>
        <v>0</v>
      </c>
      <c r="Q353" s="235">
        <v>0.0012</v>
      </c>
      <c r="R353" s="235">
        <f>Q353*H353</f>
        <v>0.0036</v>
      </c>
      <c r="S353" s="235">
        <v>0</v>
      </c>
      <c r="T353" s="236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37" t="s">
        <v>1152</v>
      </c>
      <c r="AT353" s="237" t="s">
        <v>215</v>
      </c>
      <c r="AU353" s="237" t="s">
        <v>86</v>
      </c>
      <c r="AY353" s="17" t="s">
        <v>143</v>
      </c>
      <c r="BE353" s="238">
        <f>IF(N353="základní",J353,0)</f>
        <v>0</v>
      </c>
      <c r="BF353" s="238">
        <f>IF(N353="snížená",J353,0)</f>
        <v>0</v>
      </c>
      <c r="BG353" s="238">
        <f>IF(N353="zákl. přenesená",J353,0)</f>
        <v>0</v>
      </c>
      <c r="BH353" s="238">
        <f>IF(N353="sníž. přenesená",J353,0)</f>
        <v>0</v>
      </c>
      <c r="BI353" s="238">
        <f>IF(N353="nulová",J353,0)</f>
        <v>0</v>
      </c>
      <c r="BJ353" s="17" t="s">
        <v>82</v>
      </c>
      <c r="BK353" s="238">
        <f>ROUND(I353*H353,2)</f>
        <v>0</v>
      </c>
      <c r="BL353" s="17" t="s">
        <v>1152</v>
      </c>
      <c r="BM353" s="237" t="s">
        <v>1236</v>
      </c>
    </row>
    <row r="354" spans="1:47" s="2" customFormat="1" ht="12">
      <c r="A354" s="38"/>
      <c r="B354" s="39"/>
      <c r="C354" s="40"/>
      <c r="D354" s="239" t="s">
        <v>152</v>
      </c>
      <c r="E354" s="40"/>
      <c r="F354" s="240" t="s">
        <v>1235</v>
      </c>
      <c r="G354" s="40"/>
      <c r="H354" s="40"/>
      <c r="I354" s="241"/>
      <c r="J354" s="40"/>
      <c r="K354" s="40"/>
      <c r="L354" s="44"/>
      <c r="M354" s="242"/>
      <c r="N354" s="243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152</v>
      </c>
      <c r="AU354" s="17" t="s">
        <v>86</v>
      </c>
    </row>
    <row r="355" spans="1:51" s="13" customFormat="1" ht="12">
      <c r="A355" s="13"/>
      <c r="B355" s="247"/>
      <c r="C355" s="248"/>
      <c r="D355" s="239" t="s">
        <v>158</v>
      </c>
      <c r="E355" s="249" t="s">
        <v>1</v>
      </c>
      <c r="F355" s="250" t="s">
        <v>168</v>
      </c>
      <c r="G355" s="248"/>
      <c r="H355" s="251">
        <v>3</v>
      </c>
      <c r="I355" s="252"/>
      <c r="J355" s="248"/>
      <c r="K355" s="248"/>
      <c r="L355" s="253"/>
      <c r="M355" s="254"/>
      <c r="N355" s="255"/>
      <c r="O355" s="255"/>
      <c r="P355" s="255"/>
      <c r="Q355" s="255"/>
      <c r="R355" s="255"/>
      <c r="S355" s="255"/>
      <c r="T355" s="256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57" t="s">
        <v>158</v>
      </c>
      <c r="AU355" s="257" t="s">
        <v>86</v>
      </c>
      <c r="AV355" s="13" t="s">
        <v>86</v>
      </c>
      <c r="AW355" s="13" t="s">
        <v>35</v>
      </c>
      <c r="AX355" s="13" t="s">
        <v>82</v>
      </c>
      <c r="AY355" s="257" t="s">
        <v>143</v>
      </c>
    </row>
    <row r="356" spans="1:65" s="2" customFormat="1" ht="24.15" customHeight="1">
      <c r="A356" s="38"/>
      <c r="B356" s="39"/>
      <c r="C356" s="226" t="s">
        <v>739</v>
      </c>
      <c r="D356" s="226" t="s">
        <v>145</v>
      </c>
      <c r="E356" s="227" t="s">
        <v>1237</v>
      </c>
      <c r="F356" s="228" t="s">
        <v>1238</v>
      </c>
      <c r="G356" s="229" t="s">
        <v>341</v>
      </c>
      <c r="H356" s="230">
        <v>3</v>
      </c>
      <c r="I356" s="231"/>
      <c r="J356" s="232">
        <f>ROUND(I356*H356,2)</f>
        <v>0</v>
      </c>
      <c r="K356" s="228" t="s">
        <v>149</v>
      </c>
      <c r="L356" s="44"/>
      <c r="M356" s="233" t="s">
        <v>1</v>
      </c>
      <c r="N356" s="234" t="s">
        <v>43</v>
      </c>
      <c r="O356" s="91"/>
      <c r="P356" s="235">
        <f>O356*H356</f>
        <v>0</v>
      </c>
      <c r="Q356" s="235">
        <v>0</v>
      </c>
      <c r="R356" s="235">
        <f>Q356*H356</f>
        <v>0</v>
      </c>
      <c r="S356" s="235">
        <v>0</v>
      </c>
      <c r="T356" s="236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37" t="s">
        <v>1031</v>
      </c>
      <c r="AT356" s="237" t="s">
        <v>145</v>
      </c>
      <c r="AU356" s="237" t="s">
        <v>86</v>
      </c>
      <c r="AY356" s="17" t="s">
        <v>143</v>
      </c>
      <c r="BE356" s="238">
        <f>IF(N356="základní",J356,0)</f>
        <v>0</v>
      </c>
      <c r="BF356" s="238">
        <f>IF(N356="snížená",J356,0)</f>
        <v>0</v>
      </c>
      <c r="BG356" s="238">
        <f>IF(N356="zákl. přenesená",J356,0)</f>
        <v>0</v>
      </c>
      <c r="BH356" s="238">
        <f>IF(N356="sníž. přenesená",J356,0)</f>
        <v>0</v>
      </c>
      <c r="BI356" s="238">
        <f>IF(N356="nulová",J356,0)</f>
        <v>0</v>
      </c>
      <c r="BJ356" s="17" t="s">
        <v>82</v>
      </c>
      <c r="BK356" s="238">
        <f>ROUND(I356*H356,2)</f>
        <v>0</v>
      </c>
      <c r="BL356" s="17" t="s">
        <v>1031</v>
      </c>
      <c r="BM356" s="237" t="s">
        <v>1239</v>
      </c>
    </row>
    <row r="357" spans="1:47" s="2" customFormat="1" ht="12">
      <c r="A357" s="38"/>
      <c r="B357" s="39"/>
      <c r="C357" s="40"/>
      <c r="D357" s="239" t="s">
        <v>152</v>
      </c>
      <c r="E357" s="40"/>
      <c r="F357" s="240" t="s">
        <v>1240</v>
      </c>
      <c r="G357" s="40"/>
      <c r="H357" s="40"/>
      <c r="I357" s="241"/>
      <c r="J357" s="40"/>
      <c r="K357" s="40"/>
      <c r="L357" s="44"/>
      <c r="M357" s="242"/>
      <c r="N357" s="243"/>
      <c r="O357" s="91"/>
      <c r="P357" s="91"/>
      <c r="Q357" s="91"/>
      <c r="R357" s="91"/>
      <c r="S357" s="91"/>
      <c r="T357" s="92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T357" s="17" t="s">
        <v>152</v>
      </c>
      <c r="AU357" s="17" t="s">
        <v>86</v>
      </c>
    </row>
    <row r="358" spans="1:47" s="2" customFormat="1" ht="12">
      <c r="A358" s="38"/>
      <c r="B358" s="39"/>
      <c r="C358" s="40"/>
      <c r="D358" s="244" t="s">
        <v>154</v>
      </c>
      <c r="E358" s="40"/>
      <c r="F358" s="245" t="s">
        <v>1241</v>
      </c>
      <c r="G358" s="40"/>
      <c r="H358" s="40"/>
      <c r="I358" s="241"/>
      <c r="J358" s="40"/>
      <c r="K358" s="40"/>
      <c r="L358" s="44"/>
      <c r="M358" s="242"/>
      <c r="N358" s="243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154</v>
      </c>
      <c r="AU358" s="17" t="s">
        <v>86</v>
      </c>
    </row>
    <row r="359" spans="1:51" s="13" customFormat="1" ht="12">
      <c r="A359" s="13"/>
      <c r="B359" s="247"/>
      <c r="C359" s="248"/>
      <c r="D359" s="239" t="s">
        <v>158</v>
      </c>
      <c r="E359" s="249" t="s">
        <v>1</v>
      </c>
      <c r="F359" s="250" t="s">
        <v>168</v>
      </c>
      <c r="G359" s="248"/>
      <c r="H359" s="251">
        <v>3</v>
      </c>
      <c r="I359" s="252"/>
      <c r="J359" s="248"/>
      <c r="K359" s="248"/>
      <c r="L359" s="253"/>
      <c r="M359" s="254"/>
      <c r="N359" s="255"/>
      <c r="O359" s="255"/>
      <c r="P359" s="255"/>
      <c r="Q359" s="255"/>
      <c r="R359" s="255"/>
      <c r="S359" s="255"/>
      <c r="T359" s="256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7" t="s">
        <v>158</v>
      </c>
      <c r="AU359" s="257" t="s">
        <v>86</v>
      </c>
      <c r="AV359" s="13" t="s">
        <v>86</v>
      </c>
      <c r="AW359" s="13" t="s">
        <v>35</v>
      </c>
      <c r="AX359" s="13" t="s">
        <v>82</v>
      </c>
      <c r="AY359" s="257" t="s">
        <v>143</v>
      </c>
    </row>
    <row r="360" spans="1:65" s="2" customFormat="1" ht="16.5" customHeight="1">
      <c r="A360" s="38"/>
      <c r="B360" s="39"/>
      <c r="C360" s="269" t="s">
        <v>747</v>
      </c>
      <c r="D360" s="269" t="s">
        <v>215</v>
      </c>
      <c r="E360" s="270" t="s">
        <v>1242</v>
      </c>
      <c r="F360" s="271" t="s">
        <v>1243</v>
      </c>
      <c r="G360" s="272" t="s">
        <v>341</v>
      </c>
      <c r="H360" s="273">
        <v>3</v>
      </c>
      <c r="I360" s="274"/>
      <c r="J360" s="275">
        <f>ROUND(I360*H360,2)</f>
        <v>0</v>
      </c>
      <c r="K360" s="271" t="s">
        <v>149</v>
      </c>
      <c r="L360" s="276"/>
      <c r="M360" s="277" t="s">
        <v>1</v>
      </c>
      <c r="N360" s="278" t="s">
        <v>43</v>
      </c>
      <c r="O360" s="91"/>
      <c r="P360" s="235">
        <f>O360*H360</f>
        <v>0</v>
      </c>
      <c r="Q360" s="235">
        <v>0.00022</v>
      </c>
      <c r="R360" s="235">
        <f>Q360*H360</f>
        <v>0.00066</v>
      </c>
      <c r="S360" s="235">
        <v>0</v>
      </c>
      <c r="T360" s="236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37" t="s">
        <v>1152</v>
      </c>
      <c r="AT360" s="237" t="s">
        <v>215</v>
      </c>
      <c r="AU360" s="237" t="s">
        <v>86</v>
      </c>
      <c r="AY360" s="17" t="s">
        <v>143</v>
      </c>
      <c r="BE360" s="238">
        <f>IF(N360="základní",J360,0)</f>
        <v>0</v>
      </c>
      <c r="BF360" s="238">
        <f>IF(N360="snížená",J360,0)</f>
        <v>0</v>
      </c>
      <c r="BG360" s="238">
        <f>IF(N360="zákl. přenesená",J360,0)</f>
        <v>0</v>
      </c>
      <c r="BH360" s="238">
        <f>IF(N360="sníž. přenesená",J360,0)</f>
        <v>0</v>
      </c>
      <c r="BI360" s="238">
        <f>IF(N360="nulová",J360,0)</f>
        <v>0</v>
      </c>
      <c r="BJ360" s="17" t="s">
        <v>82</v>
      </c>
      <c r="BK360" s="238">
        <f>ROUND(I360*H360,2)</f>
        <v>0</v>
      </c>
      <c r="BL360" s="17" t="s">
        <v>1152</v>
      </c>
      <c r="BM360" s="237" t="s">
        <v>1244</v>
      </c>
    </row>
    <row r="361" spans="1:47" s="2" customFormat="1" ht="12">
      <c r="A361" s="38"/>
      <c r="B361" s="39"/>
      <c r="C361" s="40"/>
      <c r="D361" s="239" t="s">
        <v>152</v>
      </c>
      <c r="E361" s="40"/>
      <c r="F361" s="240" t="s">
        <v>1243</v>
      </c>
      <c r="G361" s="40"/>
      <c r="H361" s="40"/>
      <c r="I361" s="241"/>
      <c r="J361" s="40"/>
      <c r="K361" s="40"/>
      <c r="L361" s="44"/>
      <c r="M361" s="242"/>
      <c r="N361" s="243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152</v>
      </c>
      <c r="AU361" s="17" t="s">
        <v>86</v>
      </c>
    </row>
    <row r="362" spans="1:51" s="13" customFormat="1" ht="12">
      <c r="A362" s="13"/>
      <c r="B362" s="247"/>
      <c r="C362" s="248"/>
      <c r="D362" s="239" t="s">
        <v>158</v>
      </c>
      <c r="E362" s="249" t="s">
        <v>1</v>
      </c>
      <c r="F362" s="250" t="s">
        <v>168</v>
      </c>
      <c r="G362" s="248"/>
      <c r="H362" s="251">
        <v>3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7" t="s">
        <v>158</v>
      </c>
      <c r="AU362" s="257" t="s">
        <v>86</v>
      </c>
      <c r="AV362" s="13" t="s">
        <v>86</v>
      </c>
      <c r="AW362" s="13" t="s">
        <v>35</v>
      </c>
      <c r="AX362" s="13" t="s">
        <v>82</v>
      </c>
      <c r="AY362" s="257" t="s">
        <v>143</v>
      </c>
    </row>
    <row r="363" spans="1:65" s="2" customFormat="1" ht="24.15" customHeight="1">
      <c r="A363" s="38"/>
      <c r="B363" s="39"/>
      <c r="C363" s="226" t="s">
        <v>751</v>
      </c>
      <c r="D363" s="226" t="s">
        <v>145</v>
      </c>
      <c r="E363" s="227" t="s">
        <v>1245</v>
      </c>
      <c r="F363" s="228" t="s">
        <v>1246</v>
      </c>
      <c r="G363" s="229" t="s">
        <v>341</v>
      </c>
      <c r="H363" s="230">
        <v>1</v>
      </c>
      <c r="I363" s="231"/>
      <c r="J363" s="232">
        <f>ROUND(I363*H363,2)</f>
        <v>0</v>
      </c>
      <c r="K363" s="228" t="s">
        <v>149</v>
      </c>
      <c r="L363" s="44"/>
      <c r="M363" s="233" t="s">
        <v>1</v>
      </c>
      <c r="N363" s="234" t="s">
        <v>43</v>
      </c>
      <c r="O363" s="91"/>
      <c r="P363" s="235">
        <f>O363*H363</f>
        <v>0</v>
      </c>
      <c r="Q363" s="235">
        <v>0.00014</v>
      </c>
      <c r="R363" s="235">
        <f>Q363*H363</f>
        <v>0.00014</v>
      </c>
      <c r="S363" s="235">
        <v>0</v>
      </c>
      <c r="T363" s="236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37" t="s">
        <v>1031</v>
      </c>
      <c r="AT363" s="237" t="s">
        <v>145</v>
      </c>
      <c r="AU363" s="237" t="s">
        <v>86</v>
      </c>
      <c r="AY363" s="17" t="s">
        <v>143</v>
      </c>
      <c r="BE363" s="238">
        <f>IF(N363="základní",J363,0)</f>
        <v>0</v>
      </c>
      <c r="BF363" s="238">
        <f>IF(N363="snížená",J363,0)</f>
        <v>0</v>
      </c>
      <c r="BG363" s="238">
        <f>IF(N363="zákl. přenesená",J363,0)</f>
        <v>0</v>
      </c>
      <c r="BH363" s="238">
        <f>IF(N363="sníž. přenesená",J363,0)</f>
        <v>0</v>
      </c>
      <c r="BI363" s="238">
        <f>IF(N363="nulová",J363,0)</f>
        <v>0</v>
      </c>
      <c r="BJ363" s="17" t="s">
        <v>82</v>
      </c>
      <c r="BK363" s="238">
        <f>ROUND(I363*H363,2)</f>
        <v>0</v>
      </c>
      <c r="BL363" s="17" t="s">
        <v>1031</v>
      </c>
      <c r="BM363" s="237" t="s">
        <v>1247</v>
      </c>
    </row>
    <row r="364" spans="1:47" s="2" customFormat="1" ht="12">
      <c r="A364" s="38"/>
      <c r="B364" s="39"/>
      <c r="C364" s="40"/>
      <c r="D364" s="239" t="s">
        <v>152</v>
      </c>
      <c r="E364" s="40"/>
      <c r="F364" s="240" t="s">
        <v>1248</v>
      </c>
      <c r="G364" s="40"/>
      <c r="H364" s="40"/>
      <c r="I364" s="241"/>
      <c r="J364" s="40"/>
      <c r="K364" s="40"/>
      <c r="L364" s="44"/>
      <c r="M364" s="242"/>
      <c r="N364" s="243"/>
      <c r="O364" s="91"/>
      <c r="P364" s="91"/>
      <c r="Q364" s="91"/>
      <c r="R364" s="91"/>
      <c r="S364" s="91"/>
      <c r="T364" s="92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T364" s="17" t="s">
        <v>152</v>
      </c>
      <c r="AU364" s="17" t="s">
        <v>86</v>
      </c>
    </row>
    <row r="365" spans="1:47" s="2" customFormat="1" ht="12">
      <c r="A365" s="38"/>
      <c r="B365" s="39"/>
      <c r="C365" s="40"/>
      <c r="D365" s="244" t="s">
        <v>154</v>
      </c>
      <c r="E365" s="40"/>
      <c r="F365" s="245" t="s">
        <v>1249</v>
      </c>
      <c r="G365" s="40"/>
      <c r="H365" s="40"/>
      <c r="I365" s="241"/>
      <c r="J365" s="40"/>
      <c r="K365" s="40"/>
      <c r="L365" s="44"/>
      <c r="M365" s="242"/>
      <c r="N365" s="243"/>
      <c r="O365" s="91"/>
      <c r="P365" s="91"/>
      <c r="Q365" s="91"/>
      <c r="R365" s="91"/>
      <c r="S365" s="91"/>
      <c r="T365" s="92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T365" s="17" t="s">
        <v>154</v>
      </c>
      <c r="AU365" s="17" t="s">
        <v>86</v>
      </c>
    </row>
    <row r="366" spans="1:51" s="13" customFormat="1" ht="12">
      <c r="A366" s="13"/>
      <c r="B366" s="247"/>
      <c r="C366" s="248"/>
      <c r="D366" s="239" t="s">
        <v>158</v>
      </c>
      <c r="E366" s="249" t="s">
        <v>1</v>
      </c>
      <c r="F366" s="250" t="s">
        <v>82</v>
      </c>
      <c r="G366" s="248"/>
      <c r="H366" s="251">
        <v>1</v>
      </c>
      <c r="I366" s="252"/>
      <c r="J366" s="248"/>
      <c r="K366" s="248"/>
      <c r="L366" s="253"/>
      <c r="M366" s="254"/>
      <c r="N366" s="255"/>
      <c r="O366" s="255"/>
      <c r="P366" s="255"/>
      <c r="Q366" s="255"/>
      <c r="R366" s="255"/>
      <c r="S366" s="255"/>
      <c r="T366" s="256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7" t="s">
        <v>158</v>
      </c>
      <c r="AU366" s="257" t="s">
        <v>86</v>
      </c>
      <c r="AV366" s="13" t="s">
        <v>86</v>
      </c>
      <c r="AW366" s="13" t="s">
        <v>35</v>
      </c>
      <c r="AX366" s="13" t="s">
        <v>82</v>
      </c>
      <c r="AY366" s="257" t="s">
        <v>143</v>
      </c>
    </row>
    <row r="367" spans="1:65" s="2" customFormat="1" ht="24.15" customHeight="1">
      <c r="A367" s="38"/>
      <c r="B367" s="39"/>
      <c r="C367" s="269" t="s">
        <v>759</v>
      </c>
      <c r="D367" s="269" t="s">
        <v>215</v>
      </c>
      <c r="E367" s="270" t="s">
        <v>1250</v>
      </c>
      <c r="F367" s="271" t="s">
        <v>1251</v>
      </c>
      <c r="G367" s="272" t="s">
        <v>341</v>
      </c>
      <c r="H367" s="273">
        <v>1</v>
      </c>
      <c r="I367" s="274"/>
      <c r="J367" s="275">
        <f>ROUND(I367*H367,2)</f>
        <v>0</v>
      </c>
      <c r="K367" s="271" t="s">
        <v>1</v>
      </c>
      <c r="L367" s="276"/>
      <c r="M367" s="277" t="s">
        <v>1</v>
      </c>
      <c r="N367" s="278" t="s">
        <v>43</v>
      </c>
      <c r="O367" s="91"/>
      <c r="P367" s="235">
        <f>O367*H367</f>
        <v>0</v>
      </c>
      <c r="Q367" s="235">
        <v>0.00438</v>
      </c>
      <c r="R367" s="235">
        <f>Q367*H367</f>
        <v>0.00438</v>
      </c>
      <c r="S367" s="235">
        <v>0</v>
      </c>
      <c r="T367" s="236">
        <f>S367*H367</f>
        <v>0</v>
      </c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R367" s="237" t="s">
        <v>1152</v>
      </c>
      <c r="AT367" s="237" t="s">
        <v>215</v>
      </c>
      <c r="AU367" s="237" t="s">
        <v>86</v>
      </c>
      <c r="AY367" s="17" t="s">
        <v>143</v>
      </c>
      <c r="BE367" s="238">
        <f>IF(N367="základní",J367,0)</f>
        <v>0</v>
      </c>
      <c r="BF367" s="238">
        <f>IF(N367="snížená",J367,0)</f>
        <v>0</v>
      </c>
      <c r="BG367" s="238">
        <f>IF(N367="zákl. přenesená",J367,0)</f>
        <v>0</v>
      </c>
      <c r="BH367" s="238">
        <f>IF(N367="sníž. přenesená",J367,0)</f>
        <v>0</v>
      </c>
      <c r="BI367" s="238">
        <f>IF(N367="nulová",J367,0)</f>
        <v>0</v>
      </c>
      <c r="BJ367" s="17" t="s">
        <v>82</v>
      </c>
      <c r="BK367" s="238">
        <f>ROUND(I367*H367,2)</f>
        <v>0</v>
      </c>
      <c r="BL367" s="17" t="s">
        <v>1152</v>
      </c>
      <c r="BM367" s="237" t="s">
        <v>1252</v>
      </c>
    </row>
    <row r="368" spans="1:47" s="2" customFormat="1" ht="12">
      <c r="A368" s="38"/>
      <c r="B368" s="39"/>
      <c r="C368" s="40"/>
      <c r="D368" s="239" t="s">
        <v>152</v>
      </c>
      <c r="E368" s="40"/>
      <c r="F368" s="240" t="s">
        <v>1251</v>
      </c>
      <c r="G368" s="40"/>
      <c r="H368" s="40"/>
      <c r="I368" s="241"/>
      <c r="J368" s="40"/>
      <c r="K368" s="40"/>
      <c r="L368" s="44"/>
      <c r="M368" s="242"/>
      <c r="N368" s="243"/>
      <c r="O368" s="91"/>
      <c r="P368" s="91"/>
      <c r="Q368" s="91"/>
      <c r="R368" s="91"/>
      <c r="S368" s="91"/>
      <c r="T368" s="92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152</v>
      </c>
      <c r="AU368" s="17" t="s">
        <v>86</v>
      </c>
    </row>
    <row r="369" spans="1:51" s="13" customFormat="1" ht="12">
      <c r="A369" s="13"/>
      <c r="B369" s="247"/>
      <c r="C369" s="248"/>
      <c r="D369" s="239" t="s">
        <v>158</v>
      </c>
      <c r="E369" s="249" t="s">
        <v>1</v>
      </c>
      <c r="F369" s="250" t="s">
        <v>82</v>
      </c>
      <c r="G369" s="248"/>
      <c r="H369" s="251">
        <v>1</v>
      </c>
      <c r="I369" s="252"/>
      <c r="J369" s="248"/>
      <c r="K369" s="248"/>
      <c r="L369" s="253"/>
      <c r="M369" s="254"/>
      <c r="N369" s="255"/>
      <c r="O369" s="255"/>
      <c r="P369" s="255"/>
      <c r="Q369" s="255"/>
      <c r="R369" s="255"/>
      <c r="S369" s="255"/>
      <c r="T369" s="256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57" t="s">
        <v>158</v>
      </c>
      <c r="AU369" s="257" t="s">
        <v>86</v>
      </c>
      <c r="AV369" s="13" t="s">
        <v>86</v>
      </c>
      <c r="AW369" s="13" t="s">
        <v>35</v>
      </c>
      <c r="AX369" s="13" t="s">
        <v>82</v>
      </c>
      <c r="AY369" s="257" t="s">
        <v>143</v>
      </c>
    </row>
    <row r="370" spans="1:65" s="2" customFormat="1" ht="24.15" customHeight="1">
      <c r="A370" s="38"/>
      <c r="B370" s="39"/>
      <c r="C370" s="226" t="s">
        <v>767</v>
      </c>
      <c r="D370" s="226" t="s">
        <v>145</v>
      </c>
      <c r="E370" s="227" t="s">
        <v>1253</v>
      </c>
      <c r="F370" s="228" t="s">
        <v>1254</v>
      </c>
      <c r="G370" s="229" t="s">
        <v>341</v>
      </c>
      <c r="H370" s="230">
        <v>3</v>
      </c>
      <c r="I370" s="231"/>
      <c r="J370" s="232">
        <f>ROUND(I370*H370,2)</f>
        <v>0</v>
      </c>
      <c r="K370" s="228" t="s">
        <v>149</v>
      </c>
      <c r="L370" s="44"/>
      <c r="M370" s="233" t="s">
        <v>1</v>
      </c>
      <c r="N370" s="234" t="s">
        <v>43</v>
      </c>
      <c r="O370" s="91"/>
      <c r="P370" s="235">
        <f>O370*H370</f>
        <v>0</v>
      </c>
      <c r="Q370" s="235">
        <v>0</v>
      </c>
      <c r="R370" s="235">
        <f>Q370*H370</f>
        <v>0</v>
      </c>
      <c r="S370" s="235">
        <v>0</v>
      </c>
      <c r="T370" s="236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37" t="s">
        <v>1031</v>
      </c>
      <c r="AT370" s="237" t="s">
        <v>145</v>
      </c>
      <c r="AU370" s="237" t="s">
        <v>86</v>
      </c>
      <c r="AY370" s="17" t="s">
        <v>143</v>
      </c>
      <c r="BE370" s="238">
        <f>IF(N370="základní",J370,0)</f>
        <v>0</v>
      </c>
      <c r="BF370" s="238">
        <f>IF(N370="snížená",J370,0)</f>
        <v>0</v>
      </c>
      <c r="BG370" s="238">
        <f>IF(N370="zákl. přenesená",J370,0)</f>
        <v>0</v>
      </c>
      <c r="BH370" s="238">
        <f>IF(N370="sníž. přenesená",J370,0)</f>
        <v>0</v>
      </c>
      <c r="BI370" s="238">
        <f>IF(N370="nulová",J370,0)</f>
        <v>0</v>
      </c>
      <c r="BJ370" s="17" t="s">
        <v>82</v>
      </c>
      <c r="BK370" s="238">
        <f>ROUND(I370*H370,2)</f>
        <v>0</v>
      </c>
      <c r="BL370" s="17" t="s">
        <v>1031</v>
      </c>
      <c r="BM370" s="237" t="s">
        <v>1255</v>
      </c>
    </row>
    <row r="371" spans="1:47" s="2" customFormat="1" ht="12">
      <c r="A371" s="38"/>
      <c r="B371" s="39"/>
      <c r="C371" s="40"/>
      <c r="D371" s="239" t="s">
        <v>152</v>
      </c>
      <c r="E371" s="40"/>
      <c r="F371" s="240" t="s">
        <v>1256</v>
      </c>
      <c r="G371" s="40"/>
      <c r="H371" s="40"/>
      <c r="I371" s="241"/>
      <c r="J371" s="40"/>
      <c r="K371" s="40"/>
      <c r="L371" s="44"/>
      <c r="M371" s="242"/>
      <c r="N371" s="243"/>
      <c r="O371" s="91"/>
      <c r="P371" s="91"/>
      <c r="Q371" s="91"/>
      <c r="R371" s="91"/>
      <c r="S371" s="91"/>
      <c r="T371" s="92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T371" s="17" t="s">
        <v>152</v>
      </c>
      <c r="AU371" s="17" t="s">
        <v>86</v>
      </c>
    </row>
    <row r="372" spans="1:47" s="2" customFormat="1" ht="12">
      <c r="A372" s="38"/>
      <c r="B372" s="39"/>
      <c r="C372" s="40"/>
      <c r="D372" s="244" t="s">
        <v>154</v>
      </c>
      <c r="E372" s="40"/>
      <c r="F372" s="245" t="s">
        <v>1257</v>
      </c>
      <c r="G372" s="40"/>
      <c r="H372" s="40"/>
      <c r="I372" s="241"/>
      <c r="J372" s="40"/>
      <c r="K372" s="40"/>
      <c r="L372" s="44"/>
      <c r="M372" s="242"/>
      <c r="N372" s="243"/>
      <c r="O372" s="91"/>
      <c r="P372" s="91"/>
      <c r="Q372" s="91"/>
      <c r="R372" s="91"/>
      <c r="S372" s="91"/>
      <c r="T372" s="92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154</v>
      </c>
      <c r="AU372" s="17" t="s">
        <v>86</v>
      </c>
    </row>
    <row r="373" spans="1:51" s="13" customFormat="1" ht="12">
      <c r="A373" s="13"/>
      <c r="B373" s="247"/>
      <c r="C373" s="248"/>
      <c r="D373" s="239" t="s">
        <v>158</v>
      </c>
      <c r="E373" s="249" t="s">
        <v>1</v>
      </c>
      <c r="F373" s="250" t="s">
        <v>168</v>
      </c>
      <c r="G373" s="248"/>
      <c r="H373" s="251">
        <v>3</v>
      </c>
      <c r="I373" s="252"/>
      <c r="J373" s="248"/>
      <c r="K373" s="248"/>
      <c r="L373" s="253"/>
      <c r="M373" s="254"/>
      <c r="N373" s="255"/>
      <c r="O373" s="255"/>
      <c r="P373" s="255"/>
      <c r="Q373" s="255"/>
      <c r="R373" s="255"/>
      <c r="S373" s="255"/>
      <c r="T373" s="256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57" t="s">
        <v>158</v>
      </c>
      <c r="AU373" s="257" t="s">
        <v>86</v>
      </c>
      <c r="AV373" s="13" t="s">
        <v>86</v>
      </c>
      <c r="AW373" s="13" t="s">
        <v>35</v>
      </c>
      <c r="AX373" s="13" t="s">
        <v>82</v>
      </c>
      <c r="AY373" s="257" t="s">
        <v>143</v>
      </c>
    </row>
    <row r="374" spans="1:65" s="2" customFormat="1" ht="16.5" customHeight="1">
      <c r="A374" s="38"/>
      <c r="B374" s="39"/>
      <c r="C374" s="269" t="s">
        <v>770</v>
      </c>
      <c r="D374" s="269" t="s">
        <v>215</v>
      </c>
      <c r="E374" s="270" t="s">
        <v>1258</v>
      </c>
      <c r="F374" s="271" t="s">
        <v>1259</v>
      </c>
      <c r="G374" s="272" t="s">
        <v>341</v>
      </c>
      <c r="H374" s="273">
        <v>3</v>
      </c>
      <c r="I374" s="274"/>
      <c r="J374" s="275">
        <f>ROUND(I374*H374,2)</f>
        <v>0</v>
      </c>
      <c r="K374" s="271" t="s">
        <v>149</v>
      </c>
      <c r="L374" s="276"/>
      <c r="M374" s="277" t="s">
        <v>1</v>
      </c>
      <c r="N374" s="278" t="s">
        <v>43</v>
      </c>
      <c r="O374" s="91"/>
      <c r="P374" s="235">
        <f>O374*H374</f>
        <v>0</v>
      </c>
      <c r="Q374" s="235">
        <v>0.00039</v>
      </c>
      <c r="R374" s="235">
        <f>Q374*H374</f>
        <v>0.00117</v>
      </c>
      <c r="S374" s="235">
        <v>0</v>
      </c>
      <c r="T374" s="236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37" t="s">
        <v>1152</v>
      </c>
      <c r="AT374" s="237" t="s">
        <v>215</v>
      </c>
      <c r="AU374" s="237" t="s">
        <v>86</v>
      </c>
      <c r="AY374" s="17" t="s">
        <v>143</v>
      </c>
      <c r="BE374" s="238">
        <f>IF(N374="základní",J374,0)</f>
        <v>0</v>
      </c>
      <c r="BF374" s="238">
        <f>IF(N374="snížená",J374,0)</f>
        <v>0</v>
      </c>
      <c r="BG374" s="238">
        <f>IF(N374="zákl. přenesená",J374,0)</f>
        <v>0</v>
      </c>
      <c r="BH374" s="238">
        <f>IF(N374="sníž. přenesená",J374,0)</f>
        <v>0</v>
      </c>
      <c r="BI374" s="238">
        <f>IF(N374="nulová",J374,0)</f>
        <v>0</v>
      </c>
      <c r="BJ374" s="17" t="s">
        <v>82</v>
      </c>
      <c r="BK374" s="238">
        <f>ROUND(I374*H374,2)</f>
        <v>0</v>
      </c>
      <c r="BL374" s="17" t="s">
        <v>1152</v>
      </c>
      <c r="BM374" s="237" t="s">
        <v>1260</v>
      </c>
    </row>
    <row r="375" spans="1:47" s="2" customFormat="1" ht="12">
      <c r="A375" s="38"/>
      <c r="B375" s="39"/>
      <c r="C375" s="40"/>
      <c r="D375" s="239" t="s">
        <v>152</v>
      </c>
      <c r="E375" s="40"/>
      <c r="F375" s="240" t="s">
        <v>1259</v>
      </c>
      <c r="G375" s="40"/>
      <c r="H375" s="40"/>
      <c r="I375" s="241"/>
      <c r="J375" s="40"/>
      <c r="K375" s="40"/>
      <c r="L375" s="44"/>
      <c r="M375" s="242"/>
      <c r="N375" s="243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152</v>
      </c>
      <c r="AU375" s="17" t="s">
        <v>86</v>
      </c>
    </row>
    <row r="376" spans="1:51" s="13" customFormat="1" ht="12">
      <c r="A376" s="13"/>
      <c r="B376" s="247"/>
      <c r="C376" s="248"/>
      <c r="D376" s="239" t="s">
        <v>158</v>
      </c>
      <c r="E376" s="249" t="s">
        <v>1</v>
      </c>
      <c r="F376" s="250" t="s">
        <v>168</v>
      </c>
      <c r="G376" s="248"/>
      <c r="H376" s="251">
        <v>3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7" t="s">
        <v>158</v>
      </c>
      <c r="AU376" s="257" t="s">
        <v>86</v>
      </c>
      <c r="AV376" s="13" t="s">
        <v>86</v>
      </c>
      <c r="AW376" s="13" t="s">
        <v>35</v>
      </c>
      <c r="AX376" s="13" t="s">
        <v>82</v>
      </c>
      <c r="AY376" s="257" t="s">
        <v>143</v>
      </c>
    </row>
    <row r="377" spans="1:65" s="2" customFormat="1" ht="24.15" customHeight="1">
      <c r="A377" s="38"/>
      <c r="B377" s="39"/>
      <c r="C377" s="226" t="s">
        <v>776</v>
      </c>
      <c r="D377" s="226" t="s">
        <v>145</v>
      </c>
      <c r="E377" s="227" t="s">
        <v>1261</v>
      </c>
      <c r="F377" s="228" t="s">
        <v>1262</v>
      </c>
      <c r="G377" s="229" t="s">
        <v>341</v>
      </c>
      <c r="H377" s="230">
        <v>1</v>
      </c>
      <c r="I377" s="231"/>
      <c r="J377" s="232">
        <f>ROUND(I377*H377,2)</f>
        <v>0</v>
      </c>
      <c r="K377" s="228" t="s">
        <v>149</v>
      </c>
      <c r="L377" s="44"/>
      <c r="M377" s="233" t="s">
        <v>1</v>
      </c>
      <c r="N377" s="234" t="s">
        <v>43</v>
      </c>
      <c r="O377" s="91"/>
      <c r="P377" s="235">
        <f>O377*H377</f>
        <v>0</v>
      </c>
      <c r="Q377" s="235">
        <v>0.00018</v>
      </c>
      <c r="R377" s="235">
        <f>Q377*H377</f>
        <v>0.00018</v>
      </c>
      <c r="S377" s="235">
        <v>0</v>
      </c>
      <c r="T377" s="236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7" t="s">
        <v>1031</v>
      </c>
      <c r="AT377" s="237" t="s">
        <v>145</v>
      </c>
      <c r="AU377" s="237" t="s">
        <v>86</v>
      </c>
      <c r="AY377" s="17" t="s">
        <v>143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7" t="s">
        <v>82</v>
      </c>
      <c r="BK377" s="238">
        <f>ROUND(I377*H377,2)</f>
        <v>0</v>
      </c>
      <c r="BL377" s="17" t="s">
        <v>1031</v>
      </c>
      <c r="BM377" s="237" t="s">
        <v>1263</v>
      </c>
    </row>
    <row r="378" spans="1:47" s="2" customFormat="1" ht="12">
      <c r="A378" s="38"/>
      <c r="B378" s="39"/>
      <c r="C378" s="40"/>
      <c r="D378" s="239" t="s">
        <v>152</v>
      </c>
      <c r="E378" s="40"/>
      <c r="F378" s="240" t="s">
        <v>1264</v>
      </c>
      <c r="G378" s="40"/>
      <c r="H378" s="40"/>
      <c r="I378" s="241"/>
      <c r="J378" s="40"/>
      <c r="K378" s="40"/>
      <c r="L378" s="44"/>
      <c r="M378" s="242"/>
      <c r="N378" s="243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152</v>
      </c>
      <c r="AU378" s="17" t="s">
        <v>86</v>
      </c>
    </row>
    <row r="379" spans="1:47" s="2" customFormat="1" ht="12">
      <c r="A379" s="38"/>
      <c r="B379" s="39"/>
      <c r="C379" s="40"/>
      <c r="D379" s="244" t="s">
        <v>154</v>
      </c>
      <c r="E379" s="40"/>
      <c r="F379" s="245" t="s">
        <v>1265</v>
      </c>
      <c r="G379" s="40"/>
      <c r="H379" s="40"/>
      <c r="I379" s="241"/>
      <c r="J379" s="40"/>
      <c r="K379" s="40"/>
      <c r="L379" s="44"/>
      <c r="M379" s="242"/>
      <c r="N379" s="243"/>
      <c r="O379" s="91"/>
      <c r="P379" s="91"/>
      <c r="Q379" s="91"/>
      <c r="R379" s="91"/>
      <c r="S379" s="91"/>
      <c r="T379" s="92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T379" s="17" t="s">
        <v>154</v>
      </c>
      <c r="AU379" s="17" t="s">
        <v>86</v>
      </c>
    </row>
    <row r="380" spans="1:51" s="13" customFormat="1" ht="12">
      <c r="A380" s="13"/>
      <c r="B380" s="247"/>
      <c r="C380" s="248"/>
      <c r="D380" s="239" t="s">
        <v>158</v>
      </c>
      <c r="E380" s="249" t="s">
        <v>1</v>
      </c>
      <c r="F380" s="250" t="s">
        <v>82</v>
      </c>
      <c r="G380" s="248"/>
      <c r="H380" s="251">
        <v>1</v>
      </c>
      <c r="I380" s="252"/>
      <c r="J380" s="248"/>
      <c r="K380" s="248"/>
      <c r="L380" s="253"/>
      <c r="M380" s="254"/>
      <c r="N380" s="255"/>
      <c r="O380" s="255"/>
      <c r="P380" s="255"/>
      <c r="Q380" s="255"/>
      <c r="R380" s="255"/>
      <c r="S380" s="255"/>
      <c r="T380" s="256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57" t="s">
        <v>158</v>
      </c>
      <c r="AU380" s="257" t="s">
        <v>86</v>
      </c>
      <c r="AV380" s="13" t="s">
        <v>86</v>
      </c>
      <c r="AW380" s="13" t="s">
        <v>35</v>
      </c>
      <c r="AX380" s="13" t="s">
        <v>82</v>
      </c>
      <c r="AY380" s="257" t="s">
        <v>143</v>
      </c>
    </row>
    <row r="381" spans="1:65" s="2" customFormat="1" ht="24.15" customHeight="1">
      <c r="A381" s="38"/>
      <c r="B381" s="39"/>
      <c r="C381" s="269" t="s">
        <v>1031</v>
      </c>
      <c r="D381" s="269" t="s">
        <v>215</v>
      </c>
      <c r="E381" s="270" t="s">
        <v>1266</v>
      </c>
      <c r="F381" s="271" t="s">
        <v>1267</v>
      </c>
      <c r="G381" s="272" t="s">
        <v>341</v>
      </c>
      <c r="H381" s="273">
        <v>1</v>
      </c>
      <c r="I381" s="274"/>
      <c r="J381" s="275">
        <f>ROUND(I381*H381,2)</f>
        <v>0</v>
      </c>
      <c r="K381" s="271" t="s">
        <v>1</v>
      </c>
      <c r="L381" s="276"/>
      <c r="M381" s="277" t="s">
        <v>1</v>
      </c>
      <c r="N381" s="278" t="s">
        <v>43</v>
      </c>
      <c r="O381" s="91"/>
      <c r="P381" s="235">
        <f>O381*H381</f>
        <v>0</v>
      </c>
      <c r="Q381" s="235">
        <v>0.00438</v>
      </c>
      <c r="R381" s="235">
        <f>Q381*H381</f>
        <v>0.00438</v>
      </c>
      <c r="S381" s="235">
        <v>0</v>
      </c>
      <c r="T381" s="236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7" t="s">
        <v>1152</v>
      </c>
      <c r="AT381" s="237" t="s">
        <v>215</v>
      </c>
      <c r="AU381" s="237" t="s">
        <v>86</v>
      </c>
      <c r="AY381" s="17" t="s">
        <v>143</v>
      </c>
      <c r="BE381" s="238">
        <f>IF(N381="základní",J381,0)</f>
        <v>0</v>
      </c>
      <c r="BF381" s="238">
        <f>IF(N381="snížená",J381,0)</f>
        <v>0</v>
      </c>
      <c r="BG381" s="238">
        <f>IF(N381="zákl. přenesená",J381,0)</f>
        <v>0</v>
      </c>
      <c r="BH381" s="238">
        <f>IF(N381="sníž. přenesená",J381,0)</f>
        <v>0</v>
      </c>
      <c r="BI381" s="238">
        <f>IF(N381="nulová",J381,0)</f>
        <v>0</v>
      </c>
      <c r="BJ381" s="17" t="s">
        <v>82</v>
      </c>
      <c r="BK381" s="238">
        <f>ROUND(I381*H381,2)</f>
        <v>0</v>
      </c>
      <c r="BL381" s="17" t="s">
        <v>1152</v>
      </c>
      <c r="BM381" s="237" t="s">
        <v>1268</v>
      </c>
    </row>
    <row r="382" spans="1:47" s="2" customFormat="1" ht="12">
      <c r="A382" s="38"/>
      <c r="B382" s="39"/>
      <c r="C382" s="40"/>
      <c r="D382" s="239" t="s">
        <v>152</v>
      </c>
      <c r="E382" s="40"/>
      <c r="F382" s="240" t="s">
        <v>1267</v>
      </c>
      <c r="G382" s="40"/>
      <c r="H382" s="40"/>
      <c r="I382" s="241"/>
      <c r="J382" s="40"/>
      <c r="K382" s="40"/>
      <c r="L382" s="44"/>
      <c r="M382" s="242"/>
      <c r="N382" s="243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152</v>
      </c>
      <c r="AU382" s="17" t="s">
        <v>86</v>
      </c>
    </row>
    <row r="383" spans="1:51" s="13" customFormat="1" ht="12">
      <c r="A383" s="13"/>
      <c r="B383" s="247"/>
      <c r="C383" s="248"/>
      <c r="D383" s="239" t="s">
        <v>158</v>
      </c>
      <c r="E383" s="249" t="s">
        <v>1</v>
      </c>
      <c r="F383" s="250" t="s">
        <v>82</v>
      </c>
      <c r="G383" s="248"/>
      <c r="H383" s="251">
        <v>1</v>
      </c>
      <c r="I383" s="252"/>
      <c r="J383" s="248"/>
      <c r="K383" s="248"/>
      <c r="L383" s="253"/>
      <c r="M383" s="254"/>
      <c r="N383" s="255"/>
      <c r="O383" s="255"/>
      <c r="P383" s="255"/>
      <c r="Q383" s="255"/>
      <c r="R383" s="255"/>
      <c r="S383" s="255"/>
      <c r="T383" s="256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57" t="s">
        <v>158</v>
      </c>
      <c r="AU383" s="257" t="s">
        <v>86</v>
      </c>
      <c r="AV383" s="13" t="s">
        <v>86</v>
      </c>
      <c r="AW383" s="13" t="s">
        <v>35</v>
      </c>
      <c r="AX383" s="13" t="s">
        <v>82</v>
      </c>
      <c r="AY383" s="257" t="s">
        <v>143</v>
      </c>
    </row>
    <row r="384" spans="1:65" s="2" customFormat="1" ht="24.15" customHeight="1">
      <c r="A384" s="38"/>
      <c r="B384" s="39"/>
      <c r="C384" s="226" t="s">
        <v>1269</v>
      </c>
      <c r="D384" s="226" t="s">
        <v>145</v>
      </c>
      <c r="E384" s="227" t="s">
        <v>1270</v>
      </c>
      <c r="F384" s="228" t="s">
        <v>1271</v>
      </c>
      <c r="G384" s="229" t="s">
        <v>259</v>
      </c>
      <c r="H384" s="230">
        <v>18</v>
      </c>
      <c r="I384" s="231"/>
      <c r="J384" s="232">
        <f>ROUND(I384*H384,2)</f>
        <v>0</v>
      </c>
      <c r="K384" s="228" t="s">
        <v>149</v>
      </c>
      <c r="L384" s="44"/>
      <c r="M384" s="233" t="s">
        <v>1</v>
      </c>
      <c r="N384" s="234" t="s">
        <v>43</v>
      </c>
      <c r="O384" s="91"/>
      <c r="P384" s="235">
        <f>O384*H384</f>
        <v>0</v>
      </c>
      <c r="Q384" s="235">
        <v>1E-05</v>
      </c>
      <c r="R384" s="235">
        <f>Q384*H384</f>
        <v>0.00018</v>
      </c>
      <c r="S384" s="235">
        <v>0</v>
      </c>
      <c r="T384" s="236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237" t="s">
        <v>1031</v>
      </c>
      <c r="AT384" s="237" t="s">
        <v>145</v>
      </c>
      <c r="AU384" s="237" t="s">
        <v>86</v>
      </c>
      <c r="AY384" s="17" t="s">
        <v>143</v>
      </c>
      <c r="BE384" s="238">
        <f>IF(N384="základní",J384,0)</f>
        <v>0</v>
      </c>
      <c r="BF384" s="238">
        <f>IF(N384="snížená",J384,0)</f>
        <v>0</v>
      </c>
      <c r="BG384" s="238">
        <f>IF(N384="zákl. přenesená",J384,0)</f>
        <v>0</v>
      </c>
      <c r="BH384" s="238">
        <f>IF(N384="sníž. přenesená",J384,0)</f>
        <v>0</v>
      </c>
      <c r="BI384" s="238">
        <f>IF(N384="nulová",J384,0)</f>
        <v>0</v>
      </c>
      <c r="BJ384" s="17" t="s">
        <v>82</v>
      </c>
      <c r="BK384" s="238">
        <f>ROUND(I384*H384,2)</f>
        <v>0</v>
      </c>
      <c r="BL384" s="17" t="s">
        <v>1031</v>
      </c>
      <c r="BM384" s="237" t="s">
        <v>1272</v>
      </c>
    </row>
    <row r="385" spans="1:47" s="2" customFormat="1" ht="12">
      <c r="A385" s="38"/>
      <c r="B385" s="39"/>
      <c r="C385" s="40"/>
      <c r="D385" s="239" t="s">
        <v>152</v>
      </c>
      <c r="E385" s="40"/>
      <c r="F385" s="240" t="s">
        <v>1271</v>
      </c>
      <c r="G385" s="40"/>
      <c r="H385" s="40"/>
      <c r="I385" s="241"/>
      <c r="J385" s="40"/>
      <c r="K385" s="40"/>
      <c r="L385" s="44"/>
      <c r="M385" s="242"/>
      <c r="N385" s="243"/>
      <c r="O385" s="91"/>
      <c r="P385" s="91"/>
      <c r="Q385" s="91"/>
      <c r="R385" s="91"/>
      <c r="S385" s="91"/>
      <c r="T385" s="92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T385" s="17" t="s">
        <v>152</v>
      </c>
      <c r="AU385" s="17" t="s">
        <v>86</v>
      </c>
    </row>
    <row r="386" spans="1:47" s="2" customFormat="1" ht="12">
      <c r="A386" s="38"/>
      <c r="B386" s="39"/>
      <c r="C386" s="40"/>
      <c r="D386" s="244" t="s">
        <v>154</v>
      </c>
      <c r="E386" s="40"/>
      <c r="F386" s="245" t="s">
        <v>1273</v>
      </c>
      <c r="G386" s="40"/>
      <c r="H386" s="40"/>
      <c r="I386" s="241"/>
      <c r="J386" s="40"/>
      <c r="K386" s="40"/>
      <c r="L386" s="44"/>
      <c r="M386" s="242"/>
      <c r="N386" s="243"/>
      <c r="O386" s="91"/>
      <c r="P386" s="91"/>
      <c r="Q386" s="91"/>
      <c r="R386" s="91"/>
      <c r="S386" s="91"/>
      <c r="T386" s="92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154</v>
      </c>
      <c r="AU386" s="17" t="s">
        <v>86</v>
      </c>
    </row>
    <row r="387" spans="1:51" s="13" customFormat="1" ht="12">
      <c r="A387" s="13"/>
      <c r="B387" s="247"/>
      <c r="C387" s="248"/>
      <c r="D387" s="239" t="s">
        <v>158</v>
      </c>
      <c r="E387" s="249" t="s">
        <v>1</v>
      </c>
      <c r="F387" s="250" t="s">
        <v>1274</v>
      </c>
      <c r="G387" s="248"/>
      <c r="H387" s="251">
        <v>18</v>
      </c>
      <c r="I387" s="252"/>
      <c r="J387" s="248"/>
      <c r="K387" s="248"/>
      <c r="L387" s="253"/>
      <c r="M387" s="254"/>
      <c r="N387" s="255"/>
      <c r="O387" s="255"/>
      <c r="P387" s="255"/>
      <c r="Q387" s="255"/>
      <c r="R387" s="255"/>
      <c r="S387" s="255"/>
      <c r="T387" s="256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57" t="s">
        <v>158</v>
      </c>
      <c r="AU387" s="257" t="s">
        <v>86</v>
      </c>
      <c r="AV387" s="13" t="s">
        <v>86</v>
      </c>
      <c r="AW387" s="13" t="s">
        <v>35</v>
      </c>
      <c r="AX387" s="13" t="s">
        <v>82</v>
      </c>
      <c r="AY387" s="257" t="s">
        <v>143</v>
      </c>
    </row>
    <row r="388" spans="1:65" s="2" customFormat="1" ht="24.15" customHeight="1">
      <c r="A388" s="38"/>
      <c r="B388" s="39"/>
      <c r="C388" s="226" t="s">
        <v>1275</v>
      </c>
      <c r="D388" s="226" t="s">
        <v>145</v>
      </c>
      <c r="E388" s="227" t="s">
        <v>1276</v>
      </c>
      <c r="F388" s="228" t="s">
        <v>1277</v>
      </c>
      <c r="G388" s="229" t="s">
        <v>259</v>
      </c>
      <c r="H388" s="230">
        <v>133</v>
      </c>
      <c r="I388" s="231"/>
      <c r="J388" s="232">
        <f>ROUND(I388*H388,2)</f>
        <v>0</v>
      </c>
      <c r="K388" s="228" t="s">
        <v>149</v>
      </c>
      <c r="L388" s="44"/>
      <c r="M388" s="233" t="s">
        <v>1</v>
      </c>
      <c r="N388" s="234" t="s">
        <v>43</v>
      </c>
      <c r="O388" s="91"/>
      <c r="P388" s="235">
        <f>O388*H388</f>
        <v>0</v>
      </c>
      <c r="Q388" s="235">
        <v>2E-05</v>
      </c>
      <c r="R388" s="235">
        <f>Q388*H388</f>
        <v>0.00266</v>
      </c>
      <c r="S388" s="235">
        <v>0</v>
      </c>
      <c r="T388" s="236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37" t="s">
        <v>1031</v>
      </c>
      <c r="AT388" s="237" t="s">
        <v>145</v>
      </c>
      <c r="AU388" s="237" t="s">
        <v>86</v>
      </c>
      <c r="AY388" s="17" t="s">
        <v>143</v>
      </c>
      <c r="BE388" s="238">
        <f>IF(N388="základní",J388,0)</f>
        <v>0</v>
      </c>
      <c r="BF388" s="238">
        <f>IF(N388="snížená",J388,0)</f>
        <v>0</v>
      </c>
      <c r="BG388" s="238">
        <f>IF(N388="zákl. přenesená",J388,0)</f>
        <v>0</v>
      </c>
      <c r="BH388" s="238">
        <f>IF(N388="sníž. přenesená",J388,0)</f>
        <v>0</v>
      </c>
      <c r="BI388" s="238">
        <f>IF(N388="nulová",J388,0)</f>
        <v>0</v>
      </c>
      <c r="BJ388" s="17" t="s">
        <v>82</v>
      </c>
      <c r="BK388" s="238">
        <f>ROUND(I388*H388,2)</f>
        <v>0</v>
      </c>
      <c r="BL388" s="17" t="s">
        <v>1031</v>
      </c>
      <c r="BM388" s="237" t="s">
        <v>1278</v>
      </c>
    </row>
    <row r="389" spans="1:47" s="2" customFormat="1" ht="12">
      <c r="A389" s="38"/>
      <c r="B389" s="39"/>
      <c r="C389" s="40"/>
      <c r="D389" s="239" t="s">
        <v>152</v>
      </c>
      <c r="E389" s="40"/>
      <c r="F389" s="240" t="s">
        <v>1277</v>
      </c>
      <c r="G389" s="40"/>
      <c r="H389" s="40"/>
      <c r="I389" s="241"/>
      <c r="J389" s="40"/>
      <c r="K389" s="40"/>
      <c r="L389" s="44"/>
      <c r="M389" s="242"/>
      <c r="N389" s="243"/>
      <c r="O389" s="91"/>
      <c r="P389" s="91"/>
      <c r="Q389" s="91"/>
      <c r="R389" s="91"/>
      <c r="S389" s="91"/>
      <c r="T389" s="92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T389" s="17" t="s">
        <v>152</v>
      </c>
      <c r="AU389" s="17" t="s">
        <v>86</v>
      </c>
    </row>
    <row r="390" spans="1:47" s="2" customFormat="1" ht="12">
      <c r="A390" s="38"/>
      <c r="B390" s="39"/>
      <c r="C390" s="40"/>
      <c r="D390" s="244" t="s">
        <v>154</v>
      </c>
      <c r="E390" s="40"/>
      <c r="F390" s="245" t="s">
        <v>1279</v>
      </c>
      <c r="G390" s="40"/>
      <c r="H390" s="40"/>
      <c r="I390" s="241"/>
      <c r="J390" s="40"/>
      <c r="K390" s="40"/>
      <c r="L390" s="44"/>
      <c r="M390" s="242"/>
      <c r="N390" s="243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154</v>
      </c>
      <c r="AU390" s="17" t="s">
        <v>86</v>
      </c>
    </row>
    <row r="391" spans="1:51" s="13" customFormat="1" ht="12">
      <c r="A391" s="13"/>
      <c r="B391" s="247"/>
      <c r="C391" s="248"/>
      <c r="D391" s="239" t="s">
        <v>158</v>
      </c>
      <c r="E391" s="249" t="s">
        <v>1</v>
      </c>
      <c r="F391" s="250" t="s">
        <v>1122</v>
      </c>
      <c r="G391" s="248"/>
      <c r="H391" s="251">
        <v>133</v>
      </c>
      <c r="I391" s="252"/>
      <c r="J391" s="248"/>
      <c r="K391" s="248"/>
      <c r="L391" s="253"/>
      <c r="M391" s="254"/>
      <c r="N391" s="255"/>
      <c r="O391" s="255"/>
      <c r="P391" s="255"/>
      <c r="Q391" s="255"/>
      <c r="R391" s="255"/>
      <c r="S391" s="255"/>
      <c r="T391" s="256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7" t="s">
        <v>158</v>
      </c>
      <c r="AU391" s="257" t="s">
        <v>86</v>
      </c>
      <c r="AV391" s="13" t="s">
        <v>86</v>
      </c>
      <c r="AW391" s="13" t="s">
        <v>35</v>
      </c>
      <c r="AX391" s="13" t="s">
        <v>82</v>
      </c>
      <c r="AY391" s="257" t="s">
        <v>143</v>
      </c>
    </row>
    <row r="392" spans="1:65" s="2" customFormat="1" ht="24.15" customHeight="1">
      <c r="A392" s="38"/>
      <c r="B392" s="39"/>
      <c r="C392" s="226" t="s">
        <v>1280</v>
      </c>
      <c r="D392" s="226" t="s">
        <v>145</v>
      </c>
      <c r="E392" s="227" t="s">
        <v>1281</v>
      </c>
      <c r="F392" s="228" t="s">
        <v>1282</v>
      </c>
      <c r="G392" s="229" t="s">
        <v>148</v>
      </c>
      <c r="H392" s="230">
        <v>2</v>
      </c>
      <c r="I392" s="231"/>
      <c r="J392" s="232">
        <f>ROUND(I392*H392,2)</f>
        <v>0</v>
      </c>
      <c r="K392" s="228" t="s">
        <v>149</v>
      </c>
      <c r="L392" s="44"/>
      <c r="M392" s="233" t="s">
        <v>1</v>
      </c>
      <c r="N392" s="234" t="s">
        <v>43</v>
      </c>
      <c r="O392" s="91"/>
      <c r="P392" s="235">
        <f>O392*H392</f>
        <v>0</v>
      </c>
      <c r="Q392" s="235">
        <v>0</v>
      </c>
      <c r="R392" s="235">
        <f>Q392*H392</f>
        <v>0</v>
      </c>
      <c r="S392" s="235">
        <v>0</v>
      </c>
      <c r="T392" s="236">
        <f>S392*H392</f>
        <v>0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37" t="s">
        <v>1031</v>
      </c>
      <c r="AT392" s="237" t="s">
        <v>145</v>
      </c>
      <c r="AU392" s="237" t="s">
        <v>86</v>
      </c>
      <c r="AY392" s="17" t="s">
        <v>143</v>
      </c>
      <c r="BE392" s="238">
        <f>IF(N392="základní",J392,0)</f>
        <v>0</v>
      </c>
      <c r="BF392" s="238">
        <f>IF(N392="snížená",J392,0)</f>
        <v>0</v>
      </c>
      <c r="BG392" s="238">
        <f>IF(N392="zákl. přenesená",J392,0)</f>
        <v>0</v>
      </c>
      <c r="BH392" s="238">
        <f>IF(N392="sníž. přenesená",J392,0)</f>
        <v>0</v>
      </c>
      <c r="BI392" s="238">
        <f>IF(N392="nulová",J392,0)</f>
        <v>0</v>
      </c>
      <c r="BJ392" s="17" t="s">
        <v>82</v>
      </c>
      <c r="BK392" s="238">
        <f>ROUND(I392*H392,2)</f>
        <v>0</v>
      </c>
      <c r="BL392" s="17" t="s">
        <v>1031</v>
      </c>
      <c r="BM392" s="237" t="s">
        <v>1283</v>
      </c>
    </row>
    <row r="393" spans="1:47" s="2" customFormat="1" ht="12">
      <c r="A393" s="38"/>
      <c r="B393" s="39"/>
      <c r="C393" s="40"/>
      <c r="D393" s="239" t="s">
        <v>152</v>
      </c>
      <c r="E393" s="40"/>
      <c r="F393" s="240" t="s">
        <v>1284</v>
      </c>
      <c r="G393" s="40"/>
      <c r="H393" s="40"/>
      <c r="I393" s="241"/>
      <c r="J393" s="40"/>
      <c r="K393" s="40"/>
      <c r="L393" s="44"/>
      <c r="M393" s="242"/>
      <c r="N393" s="243"/>
      <c r="O393" s="91"/>
      <c r="P393" s="91"/>
      <c r="Q393" s="91"/>
      <c r="R393" s="91"/>
      <c r="S393" s="91"/>
      <c r="T393" s="92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T393" s="17" t="s">
        <v>152</v>
      </c>
      <c r="AU393" s="17" t="s">
        <v>86</v>
      </c>
    </row>
    <row r="394" spans="1:47" s="2" customFormat="1" ht="12">
      <c r="A394" s="38"/>
      <c r="B394" s="39"/>
      <c r="C394" s="40"/>
      <c r="D394" s="244" t="s">
        <v>154</v>
      </c>
      <c r="E394" s="40"/>
      <c r="F394" s="245" t="s">
        <v>1285</v>
      </c>
      <c r="G394" s="40"/>
      <c r="H394" s="40"/>
      <c r="I394" s="241"/>
      <c r="J394" s="40"/>
      <c r="K394" s="40"/>
      <c r="L394" s="44"/>
      <c r="M394" s="242"/>
      <c r="N394" s="243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154</v>
      </c>
      <c r="AU394" s="17" t="s">
        <v>86</v>
      </c>
    </row>
    <row r="395" spans="1:47" s="2" customFormat="1" ht="12">
      <c r="A395" s="38"/>
      <c r="B395" s="39"/>
      <c r="C395" s="40"/>
      <c r="D395" s="239" t="s">
        <v>156</v>
      </c>
      <c r="E395" s="40"/>
      <c r="F395" s="246" t="s">
        <v>1286</v>
      </c>
      <c r="G395" s="40"/>
      <c r="H395" s="40"/>
      <c r="I395" s="241"/>
      <c r="J395" s="40"/>
      <c r="K395" s="40"/>
      <c r="L395" s="44"/>
      <c r="M395" s="242"/>
      <c r="N395" s="243"/>
      <c r="O395" s="91"/>
      <c r="P395" s="91"/>
      <c r="Q395" s="91"/>
      <c r="R395" s="91"/>
      <c r="S395" s="91"/>
      <c r="T395" s="92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156</v>
      </c>
      <c r="AU395" s="17" t="s">
        <v>86</v>
      </c>
    </row>
    <row r="396" spans="1:51" s="13" customFormat="1" ht="12">
      <c r="A396" s="13"/>
      <c r="B396" s="247"/>
      <c r="C396" s="248"/>
      <c r="D396" s="239" t="s">
        <v>158</v>
      </c>
      <c r="E396" s="249" t="s">
        <v>1</v>
      </c>
      <c r="F396" s="250" t="s">
        <v>86</v>
      </c>
      <c r="G396" s="248"/>
      <c r="H396" s="251">
        <v>2</v>
      </c>
      <c r="I396" s="252"/>
      <c r="J396" s="248"/>
      <c r="K396" s="248"/>
      <c r="L396" s="253"/>
      <c r="M396" s="254"/>
      <c r="N396" s="255"/>
      <c r="O396" s="255"/>
      <c r="P396" s="255"/>
      <c r="Q396" s="255"/>
      <c r="R396" s="255"/>
      <c r="S396" s="255"/>
      <c r="T396" s="256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57" t="s">
        <v>158</v>
      </c>
      <c r="AU396" s="257" t="s">
        <v>86</v>
      </c>
      <c r="AV396" s="13" t="s">
        <v>86</v>
      </c>
      <c r="AW396" s="13" t="s">
        <v>35</v>
      </c>
      <c r="AX396" s="13" t="s">
        <v>82</v>
      </c>
      <c r="AY396" s="257" t="s">
        <v>143</v>
      </c>
    </row>
    <row r="397" spans="1:65" s="2" customFormat="1" ht="21.75" customHeight="1">
      <c r="A397" s="38"/>
      <c r="B397" s="39"/>
      <c r="C397" s="226" t="s">
        <v>1287</v>
      </c>
      <c r="D397" s="226" t="s">
        <v>145</v>
      </c>
      <c r="E397" s="227" t="s">
        <v>1288</v>
      </c>
      <c r="F397" s="228" t="s">
        <v>1289</v>
      </c>
      <c r="G397" s="229" t="s">
        <v>259</v>
      </c>
      <c r="H397" s="230">
        <v>228</v>
      </c>
      <c r="I397" s="231"/>
      <c r="J397" s="232">
        <f>ROUND(I397*H397,2)</f>
        <v>0</v>
      </c>
      <c r="K397" s="228" t="s">
        <v>149</v>
      </c>
      <c r="L397" s="44"/>
      <c r="M397" s="233" t="s">
        <v>1</v>
      </c>
      <c r="N397" s="234" t="s">
        <v>43</v>
      </c>
      <c r="O397" s="91"/>
      <c r="P397" s="235">
        <f>O397*H397</f>
        <v>0</v>
      </c>
      <c r="Q397" s="235">
        <v>0</v>
      </c>
      <c r="R397" s="235">
        <f>Q397*H397</f>
        <v>0</v>
      </c>
      <c r="S397" s="235">
        <v>0</v>
      </c>
      <c r="T397" s="236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7" t="s">
        <v>1031</v>
      </c>
      <c r="AT397" s="237" t="s">
        <v>145</v>
      </c>
      <c r="AU397" s="237" t="s">
        <v>86</v>
      </c>
      <c r="AY397" s="17" t="s">
        <v>143</v>
      </c>
      <c r="BE397" s="238">
        <f>IF(N397="základní",J397,0)</f>
        <v>0</v>
      </c>
      <c r="BF397" s="238">
        <f>IF(N397="snížená",J397,0)</f>
        <v>0</v>
      </c>
      <c r="BG397" s="238">
        <f>IF(N397="zákl. přenesená",J397,0)</f>
        <v>0</v>
      </c>
      <c r="BH397" s="238">
        <f>IF(N397="sníž. přenesená",J397,0)</f>
        <v>0</v>
      </c>
      <c r="BI397" s="238">
        <f>IF(N397="nulová",J397,0)</f>
        <v>0</v>
      </c>
      <c r="BJ397" s="17" t="s">
        <v>82</v>
      </c>
      <c r="BK397" s="238">
        <f>ROUND(I397*H397,2)</f>
        <v>0</v>
      </c>
      <c r="BL397" s="17" t="s">
        <v>1031</v>
      </c>
      <c r="BM397" s="237" t="s">
        <v>1290</v>
      </c>
    </row>
    <row r="398" spans="1:47" s="2" customFormat="1" ht="12">
      <c r="A398" s="38"/>
      <c r="B398" s="39"/>
      <c r="C398" s="40"/>
      <c r="D398" s="239" t="s">
        <v>152</v>
      </c>
      <c r="E398" s="40"/>
      <c r="F398" s="240" t="s">
        <v>1291</v>
      </c>
      <c r="G398" s="40"/>
      <c r="H398" s="40"/>
      <c r="I398" s="241"/>
      <c r="J398" s="40"/>
      <c r="K398" s="40"/>
      <c r="L398" s="44"/>
      <c r="M398" s="242"/>
      <c r="N398" s="243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152</v>
      </c>
      <c r="AU398" s="17" t="s">
        <v>86</v>
      </c>
    </row>
    <row r="399" spans="1:47" s="2" customFormat="1" ht="12">
      <c r="A399" s="38"/>
      <c r="B399" s="39"/>
      <c r="C399" s="40"/>
      <c r="D399" s="244" t="s">
        <v>154</v>
      </c>
      <c r="E399" s="40"/>
      <c r="F399" s="245" t="s">
        <v>1292</v>
      </c>
      <c r="G399" s="40"/>
      <c r="H399" s="40"/>
      <c r="I399" s="241"/>
      <c r="J399" s="40"/>
      <c r="K399" s="40"/>
      <c r="L399" s="44"/>
      <c r="M399" s="242"/>
      <c r="N399" s="243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154</v>
      </c>
      <c r="AU399" s="17" t="s">
        <v>86</v>
      </c>
    </row>
    <row r="400" spans="1:51" s="13" customFormat="1" ht="12">
      <c r="A400" s="13"/>
      <c r="B400" s="247"/>
      <c r="C400" s="248"/>
      <c r="D400" s="239" t="s">
        <v>158</v>
      </c>
      <c r="E400" s="249" t="s">
        <v>1</v>
      </c>
      <c r="F400" s="250" t="s">
        <v>1293</v>
      </c>
      <c r="G400" s="248"/>
      <c r="H400" s="251">
        <v>228</v>
      </c>
      <c r="I400" s="252"/>
      <c r="J400" s="248"/>
      <c r="K400" s="248"/>
      <c r="L400" s="253"/>
      <c r="M400" s="254"/>
      <c r="N400" s="255"/>
      <c r="O400" s="255"/>
      <c r="P400" s="255"/>
      <c r="Q400" s="255"/>
      <c r="R400" s="255"/>
      <c r="S400" s="255"/>
      <c r="T400" s="25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7" t="s">
        <v>158</v>
      </c>
      <c r="AU400" s="257" t="s">
        <v>86</v>
      </c>
      <c r="AV400" s="13" t="s">
        <v>86</v>
      </c>
      <c r="AW400" s="13" t="s">
        <v>35</v>
      </c>
      <c r="AX400" s="13" t="s">
        <v>82</v>
      </c>
      <c r="AY400" s="257" t="s">
        <v>143</v>
      </c>
    </row>
    <row r="401" spans="1:65" s="2" customFormat="1" ht="16.5" customHeight="1">
      <c r="A401" s="38"/>
      <c r="B401" s="39"/>
      <c r="C401" s="226" t="s">
        <v>1294</v>
      </c>
      <c r="D401" s="226" t="s">
        <v>145</v>
      </c>
      <c r="E401" s="227" t="s">
        <v>1295</v>
      </c>
      <c r="F401" s="228" t="s">
        <v>1296</v>
      </c>
      <c r="G401" s="229" t="s">
        <v>259</v>
      </c>
      <c r="H401" s="230">
        <v>151</v>
      </c>
      <c r="I401" s="231"/>
      <c r="J401" s="232">
        <f>ROUND(I401*H401,2)</f>
        <v>0</v>
      </c>
      <c r="K401" s="228" t="s">
        <v>149</v>
      </c>
      <c r="L401" s="44"/>
      <c r="M401" s="233" t="s">
        <v>1</v>
      </c>
      <c r="N401" s="234" t="s">
        <v>43</v>
      </c>
      <c r="O401" s="91"/>
      <c r="P401" s="235">
        <f>O401*H401</f>
        <v>0</v>
      </c>
      <c r="Q401" s="235">
        <v>0</v>
      </c>
      <c r="R401" s="235">
        <f>Q401*H401</f>
        <v>0</v>
      </c>
      <c r="S401" s="235">
        <v>0</v>
      </c>
      <c r="T401" s="23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7" t="s">
        <v>1031</v>
      </c>
      <c r="AT401" s="237" t="s">
        <v>145</v>
      </c>
      <c r="AU401" s="237" t="s">
        <v>86</v>
      </c>
      <c r="AY401" s="17" t="s">
        <v>143</v>
      </c>
      <c r="BE401" s="238">
        <f>IF(N401="základní",J401,0)</f>
        <v>0</v>
      </c>
      <c r="BF401" s="238">
        <f>IF(N401="snížená",J401,0)</f>
        <v>0</v>
      </c>
      <c r="BG401" s="238">
        <f>IF(N401="zákl. přenesená",J401,0)</f>
        <v>0</v>
      </c>
      <c r="BH401" s="238">
        <f>IF(N401="sníž. přenesená",J401,0)</f>
        <v>0</v>
      </c>
      <c r="BI401" s="238">
        <f>IF(N401="nulová",J401,0)</f>
        <v>0</v>
      </c>
      <c r="BJ401" s="17" t="s">
        <v>82</v>
      </c>
      <c r="BK401" s="238">
        <f>ROUND(I401*H401,2)</f>
        <v>0</v>
      </c>
      <c r="BL401" s="17" t="s">
        <v>1031</v>
      </c>
      <c r="BM401" s="237" t="s">
        <v>1297</v>
      </c>
    </row>
    <row r="402" spans="1:47" s="2" customFormat="1" ht="12">
      <c r="A402" s="38"/>
      <c r="B402" s="39"/>
      <c r="C402" s="40"/>
      <c r="D402" s="239" t="s">
        <v>152</v>
      </c>
      <c r="E402" s="40"/>
      <c r="F402" s="240" t="s">
        <v>1298</v>
      </c>
      <c r="G402" s="40"/>
      <c r="H402" s="40"/>
      <c r="I402" s="241"/>
      <c r="J402" s="40"/>
      <c r="K402" s="40"/>
      <c r="L402" s="44"/>
      <c r="M402" s="242"/>
      <c r="N402" s="243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152</v>
      </c>
      <c r="AU402" s="17" t="s">
        <v>86</v>
      </c>
    </row>
    <row r="403" spans="1:47" s="2" customFormat="1" ht="12">
      <c r="A403" s="38"/>
      <c r="B403" s="39"/>
      <c r="C403" s="40"/>
      <c r="D403" s="244" t="s">
        <v>154</v>
      </c>
      <c r="E403" s="40"/>
      <c r="F403" s="245" t="s">
        <v>1299</v>
      </c>
      <c r="G403" s="40"/>
      <c r="H403" s="40"/>
      <c r="I403" s="241"/>
      <c r="J403" s="40"/>
      <c r="K403" s="40"/>
      <c r="L403" s="44"/>
      <c r="M403" s="242"/>
      <c r="N403" s="243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154</v>
      </c>
      <c r="AU403" s="17" t="s">
        <v>86</v>
      </c>
    </row>
    <row r="404" spans="1:63" s="12" customFormat="1" ht="25.9" customHeight="1">
      <c r="A404" s="12"/>
      <c r="B404" s="210"/>
      <c r="C404" s="211"/>
      <c r="D404" s="212" t="s">
        <v>77</v>
      </c>
      <c r="E404" s="213" t="s">
        <v>1300</v>
      </c>
      <c r="F404" s="213" t="s">
        <v>1301</v>
      </c>
      <c r="G404" s="211"/>
      <c r="H404" s="211"/>
      <c r="I404" s="214"/>
      <c r="J404" s="215">
        <f>BK404</f>
        <v>0</v>
      </c>
      <c r="K404" s="211"/>
      <c r="L404" s="216"/>
      <c r="M404" s="217"/>
      <c r="N404" s="218"/>
      <c r="O404" s="218"/>
      <c r="P404" s="219">
        <f>P405</f>
        <v>0</v>
      </c>
      <c r="Q404" s="218"/>
      <c r="R404" s="219">
        <f>R405</f>
        <v>0</v>
      </c>
      <c r="S404" s="218"/>
      <c r="T404" s="220">
        <f>T405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1" t="s">
        <v>184</v>
      </c>
      <c r="AT404" s="222" t="s">
        <v>77</v>
      </c>
      <c r="AU404" s="222" t="s">
        <v>78</v>
      </c>
      <c r="AY404" s="221" t="s">
        <v>143</v>
      </c>
      <c r="BK404" s="223">
        <f>BK405</f>
        <v>0</v>
      </c>
    </row>
    <row r="405" spans="1:63" s="12" customFormat="1" ht="22.8" customHeight="1">
      <c r="A405" s="12"/>
      <c r="B405" s="210"/>
      <c r="C405" s="211"/>
      <c r="D405" s="212" t="s">
        <v>77</v>
      </c>
      <c r="E405" s="224" t="s">
        <v>1302</v>
      </c>
      <c r="F405" s="224" t="s">
        <v>1303</v>
      </c>
      <c r="G405" s="211"/>
      <c r="H405" s="211"/>
      <c r="I405" s="214"/>
      <c r="J405" s="225">
        <f>BK405</f>
        <v>0</v>
      </c>
      <c r="K405" s="211"/>
      <c r="L405" s="216"/>
      <c r="M405" s="217"/>
      <c r="N405" s="218"/>
      <c r="O405" s="218"/>
      <c r="P405" s="219">
        <f>SUM(P406:P417)</f>
        <v>0</v>
      </c>
      <c r="Q405" s="218"/>
      <c r="R405" s="219">
        <f>SUM(R406:R417)</f>
        <v>0</v>
      </c>
      <c r="S405" s="218"/>
      <c r="T405" s="220">
        <f>SUM(T406:T417)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21" t="s">
        <v>184</v>
      </c>
      <c r="AT405" s="222" t="s">
        <v>77</v>
      </c>
      <c r="AU405" s="222" t="s">
        <v>82</v>
      </c>
      <c r="AY405" s="221" t="s">
        <v>143</v>
      </c>
      <c r="BK405" s="223">
        <f>SUM(BK406:BK417)</f>
        <v>0</v>
      </c>
    </row>
    <row r="406" spans="1:65" s="2" customFormat="1" ht="16.5" customHeight="1">
      <c r="A406" s="38"/>
      <c r="B406" s="39"/>
      <c r="C406" s="226" t="s">
        <v>1304</v>
      </c>
      <c r="D406" s="226" t="s">
        <v>145</v>
      </c>
      <c r="E406" s="227" t="s">
        <v>1305</v>
      </c>
      <c r="F406" s="228" t="s">
        <v>1306</v>
      </c>
      <c r="G406" s="229" t="s">
        <v>327</v>
      </c>
      <c r="H406" s="230">
        <v>1</v>
      </c>
      <c r="I406" s="231"/>
      <c r="J406" s="232">
        <f>ROUND(I406*H406,2)</f>
        <v>0</v>
      </c>
      <c r="K406" s="228" t="s">
        <v>149</v>
      </c>
      <c r="L406" s="44"/>
      <c r="M406" s="233" t="s">
        <v>1</v>
      </c>
      <c r="N406" s="234" t="s">
        <v>43</v>
      </c>
      <c r="O406" s="91"/>
      <c r="P406" s="235">
        <f>O406*H406</f>
        <v>0</v>
      </c>
      <c r="Q406" s="235">
        <v>0</v>
      </c>
      <c r="R406" s="235">
        <f>Q406*H406</f>
        <v>0</v>
      </c>
      <c r="S406" s="235">
        <v>0</v>
      </c>
      <c r="T406" s="236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37" t="s">
        <v>1307</v>
      </c>
      <c r="AT406" s="237" t="s">
        <v>145</v>
      </c>
      <c r="AU406" s="237" t="s">
        <v>86</v>
      </c>
      <c r="AY406" s="17" t="s">
        <v>143</v>
      </c>
      <c r="BE406" s="238">
        <f>IF(N406="základní",J406,0)</f>
        <v>0</v>
      </c>
      <c r="BF406" s="238">
        <f>IF(N406="snížená",J406,0)</f>
        <v>0</v>
      </c>
      <c r="BG406" s="238">
        <f>IF(N406="zákl. přenesená",J406,0)</f>
        <v>0</v>
      </c>
      <c r="BH406" s="238">
        <f>IF(N406="sníž. přenesená",J406,0)</f>
        <v>0</v>
      </c>
      <c r="BI406" s="238">
        <f>IF(N406="nulová",J406,0)</f>
        <v>0</v>
      </c>
      <c r="BJ406" s="17" t="s">
        <v>82</v>
      </c>
      <c r="BK406" s="238">
        <f>ROUND(I406*H406,2)</f>
        <v>0</v>
      </c>
      <c r="BL406" s="17" t="s">
        <v>1307</v>
      </c>
      <c r="BM406" s="237" t="s">
        <v>1308</v>
      </c>
    </row>
    <row r="407" spans="1:47" s="2" customFormat="1" ht="12">
      <c r="A407" s="38"/>
      <c r="B407" s="39"/>
      <c r="C407" s="40"/>
      <c r="D407" s="239" t="s">
        <v>152</v>
      </c>
      <c r="E407" s="40"/>
      <c r="F407" s="240" t="s">
        <v>1306</v>
      </c>
      <c r="G407" s="40"/>
      <c r="H407" s="40"/>
      <c r="I407" s="241"/>
      <c r="J407" s="40"/>
      <c r="K407" s="40"/>
      <c r="L407" s="44"/>
      <c r="M407" s="242"/>
      <c r="N407" s="243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152</v>
      </c>
      <c r="AU407" s="17" t="s">
        <v>86</v>
      </c>
    </row>
    <row r="408" spans="1:47" s="2" customFormat="1" ht="12">
      <c r="A408" s="38"/>
      <c r="B408" s="39"/>
      <c r="C408" s="40"/>
      <c r="D408" s="244" t="s">
        <v>154</v>
      </c>
      <c r="E408" s="40"/>
      <c r="F408" s="245" t="s">
        <v>1309</v>
      </c>
      <c r="G408" s="40"/>
      <c r="H408" s="40"/>
      <c r="I408" s="241"/>
      <c r="J408" s="40"/>
      <c r="K408" s="40"/>
      <c r="L408" s="44"/>
      <c r="M408" s="242"/>
      <c r="N408" s="243"/>
      <c r="O408" s="91"/>
      <c r="P408" s="91"/>
      <c r="Q408" s="91"/>
      <c r="R408" s="91"/>
      <c r="S408" s="91"/>
      <c r="T408" s="92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T408" s="17" t="s">
        <v>154</v>
      </c>
      <c r="AU408" s="17" t="s">
        <v>86</v>
      </c>
    </row>
    <row r="409" spans="1:47" s="2" customFormat="1" ht="12">
      <c r="A409" s="38"/>
      <c r="B409" s="39"/>
      <c r="C409" s="40"/>
      <c r="D409" s="239" t="s">
        <v>156</v>
      </c>
      <c r="E409" s="40"/>
      <c r="F409" s="246" t="s">
        <v>1310</v>
      </c>
      <c r="G409" s="40"/>
      <c r="H409" s="40"/>
      <c r="I409" s="241"/>
      <c r="J409" s="40"/>
      <c r="K409" s="40"/>
      <c r="L409" s="44"/>
      <c r="M409" s="242"/>
      <c r="N409" s="243"/>
      <c r="O409" s="91"/>
      <c r="P409" s="91"/>
      <c r="Q409" s="91"/>
      <c r="R409" s="91"/>
      <c r="S409" s="91"/>
      <c r="T409" s="92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T409" s="17" t="s">
        <v>156</v>
      </c>
      <c r="AU409" s="17" t="s">
        <v>86</v>
      </c>
    </row>
    <row r="410" spans="1:65" s="2" customFormat="1" ht="16.5" customHeight="1">
      <c r="A410" s="38"/>
      <c r="B410" s="39"/>
      <c r="C410" s="226" t="s">
        <v>1311</v>
      </c>
      <c r="D410" s="226" t="s">
        <v>145</v>
      </c>
      <c r="E410" s="227" t="s">
        <v>1312</v>
      </c>
      <c r="F410" s="228" t="s">
        <v>1313</v>
      </c>
      <c r="G410" s="229" t="s">
        <v>327</v>
      </c>
      <c r="H410" s="230">
        <v>1</v>
      </c>
      <c r="I410" s="231"/>
      <c r="J410" s="232">
        <f>ROUND(I410*H410,2)</f>
        <v>0</v>
      </c>
      <c r="K410" s="228" t="s">
        <v>149</v>
      </c>
      <c r="L410" s="44"/>
      <c r="M410" s="233" t="s">
        <v>1</v>
      </c>
      <c r="N410" s="234" t="s">
        <v>43</v>
      </c>
      <c r="O410" s="91"/>
      <c r="P410" s="235">
        <f>O410*H410</f>
        <v>0</v>
      </c>
      <c r="Q410" s="235">
        <v>0</v>
      </c>
      <c r="R410" s="235">
        <f>Q410*H410</f>
        <v>0</v>
      </c>
      <c r="S410" s="235">
        <v>0</v>
      </c>
      <c r="T410" s="236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37" t="s">
        <v>1307</v>
      </c>
      <c r="AT410" s="237" t="s">
        <v>145</v>
      </c>
      <c r="AU410" s="237" t="s">
        <v>86</v>
      </c>
      <c r="AY410" s="17" t="s">
        <v>143</v>
      </c>
      <c r="BE410" s="238">
        <f>IF(N410="základní",J410,0)</f>
        <v>0</v>
      </c>
      <c r="BF410" s="238">
        <f>IF(N410="snížená",J410,0)</f>
        <v>0</v>
      </c>
      <c r="BG410" s="238">
        <f>IF(N410="zákl. přenesená",J410,0)</f>
        <v>0</v>
      </c>
      <c r="BH410" s="238">
        <f>IF(N410="sníž. přenesená",J410,0)</f>
        <v>0</v>
      </c>
      <c r="BI410" s="238">
        <f>IF(N410="nulová",J410,0)</f>
        <v>0</v>
      </c>
      <c r="BJ410" s="17" t="s">
        <v>82</v>
      </c>
      <c r="BK410" s="238">
        <f>ROUND(I410*H410,2)</f>
        <v>0</v>
      </c>
      <c r="BL410" s="17" t="s">
        <v>1307</v>
      </c>
      <c r="BM410" s="237" t="s">
        <v>1314</v>
      </c>
    </row>
    <row r="411" spans="1:47" s="2" customFormat="1" ht="12">
      <c r="A411" s="38"/>
      <c r="B411" s="39"/>
      <c r="C411" s="40"/>
      <c r="D411" s="239" t="s">
        <v>152</v>
      </c>
      <c r="E411" s="40"/>
      <c r="F411" s="240" t="s">
        <v>1313</v>
      </c>
      <c r="G411" s="40"/>
      <c r="H411" s="40"/>
      <c r="I411" s="241"/>
      <c r="J411" s="40"/>
      <c r="K411" s="40"/>
      <c r="L411" s="44"/>
      <c r="M411" s="242"/>
      <c r="N411" s="243"/>
      <c r="O411" s="91"/>
      <c r="P411" s="91"/>
      <c r="Q411" s="91"/>
      <c r="R411" s="91"/>
      <c r="S411" s="91"/>
      <c r="T411" s="92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152</v>
      </c>
      <c r="AU411" s="17" t="s">
        <v>86</v>
      </c>
    </row>
    <row r="412" spans="1:47" s="2" customFormat="1" ht="12">
      <c r="A412" s="38"/>
      <c r="B412" s="39"/>
      <c r="C412" s="40"/>
      <c r="D412" s="244" t="s">
        <v>154</v>
      </c>
      <c r="E412" s="40"/>
      <c r="F412" s="245" t="s">
        <v>1315</v>
      </c>
      <c r="G412" s="40"/>
      <c r="H412" s="40"/>
      <c r="I412" s="241"/>
      <c r="J412" s="40"/>
      <c r="K412" s="40"/>
      <c r="L412" s="44"/>
      <c r="M412" s="242"/>
      <c r="N412" s="243"/>
      <c r="O412" s="91"/>
      <c r="P412" s="91"/>
      <c r="Q412" s="91"/>
      <c r="R412" s="91"/>
      <c r="S412" s="91"/>
      <c r="T412" s="92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T412" s="17" t="s">
        <v>154</v>
      </c>
      <c r="AU412" s="17" t="s">
        <v>86</v>
      </c>
    </row>
    <row r="413" spans="1:47" s="2" customFormat="1" ht="12">
      <c r="A413" s="38"/>
      <c r="B413" s="39"/>
      <c r="C413" s="40"/>
      <c r="D413" s="239" t="s">
        <v>156</v>
      </c>
      <c r="E413" s="40"/>
      <c r="F413" s="246" t="s">
        <v>1316</v>
      </c>
      <c r="G413" s="40"/>
      <c r="H413" s="40"/>
      <c r="I413" s="241"/>
      <c r="J413" s="40"/>
      <c r="K413" s="40"/>
      <c r="L413" s="44"/>
      <c r="M413" s="242"/>
      <c r="N413" s="243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156</v>
      </c>
      <c r="AU413" s="17" t="s">
        <v>86</v>
      </c>
    </row>
    <row r="414" spans="1:65" s="2" customFormat="1" ht="16.5" customHeight="1">
      <c r="A414" s="38"/>
      <c r="B414" s="39"/>
      <c r="C414" s="226" t="s">
        <v>1317</v>
      </c>
      <c r="D414" s="226" t="s">
        <v>145</v>
      </c>
      <c r="E414" s="227" t="s">
        <v>1318</v>
      </c>
      <c r="F414" s="228" t="s">
        <v>1319</v>
      </c>
      <c r="G414" s="229" t="s">
        <v>327</v>
      </c>
      <c r="H414" s="230">
        <v>1</v>
      </c>
      <c r="I414" s="231"/>
      <c r="J414" s="232">
        <f>ROUND(I414*H414,2)</f>
        <v>0</v>
      </c>
      <c r="K414" s="228" t="s">
        <v>149</v>
      </c>
      <c r="L414" s="44"/>
      <c r="M414" s="233" t="s">
        <v>1</v>
      </c>
      <c r="N414" s="234" t="s">
        <v>43</v>
      </c>
      <c r="O414" s="91"/>
      <c r="P414" s="235">
        <f>O414*H414</f>
        <v>0</v>
      </c>
      <c r="Q414" s="235">
        <v>0</v>
      </c>
      <c r="R414" s="235">
        <f>Q414*H414</f>
        <v>0</v>
      </c>
      <c r="S414" s="235">
        <v>0</v>
      </c>
      <c r="T414" s="236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37" t="s">
        <v>1307</v>
      </c>
      <c r="AT414" s="237" t="s">
        <v>145</v>
      </c>
      <c r="AU414" s="237" t="s">
        <v>86</v>
      </c>
      <c r="AY414" s="17" t="s">
        <v>143</v>
      </c>
      <c r="BE414" s="238">
        <f>IF(N414="základní",J414,0)</f>
        <v>0</v>
      </c>
      <c r="BF414" s="238">
        <f>IF(N414="snížená",J414,0)</f>
        <v>0</v>
      </c>
      <c r="BG414" s="238">
        <f>IF(N414="zákl. přenesená",J414,0)</f>
        <v>0</v>
      </c>
      <c r="BH414" s="238">
        <f>IF(N414="sníž. přenesená",J414,0)</f>
        <v>0</v>
      </c>
      <c r="BI414" s="238">
        <f>IF(N414="nulová",J414,0)</f>
        <v>0</v>
      </c>
      <c r="BJ414" s="17" t="s">
        <v>82</v>
      </c>
      <c r="BK414" s="238">
        <f>ROUND(I414*H414,2)</f>
        <v>0</v>
      </c>
      <c r="BL414" s="17" t="s">
        <v>1307</v>
      </c>
      <c r="BM414" s="237" t="s">
        <v>1320</v>
      </c>
    </row>
    <row r="415" spans="1:47" s="2" customFormat="1" ht="12">
      <c r="A415" s="38"/>
      <c r="B415" s="39"/>
      <c r="C415" s="40"/>
      <c r="D415" s="239" t="s">
        <v>152</v>
      </c>
      <c r="E415" s="40"/>
      <c r="F415" s="240" t="s">
        <v>1319</v>
      </c>
      <c r="G415" s="40"/>
      <c r="H415" s="40"/>
      <c r="I415" s="241"/>
      <c r="J415" s="40"/>
      <c r="K415" s="40"/>
      <c r="L415" s="44"/>
      <c r="M415" s="242"/>
      <c r="N415" s="243"/>
      <c r="O415" s="91"/>
      <c r="P415" s="91"/>
      <c r="Q415" s="91"/>
      <c r="R415" s="91"/>
      <c r="S415" s="91"/>
      <c r="T415" s="92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T415" s="17" t="s">
        <v>152</v>
      </c>
      <c r="AU415" s="17" t="s">
        <v>86</v>
      </c>
    </row>
    <row r="416" spans="1:47" s="2" customFormat="1" ht="12">
      <c r="A416" s="38"/>
      <c r="B416" s="39"/>
      <c r="C416" s="40"/>
      <c r="D416" s="244" t="s">
        <v>154</v>
      </c>
      <c r="E416" s="40"/>
      <c r="F416" s="245" t="s">
        <v>1321</v>
      </c>
      <c r="G416" s="40"/>
      <c r="H416" s="40"/>
      <c r="I416" s="241"/>
      <c r="J416" s="40"/>
      <c r="K416" s="40"/>
      <c r="L416" s="44"/>
      <c r="M416" s="242"/>
      <c r="N416" s="243"/>
      <c r="O416" s="91"/>
      <c r="P416" s="91"/>
      <c r="Q416" s="91"/>
      <c r="R416" s="91"/>
      <c r="S416" s="91"/>
      <c r="T416" s="92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154</v>
      </c>
      <c r="AU416" s="17" t="s">
        <v>86</v>
      </c>
    </row>
    <row r="417" spans="1:47" s="2" customFormat="1" ht="12">
      <c r="A417" s="38"/>
      <c r="B417" s="39"/>
      <c r="C417" s="40"/>
      <c r="D417" s="239" t="s">
        <v>156</v>
      </c>
      <c r="E417" s="40"/>
      <c r="F417" s="246" t="s">
        <v>1322</v>
      </c>
      <c r="G417" s="40"/>
      <c r="H417" s="40"/>
      <c r="I417" s="241"/>
      <c r="J417" s="40"/>
      <c r="K417" s="40"/>
      <c r="L417" s="44"/>
      <c r="M417" s="279"/>
      <c r="N417" s="280"/>
      <c r="O417" s="281"/>
      <c r="P417" s="281"/>
      <c r="Q417" s="281"/>
      <c r="R417" s="281"/>
      <c r="S417" s="281"/>
      <c r="T417" s="28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156</v>
      </c>
      <c r="AU417" s="17" t="s">
        <v>86</v>
      </c>
    </row>
    <row r="418" spans="1:31" s="2" customFormat="1" ht="6.95" customHeight="1">
      <c r="A418" s="38"/>
      <c r="B418" s="66"/>
      <c r="C418" s="67"/>
      <c r="D418" s="67"/>
      <c r="E418" s="67"/>
      <c r="F418" s="67"/>
      <c r="G418" s="67"/>
      <c r="H418" s="67"/>
      <c r="I418" s="67"/>
      <c r="J418" s="67"/>
      <c r="K418" s="67"/>
      <c r="L418" s="44"/>
      <c r="M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</row>
  </sheetData>
  <sheetProtection password="CC35" sheet="1" objects="1" scenarios="1" formatColumns="0" formatRows="0" autoFilter="0"/>
  <autoFilter ref="C131:K41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0:H120"/>
    <mergeCell ref="E122:H122"/>
    <mergeCell ref="E124:H124"/>
    <mergeCell ref="L2:V2"/>
  </mergeCells>
  <hyperlinks>
    <hyperlink ref="F137" r:id="rId1" display="https://podminky.urs.cz/item/CS_URS_2023_02/119001406"/>
    <hyperlink ref="F141" r:id="rId2" display="https://podminky.urs.cz/item/CS_URS_2023_02/119001421"/>
    <hyperlink ref="F145" r:id="rId3" display="https://podminky.urs.cz/item/CS_URS_2023_02/132212131"/>
    <hyperlink ref="F151" r:id="rId4" display="https://podminky.urs.cz/item/CS_URS_2023_02/132351254"/>
    <hyperlink ref="F158" r:id="rId5" display="https://podminky.urs.cz/item/CS_URS_2023_02/139001101"/>
    <hyperlink ref="F162" r:id="rId6" display="https://podminky.urs.cz/item/CS_URS_2023_02/151101101"/>
    <hyperlink ref="F169" r:id="rId7" display="https://podminky.urs.cz/item/CS_URS_2023_02/151101111"/>
    <hyperlink ref="F176" r:id="rId8" display="https://podminky.urs.cz/item/CS_URS_2023_02/171201231"/>
    <hyperlink ref="F180" r:id="rId9" display="https://podminky.urs.cz/item/CS_URS_2023_02/171251201"/>
    <hyperlink ref="F184" r:id="rId10" display="https://podminky.urs.cz/item/CS_URS_2023_02/174151101"/>
    <hyperlink ref="F193" r:id="rId11" display="https://podminky.urs.cz/item/CS_URS_2023_02/175151101"/>
    <hyperlink ref="F200" r:id="rId12" display="https://podminky.urs.cz/item/CS_URS_2023_02/175111109"/>
    <hyperlink ref="F208" r:id="rId13" display="https://podminky.urs.cz/item/CS_URS_2023_02/451573111"/>
    <hyperlink ref="F216" r:id="rId14" display="https://podminky.urs.cz/item/CS_URS_2023_02/230201327"/>
    <hyperlink ref="F232" r:id="rId15" display="https://podminky.urs.cz/item/CS_URS_2023_02/877351126"/>
    <hyperlink ref="F237" r:id="rId16" display="https://podminky.urs.cz/item/CS_URS_2023_02/899721111"/>
    <hyperlink ref="F243" r:id="rId17" display="https://podminky.urs.cz/item/CS_URS_2023_02/899722114"/>
    <hyperlink ref="F248" r:id="rId18" display="https://podminky.urs.cz/item/CS_URS_2023_02/997221571"/>
    <hyperlink ref="F251" r:id="rId19" display="https://podminky.urs.cz/item/CS_URS_2023_02/997221579"/>
    <hyperlink ref="F254" r:id="rId20" display="https://podminky.urs.cz/item/CS_URS_2023_02/997221858"/>
    <hyperlink ref="F259" r:id="rId21" display="https://podminky.urs.cz/item/CS_URS_2023_02/733120819"/>
    <hyperlink ref="F263" r:id="rId22" display="https://podminky.urs.cz/item/CS_URS_2023_02/733120826"/>
    <hyperlink ref="F267" r:id="rId23" display="https://podminky.urs.cz/item/CS_URS_2023_02/733120841"/>
    <hyperlink ref="F272" r:id="rId24" display="https://podminky.urs.cz/item/CS_URS_2023_02/998276101"/>
    <hyperlink ref="F277" r:id="rId25" display="https://podminky.urs.cz/item/CS_URS_2023_02/230200211"/>
    <hyperlink ref="F281" r:id="rId26" display="https://podminky.urs.cz/item/CS_URS_2023_02/230200213"/>
    <hyperlink ref="F285" r:id="rId27" display="https://podminky.urs.cz/item/CS_URS_2023_02/230200354"/>
    <hyperlink ref="F288" r:id="rId28" display="https://podminky.urs.cz/item/CS_URS_2023_02/230201138"/>
    <hyperlink ref="F294" r:id="rId29" display="https://podminky.urs.cz/item/CS_URS_2023_02/230201326"/>
    <hyperlink ref="F304" r:id="rId30" display="https://podminky.urs.cz/item/CS_URS_2023_02/230205025"/>
    <hyperlink ref="F310" r:id="rId31" display="https://podminky.urs.cz/item/CS_URS_2023_02/230205031"/>
    <hyperlink ref="F316" r:id="rId32" display="https://podminky.urs.cz/item/CS_URS_2023_02/230205042"/>
    <hyperlink ref="F322" r:id="rId33" display="https://podminky.urs.cz/item/CS_URS_2023_02/230205051"/>
    <hyperlink ref="F328" r:id="rId34" display="https://podminky.urs.cz/item/CS_URS_2023_02/230205142"/>
    <hyperlink ref="F334" r:id="rId35" display="https://podminky.urs.cz/item/CS_URS_2023_02/230205225"/>
    <hyperlink ref="F341" r:id="rId36" display="https://podminky.urs.cz/item/CS_URS_2023_02/230201106"/>
    <hyperlink ref="F348" r:id="rId37" display="https://podminky.urs.cz/item/CS_URS_2023_02/230205231"/>
    <hyperlink ref="F358" r:id="rId38" display="https://podminky.urs.cz/item/CS_URS_2023_02/230205242"/>
    <hyperlink ref="F365" r:id="rId39" display="https://podminky.urs.cz/item/CS_URS_2023_02/230201114"/>
    <hyperlink ref="F372" r:id="rId40" display="https://podminky.urs.cz/item/CS_URS_2023_02/230205251"/>
    <hyperlink ref="F379" r:id="rId41" display="https://podminky.urs.cz/item/CS_URS_2023_02/230201118"/>
    <hyperlink ref="F386" r:id="rId42" display="https://podminky.urs.cz/item/CS_URS_2023_02/230208513"/>
    <hyperlink ref="F390" r:id="rId43" display="https://podminky.urs.cz/item/CS_URS_2023_02/230208515"/>
    <hyperlink ref="F394" r:id="rId44" display="https://podminky.urs.cz/item/CS_URS_2023_02/230210013"/>
    <hyperlink ref="F399" r:id="rId45" display="https://podminky.urs.cz/item/CS_URS_2023_02/230230022"/>
    <hyperlink ref="F403" r:id="rId46" display="https://podminky.urs.cz/item/CS_URS_2023_02/230230077"/>
    <hyperlink ref="F408" r:id="rId47" display="https://podminky.urs.cz/item/CS_URS_2023_02/012103000"/>
    <hyperlink ref="F412" r:id="rId48" display="https://podminky.urs.cz/item/CS_URS_2023_02/013254000"/>
    <hyperlink ref="F416" r:id="rId49" display="https://podminky.urs.cz/item/CS_URS_2023_02/01329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5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Rekonstrukce ulice Husova, Náměšť nad Oslavou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1323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1324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18. 10. 2023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ROUND(J128,2)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ROUND((SUM(BE128:BE359)),2)</f>
        <v>0</v>
      </c>
      <c r="G35" s="38"/>
      <c r="H35" s="38"/>
      <c r="I35" s="164">
        <v>0.21</v>
      </c>
      <c r="J35" s="163">
        <f>ROUND(((SUM(BE128:BE359))*I35),2)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ROUND((SUM(BF128:BF359)),2)</f>
        <v>0</v>
      </c>
      <c r="G36" s="38"/>
      <c r="H36" s="38"/>
      <c r="I36" s="164">
        <v>0.12</v>
      </c>
      <c r="J36" s="163">
        <f>ROUND(((SUM(BF128:BF359))*I36),2)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ROUND((SUM(BG128:BG359)),2)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ROUND((SUM(BH128:BH359)),2)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ROUND((SUM(BI128:BI359)),2)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Rekonstrukce ulice Husova, Náměšť nad Oslavou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1323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100.2A - Rekonstrukce komunikace ul. Husova - II. etapa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Náměšť nad Oslavou</v>
      </c>
      <c r="G91" s="40"/>
      <c r="H91" s="40"/>
      <c r="I91" s="32" t="s">
        <v>22</v>
      </c>
      <c r="J91" s="79" t="str">
        <f>IF(J14="","",J14)</f>
        <v>18. 10. 2023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Náměšť nad Oslavou</v>
      </c>
      <c r="G93" s="40"/>
      <c r="H93" s="40"/>
      <c r="I93" s="32" t="s">
        <v>31</v>
      </c>
      <c r="J93" s="36" t="str">
        <f>E23</f>
        <v>PROfi Jihlava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>PROfi Jihlava spol. s 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116</v>
      </c>
      <c r="D96" s="185"/>
      <c r="E96" s="185"/>
      <c r="F96" s="185"/>
      <c r="G96" s="185"/>
      <c r="H96" s="185"/>
      <c r="I96" s="185"/>
      <c r="J96" s="186" t="s">
        <v>117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118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119</v>
      </c>
    </row>
    <row r="99" spans="1:31" s="9" customFormat="1" ht="24.95" customHeight="1">
      <c r="A99" s="9"/>
      <c r="B99" s="188"/>
      <c r="C99" s="189"/>
      <c r="D99" s="190" t="s">
        <v>120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121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122</v>
      </c>
      <c r="E101" s="196"/>
      <c r="F101" s="196"/>
      <c r="G101" s="196"/>
      <c r="H101" s="196"/>
      <c r="I101" s="196"/>
      <c r="J101" s="197">
        <f>J203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123</v>
      </c>
      <c r="E102" s="196"/>
      <c r="F102" s="196"/>
      <c r="G102" s="196"/>
      <c r="H102" s="196"/>
      <c r="I102" s="196"/>
      <c r="J102" s="197">
        <f>J224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124</v>
      </c>
      <c r="E103" s="196"/>
      <c r="F103" s="196"/>
      <c r="G103" s="196"/>
      <c r="H103" s="196"/>
      <c r="I103" s="196"/>
      <c r="J103" s="197">
        <f>J273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125</v>
      </c>
      <c r="E104" s="196"/>
      <c r="F104" s="196"/>
      <c r="G104" s="196"/>
      <c r="H104" s="196"/>
      <c r="I104" s="196"/>
      <c r="J104" s="197">
        <f>J321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126</v>
      </c>
      <c r="E105" s="196"/>
      <c r="F105" s="196"/>
      <c r="G105" s="196"/>
      <c r="H105" s="196"/>
      <c r="I105" s="196"/>
      <c r="J105" s="197">
        <f>J342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4"/>
      <c r="C106" s="133"/>
      <c r="D106" s="195" t="s">
        <v>127</v>
      </c>
      <c r="E106" s="196"/>
      <c r="F106" s="196"/>
      <c r="G106" s="196"/>
      <c r="H106" s="196"/>
      <c r="I106" s="196"/>
      <c r="J106" s="197">
        <f>J356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pans="1:31" s="2" customFormat="1" ht="6.95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24.95" customHeight="1">
      <c r="A113" s="38"/>
      <c r="B113" s="39"/>
      <c r="C113" s="23" t="s">
        <v>128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16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6.5" customHeight="1">
      <c r="A116" s="38"/>
      <c r="B116" s="39"/>
      <c r="C116" s="40"/>
      <c r="D116" s="40"/>
      <c r="E116" s="183" t="str">
        <f>E7</f>
        <v>Rekonstrukce ulice Husova, Náměšť nad Oslavou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2:12" s="1" customFormat="1" ht="12" customHeight="1">
      <c r="B117" s="21"/>
      <c r="C117" s="32" t="s">
        <v>111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8"/>
      <c r="B118" s="39"/>
      <c r="C118" s="40"/>
      <c r="D118" s="40"/>
      <c r="E118" s="183" t="s">
        <v>1323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2" customHeight="1">
      <c r="A119" s="38"/>
      <c r="B119" s="39"/>
      <c r="C119" s="32" t="s">
        <v>113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6.5" customHeight="1">
      <c r="A120" s="38"/>
      <c r="B120" s="39"/>
      <c r="C120" s="40"/>
      <c r="D120" s="40"/>
      <c r="E120" s="76" t="str">
        <f>E11</f>
        <v>100.2A - Rekonstrukce komunikace ul. Husova - II. etapa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2" customHeight="1">
      <c r="A122" s="38"/>
      <c r="B122" s="39"/>
      <c r="C122" s="32" t="s">
        <v>20</v>
      </c>
      <c r="D122" s="40"/>
      <c r="E122" s="40"/>
      <c r="F122" s="27" t="str">
        <f>F14</f>
        <v>Náměšť nad Oslavou</v>
      </c>
      <c r="G122" s="40"/>
      <c r="H122" s="40"/>
      <c r="I122" s="32" t="s">
        <v>22</v>
      </c>
      <c r="J122" s="79" t="str">
        <f>IF(J14="","",J14)</f>
        <v>18. 10. 2023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6.95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24</v>
      </c>
      <c r="D124" s="40"/>
      <c r="E124" s="40"/>
      <c r="F124" s="27" t="str">
        <f>E17</f>
        <v>Město Náměšť nad Oslavou</v>
      </c>
      <c r="G124" s="40"/>
      <c r="H124" s="40"/>
      <c r="I124" s="32" t="s">
        <v>31</v>
      </c>
      <c r="J124" s="36" t="str">
        <f>E23</f>
        <v>PROfi Jihlava spol. s 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5.65" customHeight="1">
      <c r="A125" s="38"/>
      <c r="B125" s="39"/>
      <c r="C125" s="32" t="s">
        <v>29</v>
      </c>
      <c r="D125" s="40"/>
      <c r="E125" s="40"/>
      <c r="F125" s="27" t="str">
        <f>IF(E20="","",E20)</f>
        <v>Vyplň údaj</v>
      </c>
      <c r="G125" s="40"/>
      <c r="H125" s="40"/>
      <c r="I125" s="32" t="s">
        <v>36</v>
      </c>
      <c r="J125" s="36" t="str">
        <f>E26</f>
        <v>PROfi Jihlava spol. s r.o.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10.3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11" customFormat="1" ht="29.25" customHeight="1">
      <c r="A127" s="199"/>
      <c r="B127" s="200"/>
      <c r="C127" s="201" t="s">
        <v>129</v>
      </c>
      <c r="D127" s="202" t="s">
        <v>63</v>
      </c>
      <c r="E127" s="202" t="s">
        <v>59</v>
      </c>
      <c r="F127" s="202" t="s">
        <v>60</v>
      </c>
      <c r="G127" s="202" t="s">
        <v>130</v>
      </c>
      <c r="H127" s="202" t="s">
        <v>131</v>
      </c>
      <c r="I127" s="202" t="s">
        <v>132</v>
      </c>
      <c r="J127" s="202" t="s">
        <v>117</v>
      </c>
      <c r="K127" s="203" t="s">
        <v>133</v>
      </c>
      <c r="L127" s="204"/>
      <c r="M127" s="100" t="s">
        <v>1</v>
      </c>
      <c r="N127" s="101" t="s">
        <v>42</v>
      </c>
      <c r="O127" s="101" t="s">
        <v>134</v>
      </c>
      <c r="P127" s="101" t="s">
        <v>135</v>
      </c>
      <c r="Q127" s="101" t="s">
        <v>136</v>
      </c>
      <c r="R127" s="101" t="s">
        <v>137</v>
      </c>
      <c r="S127" s="101" t="s">
        <v>138</v>
      </c>
      <c r="T127" s="102" t="s">
        <v>139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pans="1:63" s="2" customFormat="1" ht="22.8" customHeight="1">
      <c r="A128" s="38"/>
      <c r="B128" s="39"/>
      <c r="C128" s="107" t="s">
        <v>140</v>
      </c>
      <c r="D128" s="40"/>
      <c r="E128" s="40"/>
      <c r="F128" s="40"/>
      <c r="G128" s="40"/>
      <c r="H128" s="40"/>
      <c r="I128" s="40"/>
      <c r="J128" s="205">
        <f>BK128</f>
        <v>0</v>
      </c>
      <c r="K128" s="40"/>
      <c r="L128" s="44"/>
      <c r="M128" s="103"/>
      <c r="N128" s="206"/>
      <c r="O128" s="104"/>
      <c r="P128" s="207">
        <f>P129</f>
        <v>0</v>
      </c>
      <c r="Q128" s="104"/>
      <c r="R128" s="207">
        <f>R129</f>
        <v>180.75865995</v>
      </c>
      <c r="S128" s="104"/>
      <c r="T128" s="208">
        <f>T129</f>
        <v>83.4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77</v>
      </c>
      <c r="AU128" s="17" t="s">
        <v>119</v>
      </c>
      <c r="BK128" s="209">
        <f>BK129</f>
        <v>0</v>
      </c>
    </row>
    <row r="129" spans="1:63" s="12" customFormat="1" ht="25.9" customHeight="1">
      <c r="A129" s="12"/>
      <c r="B129" s="210"/>
      <c r="C129" s="211"/>
      <c r="D129" s="212" t="s">
        <v>77</v>
      </c>
      <c r="E129" s="213" t="s">
        <v>141</v>
      </c>
      <c r="F129" s="213" t="s">
        <v>142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P130+P203+P224+P273+P321+P342+P356</f>
        <v>0</v>
      </c>
      <c r="Q129" s="218"/>
      <c r="R129" s="219">
        <f>R130+R203+R224+R273+R321+R342+R356</f>
        <v>180.75865995</v>
      </c>
      <c r="S129" s="218"/>
      <c r="T129" s="220">
        <f>T130+T203+T224+T273+T321+T342+T356</f>
        <v>83.4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82</v>
      </c>
      <c r="AT129" s="222" t="s">
        <v>77</v>
      </c>
      <c r="AU129" s="222" t="s">
        <v>78</v>
      </c>
      <c r="AY129" s="221" t="s">
        <v>143</v>
      </c>
      <c r="BK129" s="223">
        <f>BK130+BK203+BK224+BK273+BK321+BK342+BK356</f>
        <v>0</v>
      </c>
    </row>
    <row r="130" spans="1:63" s="12" customFormat="1" ht="22.8" customHeight="1">
      <c r="A130" s="12"/>
      <c r="B130" s="210"/>
      <c r="C130" s="211"/>
      <c r="D130" s="212" t="s">
        <v>77</v>
      </c>
      <c r="E130" s="224" t="s">
        <v>82</v>
      </c>
      <c r="F130" s="224" t="s">
        <v>144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SUM(P131:P202)</f>
        <v>0</v>
      </c>
      <c r="Q130" s="218"/>
      <c r="R130" s="219">
        <f>SUM(R131:R202)</f>
        <v>15.8598</v>
      </c>
      <c r="S130" s="218"/>
      <c r="T130" s="220">
        <f>SUM(T131:T202)</f>
        <v>76.68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82</v>
      </c>
      <c r="AT130" s="222" t="s">
        <v>77</v>
      </c>
      <c r="AU130" s="222" t="s">
        <v>82</v>
      </c>
      <c r="AY130" s="221" t="s">
        <v>143</v>
      </c>
      <c r="BK130" s="223">
        <f>SUM(BK131:BK202)</f>
        <v>0</v>
      </c>
    </row>
    <row r="131" spans="1:65" s="2" customFormat="1" ht="24.15" customHeight="1">
      <c r="A131" s="38"/>
      <c r="B131" s="39"/>
      <c r="C131" s="226" t="s">
        <v>82</v>
      </c>
      <c r="D131" s="226" t="s">
        <v>145</v>
      </c>
      <c r="E131" s="227" t="s">
        <v>455</v>
      </c>
      <c r="F131" s="228" t="s">
        <v>456</v>
      </c>
      <c r="G131" s="229" t="s">
        <v>148</v>
      </c>
      <c r="H131" s="230">
        <v>54</v>
      </c>
      <c r="I131" s="231"/>
      <c r="J131" s="232">
        <f>ROUND(I131*H131,2)</f>
        <v>0</v>
      </c>
      <c r="K131" s="228" t="s">
        <v>149</v>
      </c>
      <c r="L131" s="44"/>
      <c r="M131" s="233" t="s">
        <v>1</v>
      </c>
      <c r="N131" s="234" t="s">
        <v>43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0.32</v>
      </c>
      <c r="T131" s="236">
        <f>S131*H131</f>
        <v>17.28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150</v>
      </c>
      <c r="AT131" s="237" t="s">
        <v>145</v>
      </c>
      <c r="AU131" s="237" t="s">
        <v>86</v>
      </c>
      <c r="AY131" s="17" t="s">
        <v>143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82</v>
      </c>
      <c r="BK131" s="238">
        <f>ROUND(I131*H131,2)</f>
        <v>0</v>
      </c>
      <c r="BL131" s="17" t="s">
        <v>150</v>
      </c>
      <c r="BM131" s="237" t="s">
        <v>1325</v>
      </c>
    </row>
    <row r="132" spans="1:47" s="2" customFormat="1" ht="12">
      <c r="A132" s="38"/>
      <c r="B132" s="39"/>
      <c r="C132" s="40"/>
      <c r="D132" s="239" t="s">
        <v>152</v>
      </c>
      <c r="E132" s="40"/>
      <c r="F132" s="240" t="s">
        <v>458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86</v>
      </c>
    </row>
    <row r="133" spans="1:47" s="2" customFormat="1" ht="12">
      <c r="A133" s="38"/>
      <c r="B133" s="39"/>
      <c r="C133" s="40"/>
      <c r="D133" s="244" t="s">
        <v>154</v>
      </c>
      <c r="E133" s="40"/>
      <c r="F133" s="245" t="s">
        <v>459</v>
      </c>
      <c r="G133" s="40"/>
      <c r="H133" s="40"/>
      <c r="I133" s="241"/>
      <c r="J133" s="40"/>
      <c r="K133" s="40"/>
      <c r="L133" s="44"/>
      <c r="M133" s="242"/>
      <c r="N133" s="243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154</v>
      </c>
      <c r="AU133" s="17" t="s">
        <v>86</v>
      </c>
    </row>
    <row r="134" spans="1:51" s="13" customFormat="1" ht="12">
      <c r="A134" s="13"/>
      <c r="B134" s="247"/>
      <c r="C134" s="248"/>
      <c r="D134" s="239" t="s">
        <v>158</v>
      </c>
      <c r="E134" s="249" t="s">
        <v>1</v>
      </c>
      <c r="F134" s="250" t="s">
        <v>1326</v>
      </c>
      <c r="G134" s="248"/>
      <c r="H134" s="251">
        <v>36</v>
      </c>
      <c r="I134" s="252"/>
      <c r="J134" s="248"/>
      <c r="K134" s="248"/>
      <c r="L134" s="253"/>
      <c r="M134" s="254"/>
      <c r="N134" s="255"/>
      <c r="O134" s="255"/>
      <c r="P134" s="255"/>
      <c r="Q134" s="255"/>
      <c r="R134" s="255"/>
      <c r="S134" s="255"/>
      <c r="T134" s="25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7" t="s">
        <v>158</v>
      </c>
      <c r="AU134" s="257" t="s">
        <v>86</v>
      </c>
      <c r="AV134" s="13" t="s">
        <v>86</v>
      </c>
      <c r="AW134" s="13" t="s">
        <v>35</v>
      </c>
      <c r="AX134" s="13" t="s">
        <v>78</v>
      </c>
      <c r="AY134" s="257" t="s">
        <v>143</v>
      </c>
    </row>
    <row r="135" spans="1:51" s="13" customFormat="1" ht="12">
      <c r="A135" s="13"/>
      <c r="B135" s="247"/>
      <c r="C135" s="248"/>
      <c r="D135" s="239" t="s">
        <v>158</v>
      </c>
      <c r="E135" s="249" t="s">
        <v>1</v>
      </c>
      <c r="F135" s="250" t="s">
        <v>1327</v>
      </c>
      <c r="G135" s="248"/>
      <c r="H135" s="251">
        <v>18</v>
      </c>
      <c r="I135" s="252"/>
      <c r="J135" s="248"/>
      <c r="K135" s="248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158</v>
      </c>
      <c r="AU135" s="257" t="s">
        <v>86</v>
      </c>
      <c r="AV135" s="13" t="s">
        <v>86</v>
      </c>
      <c r="AW135" s="13" t="s">
        <v>35</v>
      </c>
      <c r="AX135" s="13" t="s">
        <v>78</v>
      </c>
      <c r="AY135" s="257" t="s">
        <v>143</v>
      </c>
    </row>
    <row r="136" spans="1:51" s="14" customFormat="1" ht="12">
      <c r="A136" s="14"/>
      <c r="B136" s="258"/>
      <c r="C136" s="259"/>
      <c r="D136" s="239" t="s">
        <v>158</v>
      </c>
      <c r="E136" s="260" t="s">
        <v>1</v>
      </c>
      <c r="F136" s="261" t="s">
        <v>161</v>
      </c>
      <c r="G136" s="259"/>
      <c r="H136" s="262">
        <v>54</v>
      </c>
      <c r="I136" s="263"/>
      <c r="J136" s="259"/>
      <c r="K136" s="259"/>
      <c r="L136" s="264"/>
      <c r="M136" s="265"/>
      <c r="N136" s="266"/>
      <c r="O136" s="266"/>
      <c r="P136" s="266"/>
      <c r="Q136" s="266"/>
      <c r="R136" s="266"/>
      <c r="S136" s="266"/>
      <c r="T136" s="267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8" t="s">
        <v>158</v>
      </c>
      <c r="AU136" s="268" t="s">
        <v>86</v>
      </c>
      <c r="AV136" s="14" t="s">
        <v>150</v>
      </c>
      <c r="AW136" s="14" t="s">
        <v>35</v>
      </c>
      <c r="AX136" s="14" t="s">
        <v>82</v>
      </c>
      <c r="AY136" s="268" t="s">
        <v>143</v>
      </c>
    </row>
    <row r="137" spans="1:65" s="2" customFormat="1" ht="24.15" customHeight="1">
      <c r="A137" s="38"/>
      <c r="B137" s="39"/>
      <c r="C137" s="226" t="s">
        <v>86</v>
      </c>
      <c r="D137" s="226" t="s">
        <v>145</v>
      </c>
      <c r="E137" s="227" t="s">
        <v>146</v>
      </c>
      <c r="F137" s="228" t="s">
        <v>147</v>
      </c>
      <c r="G137" s="229" t="s">
        <v>148</v>
      </c>
      <c r="H137" s="230">
        <v>66</v>
      </c>
      <c r="I137" s="231"/>
      <c r="J137" s="232">
        <f>ROUND(I137*H137,2)</f>
        <v>0</v>
      </c>
      <c r="K137" s="228" t="s">
        <v>149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0.44</v>
      </c>
      <c r="T137" s="236">
        <f>S137*H137</f>
        <v>29.04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150</v>
      </c>
      <c r="AT137" s="237" t="s">
        <v>145</v>
      </c>
      <c r="AU137" s="237" t="s">
        <v>86</v>
      </c>
      <c r="AY137" s="17" t="s">
        <v>143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82</v>
      </c>
      <c r="BK137" s="238">
        <f>ROUND(I137*H137,2)</f>
        <v>0</v>
      </c>
      <c r="BL137" s="17" t="s">
        <v>150</v>
      </c>
      <c r="BM137" s="237" t="s">
        <v>1328</v>
      </c>
    </row>
    <row r="138" spans="1:47" s="2" customFormat="1" ht="12">
      <c r="A138" s="38"/>
      <c r="B138" s="39"/>
      <c r="C138" s="40"/>
      <c r="D138" s="239" t="s">
        <v>152</v>
      </c>
      <c r="E138" s="40"/>
      <c r="F138" s="240" t="s">
        <v>153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86</v>
      </c>
    </row>
    <row r="139" spans="1:47" s="2" customFormat="1" ht="12">
      <c r="A139" s="38"/>
      <c r="B139" s="39"/>
      <c r="C139" s="40"/>
      <c r="D139" s="244" t="s">
        <v>154</v>
      </c>
      <c r="E139" s="40"/>
      <c r="F139" s="245" t="s">
        <v>155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154</v>
      </c>
      <c r="AU139" s="17" t="s">
        <v>86</v>
      </c>
    </row>
    <row r="140" spans="1:47" s="2" customFormat="1" ht="12">
      <c r="A140" s="38"/>
      <c r="B140" s="39"/>
      <c r="C140" s="40"/>
      <c r="D140" s="239" t="s">
        <v>156</v>
      </c>
      <c r="E140" s="40"/>
      <c r="F140" s="246" t="s">
        <v>157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156</v>
      </c>
      <c r="AU140" s="17" t="s">
        <v>86</v>
      </c>
    </row>
    <row r="141" spans="1:51" s="13" customFormat="1" ht="12">
      <c r="A141" s="13"/>
      <c r="B141" s="247"/>
      <c r="C141" s="248"/>
      <c r="D141" s="239" t="s">
        <v>158</v>
      </c>
      <c r="E141" s="249" t="s">
        <v>1</v>
      </c>
      <c r="F141" s="250" t="s">
        <v>1329</v>
      </c>
      <c r="G141" s="248"/>
      <c r="H141" s="251">
        <v>1722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158</v>
      </c>
      <c r="AU141" s="257" t="s">
        <v>86</v>
      </c>
      <c r="AV141" s="13" t="s">
        <v>86</v>
      </c>
      <c r="AW141" s="13" t="s">
        <v>35</v>
      </c>
      <c r="AX141" s="13" t="s">
        <v>78</v>
      </c>
      <c r="AY141" s="257" t="s">
        <v>143</v>
      </c>
    </row>
    <row r="142" spans="1:51" s="13" customFormat="1" ht="12">
      <c r="A142" s="13"/>
      <c r="B142" s="247"/>
      <c r="C142" s="248"/>
      <c r="D142" s="239" t="s">
        <v>158</v>
      </c>
      <c r="E142" s="249" t="s">
        <v>1</v>
      </c>
      <c r="F142" s="250" t="s">
        <v>1330</v>
      </c>
      <c r="G142" s="248"/>
      <c r="H142" s="251">
        <v>-1656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158</v>
      </c>
      <c r="AU142" s="257" t="s">
        <v>86</v>
      </c>
      <c r="AV142" s="13" t="s">
        <v>86</v>
      </c>
      <c r="AW142" s="13" t="s">
        <v>35</v>
      </c>
      <c r="AX142" s="13" t="s">
        <v>78</v>
      </c>
      <c r="AY142" s="257" t="s">
        <v>143</v>
      </c>
    </row>
    <row r="143" spans="1:51" s="14" customFormat="1" ht="12">
      <c r="A143" s="14"/>
      <c r="B143" s="258"/>
      <c r="C143" s="259"/>
      <c r="D143" s="239" t="s">
        <v>158</v>
      </c>
      <c r="E143" s="260" t="s">
        <v>1</v>
      </c>
      <c r="F143" s="261" t="s">
        <v>161</v>
      </c>
      <c r="G143" s="259"/>
      <c r="H143" s="262">
        <v>66</v>
      </c>
      <c r="I143" s="263"/>
      <c r="J143" s="259"/>
      <c r="K143" s="259"/>
      <c r="L143" s="264"/>
      <c r="M143" s="265"/>
      <c r="N143" s="266"/>
      <c r="O143" s="266"/>
      <c r="P143" s="266"/>
      <c r="Q143" s="266"/>
      <c r="R143" s="266"/>
      <c r="S143" s="266"/>
      <c r="T143" s="26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8" t="s">
        <v>158</v>
      </c>
      <c r="AU143" s="268" t="s">
        <v>86</v>
      </c>
      <c r="AV143" s="14" t="s">
        <v>150</v>
      </c>
      <c r="AW143" s="14" t="s">
        <v>35</v>
      </c>
      <c r="AX143" s="14" t="s">
        <v>82</v>
      </c>
      <c r="AY143" s="268" t="s">
        <v>143</v>
      </c>
    </row>
    <row r="144" spans="1:65" s="2" customFormat="1" ht="33" customHeight="1">
      <c r="A144" s="38"/>
      <c r="B144" s="39"/>
      <c r="C144" s="226" t="s">
        <v>168</v>
      </c>
      <c r="D144" s="226" t="s">
        <v>145</v>
      </c>
      <c r="E144" s="227" t="s">
        <v>162</v>
      </c>
      <c r="F144" s="228" t="s">
        <v>163</v>
      </c>
      <c r="G144" s="229" t="s">
        <v>148</v>
      </c>
      <c r="H144" s="230">
        <v>66</v>
      </c>
      <c r="I144" s="231"/>
      <c r="J144" s="232">
        <f>ROUND(I144*H144,2)</f>
        <v>0</v>
      </c>
      <c r="K144" s="228" t="s">
        <v>149</v>
      </c>
      <c r="L144" s="44"/>
      <c r="M144" s="233" t="s">
        <v>1</v>
      </c>
      <c r="N144" s="234" t="s">
        <v>43</v>
      </c>
      <c r="O144" s="91"/>
      <c r="P144" s="235">
        <f>O144*H144</f>
        <v>0</v>
      </c>
      <c r="Q144" s="235">
        <v>0.0003</v>
      </c>
      <c r="R144" s="235">
        <f>Q144*H144</f>
        <v>0.019799999999999998</v>
      </c>
      <c r="S144" s="235">
        <v>0.46</v>
      </c>
      <c r="T144" s="236">
        <f>S144*H144</f>
        <v>30.360000000000003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7" t="s">
        <v>150</v>
      </c>
      <c r="AT144" s="237" t="s">
        <v>145</v>
      </c>
      <c r="AU144" s="237" t="s">
        <v>86</v>
      </c>
      <c r="AY144" s="17" t="s">
        <v>143</v>
      </c>
      <c r="BE144" s="238">
        <f>IF(N144="základní",J144,0)</f>
        <v>0</v>
      </c>
      <c r="BF144" s="238">
        <f>IF(N144="snížená",J144,0)</f>
        <v>0</v>
      </c>
      <c r="BG144" s="238">
        <f>IF(N144="zákl. přenesená",J144,0)</f>
        <v>0</v>
      </c>
      <c r="BH144" s="238">
        <f>IF(N144="sníž. přenesená",J144,0)</f>
        <v>0</v>
      </c>
      <c r="BI144" s="238">
        <f>IF(N144="nulová",J144,0)</f>
        <v>0</v>
      </c>
      <c r="BJ144" s="17" t="s">
        <v>82</v>
      </c>
      <c r="BK144" s="238">
        <f>ROUND(I144*H144,2)</f>
        <v>0</v>
      </c>
      <c r="BL144" s="17" t="s">
        <v>150</v>
      </c>
      <c r="BM144" s="237" t="s">
        <v>1331</v>
      </c>
    </row>
    <row r="145" spans="1:47" s="2" customFormat="1" ht="12">
      <c r="A145" s="38"/>
      <c r="B145" s="39"/>
      <c r="C145" s="40"/>
      <c r="D145" s="239" t="s">
        <v>152</v>
      </c>
      <c r="E145" s="40"/>
      <c r="F145" s="240" t="s">
        <v>165</v>
      </c>
      <c r="G145" s="40"/>
      <c r="H145" s="40"/>
      <c r="I145" s="241"/>
      <c r="J145" s="40"/>
      <c r="K145" s="40"/>
      <c r="L145" s="44"/>
      <c r="M145" s="242"/>
      <c r="N145" s="243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152</v>
      </c>
      <c r="AU145" s="17" t="s">
        <v>86</v>
      </c>
    </row>
    <row r="146" spans="1:47" s="2" customFormat="1" ht="12">
      <c r="A146" s="38"/>
      <c r="B146" s="39"/>
      <c r="C146" s="40"/>
      <c r="D146" s="244" t="s">
        <v>154</v>
      </c>
      <c r="E146" s="40"/>
      <c r="F146" s="245" t="s">
        <v>166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154</v>
      </c>
      <c r="AU146" s="17" t="s">
        <v>86</v>
      </c>
    </row>
    <row r="147" spans="1:47" s="2" customFormat="1" ht="12">
      <c r="A147" s="38"/>
      <c r="B147" s="39"/>
      <c r="C147" s="40"/>
      <c r="D147" s="239" t="s">
        <v>156</v>
      </c>
      <c r="E147" s="40"/>
      <c r="F147" s="246" t="s">
        <v>167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156</v>
      </c>
      <c r="AU147" s="17" t="s">
        <v>86</v>
      </c>
    </row>
    <row r="148" spans="1:51" s="13" customFormat="1" ht="12">
      <c r="A148" s="13"/>
      <c r="B148" s="247"/>
      <c r="C148" s="248"/>
      <c r="D148" s="239" t="s">
        <v>158</v>
      </c>
      <c r="E148" s="249" t="s">
        <v>1</v>
      </c>
      <c r="F148" s="250" t="s">
        <v>1329</v>
      </c>
      <c r="G148" s="248"/>
      <c r="H148" s="251">
        <v>1722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158</v>
      </c>
      <c r="AU148" s="257" t="s">
        <v>86</v>
      </c>
      <c r="AV148" s="13" t="s">
        <v>86</v>
      </c>
      <c r="AW148" s="13" t="s">
        <v>35</v>
      </c>
      <c r="AX148" s="13" t="s">
        <v>78</v>
      </c>
      <c r="AY148" s="257" t="s">
        <v>143</v>
      </c>
    </row>
    <row r="149" spans="1:51" s="13" customFormat="1" ht="12">
      <c r="A149" s="13"/>
      <c r="B149" s="247"/>
      <c r="C149" s="248"/>
      <c r="D149" s="239" t="s">
        <v>158</v>
      </c>
      <c r="E149" s="249" t="s">
        <v>1</v>
      </c>
      <c r="F149" s="250" t="s">
        <v>1330</v>
      </c>
      <c r="G149" s="248"/>
      <c r="H149" s="251">
        <v>-1656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7" t="s">
        <v>158</v>
      </c>
      <c r="AU149" s="257" t="s">
        <v>86</v>
      </c>
      <c r="AV149" s="13" t="s">
        <v>86</v>
      </c>
      <c r="AW149" s="13" t="s">
        <v>35</v>
      </c>
      <c r="AX149" s="13" t="s">
        <v>78</v>
      </c>
      <c r="AY149" s="257" t="s">
        <v>143</v>
      </c>
    </row>
    <row r="150" spans="1:51" s="14" customFormat="1" ht="12">
      <c r="A150" s="14"/>
      <c r="B150" s="258"/>
      <c r="C150" s="259"/>
      <c r="D150" s="239" t="s">
        <v>158</v>
      </c>
      <c r="E150" s="260" t="s">
        <v>1</v>
      </c>
      <c r="F150" s="261" t="s">
        <v>161</v>
      </c>
      <c r="G150" s="259"/>
      <c r="H150" s="262">
        <v>66</v>
      </c>
      <c r="I150" s="263"/>
      <c r="J150" s="259"/>
      <c r="K150" s="259"/>
      <c r="L150" s="264"/>
      <c r="M150" s="265"/>
      <c r="N150" s="266"/>
      <c r="O150" s="266"/>
      <c r="P150" s="266"/>
      <c r="Q150" s="266"/>
      <c r="R150" s="266"/>
      <c r="S150" s="266"/>
      <c r="T150" s="267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68" t="s">
        <v>158</v>
      </c>
      <c r="AU150" s="268" t="s">
        <v>86</v>
      </c>
      <c r="AV150" s="14" t="s">
        <v>150</v>
      </c>
      <c r="AW150" s="14" t="s">
        <v>35</v>
      </c>
      <c r="AX150" s="14" t="s">
        <v>82</v>
      </c>
      <c r="AY150" s="268" t="s">
        <v>143</v>
      </c>
    </row>
    <row r="151" spans="1:65" s="2" customFormat="1" ht="37.8" customHeight="1">
      <c r="A151" s="38"/>
      <c r="B151" s="39"/>
      <c r="C151" s="226" t="s">
        <v>150</v>
      </c>
      <c r="D151" s="226" t="s">
        <v>145</v>
      </c>
      <c r="E151" s="227" t="s">
        <v>169</v>
      </c>
      <c r="F151" s="228" t="s">
        <v>170</v>
      </c>
      <c r="G151" s="229" t="s">
        <v>171</v>
      </c>
      <c r="H151" s="230">
        <v>26.4</v>
      </c>
      <c r="I151" s="231"/>
      <c r="J151" s="232">
        <f>ROUND(I151*H151,2)</f>
        <v>0</v>
      </c>
      <c r="K151" s="228" t="s">
        <v>149</v>
      </c>
      <c r="L151" s="44"/>
      <c r="M151" s="233" t="s">
        <v>1</v>
      </c>
      <c r="N151" s="234" t="s">
        <v>43</v>
      </c>
      <c r="O151" s="91"/>
      <c r="P151" s="235">
        <f>O151*H151</f>
        <v>0</v>
      </c>
      <c r="Q151" s="235">
        <v>0</v>
      </c>
      <c r="R151" s="235">
        <f>Q151*H151</f>
        <v>0</v>
      </c>
      <c r="S151" s="235">
        <v>0</v>
      </c>
      <c r="T151" s="236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7" t="s">
        <v>150</v>
      </c>
      <c r="AT151" s="237" t="s">
        <v>145</v>
      </c>
      <c r="AU151" s="237" t="s">
        <v>86</v>
      </c>
      <c r="AY151" s="17" t="s">
        <v>143</v>
      </c>
      <c r="BE151" s="238">
        <f>IF(N151="základní",J151,0)</f>
        <v>0</v>
      </c>
      <c r="BF151" s="238">
        <f>IF(N151="snížená",J151,0)</f>
        <v>0</v>
      </c>
      <c r="BG151" s="238">
        <f>IF(N151="zákl. přenesená",J151,0)</f>
        <v>0</v>
      </c>
      <c r="BH151" s="238">
        <f>IF(N151="sníž. přenesená",J151,0)</f>
        <v>0</v>
      </c>
      <c r="BI151" s="238">
        <f>IF(N151="nulová",J151,0)</f>
        <v>0</v>
      </c>
      <c r="BJ151" s="17" t="s">
        <v>82</v>
      </c>
      <c r="BK151" s="238">
        <f>ROUND(I151*H151,2)</f>
        <v>0</v>
      </c>
      <c r="BL151" s="17" t="s">
        <v>150</v>
      </c>
      <c r="BM151" s="237" t="s">
        <v>1332</v>
      </c>
    </row>
    <row r="152" spans="1:47" s="2" customFormat="1" ht="12">
      <c r="A152" s="38"/>
      <c r="B152" s="39"/>
      <c r="C152" s="40"/>
      <c r="D152" s="239" t="s">
        <v>152</v>
      </c>
      <c r="E152" s="40"/>
      <c r="F152" s="240" t="s">
        <v>173</v>
      </c>
      <c r="G152" s="40"/>
      <c r="H152" s="40"/>
      <c r="I152" s="241"/>
      <c r="J152" s="40"/>
      <c r="K152" s="40"/>
      <c r="L152" s="44"/>
      <c r="M152" s="242"/>
      <c r="N152" s="243"/>
      <c r="O152" s="91"/>
      <c r="P152" s="91"/>
      <c r="Q152" s="91"/>
      <c r="R152" s="91"/>
      <c r="S152" s="91"/>
      <c r="T152" s="92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152</v>
      </c>
      <c r="AU152" s="17" t="s">
        <v>86</v>
      </c>
    </row>
    <row r="153" spans="1:47" s="2" customFormat="1" ht="12">
      <c r="A153" s="38"/>
      <c r="B153" s="39"/>
      <c r="C153" s="40"/>
      <c r="D153" s="244" t="s">
        <v>154</v>
      </c>
      <c r="E153" s="40"/>
      <c r="F153" s="245" t="s">
        <v>174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154</v>
      </c>
      <c r="AU153" s="17" t="s">
        <v>86</v>
      </c>
    </row>
    <row r="154" spans="1:47" s="2" customFormat="1" ht="12">
      <c r="A154" s="38"/>
      <c r="B154" s="39"/>
      <c r="C154" s="40"/>
      <c r="D154" s="239" t="s">
        <v>156</v>
      </c>
      <c r="E154" s="40"/>
      <c r="F154" s="246" t="s">
        <v>175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156</v>
      </c>
      <c r="AU154" s="17" t="s">
        <v>86</v>
      </c>
    </row>
    <row r="155" spans="1:51" s="13" customFormat="1" ht="12">
      <c r="A155" s="13"/>
      <c r="B155" s="247"/>
      <c r="C155" s="248"/>
      <c r="D155" s="239" t="s">
        <v>158</v>
      </c>
      <c r="E155" s="249" t="s">
        <v>1</v>
      </c>
      <c r="F155" s="250" t="s">
        <v>1333</v>
      </c>
      <c r="G155" s="248"/>
      <c r="H155" s="251">
        <v>688.8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158</v>
      </c>
      <c r="AU155" s="257" t="s">
        <v>86</v>
      </c>
      <c r="AV155" s="13" t="s">
        <v>86</v>
      </c>
      <c r="AW155" s="13" t="s">
        <v>35</v>
      </c>
      <c r="AX155" s="13" t="s">
        <v>78</v>
      </c>
      <c r="AY155" s="257" t="s">
        <v>143</v>
      </c>
    </row>
    <row r="156" spans="1:51" s="13" customFormat="1" ht="12">
      <c r="A156" s="13"/>
      <c r="B156" s="247"/>
      <c r="C156" s="248"/>
      <c r="D156" s="239" t="s">
        <v>158</v>
      </c>
      <c r="E156" s="249" t="s">
        <v>1</v>
      </c>
      <c r="F156" s="250" t="s">
        <v>1334</v>
      </c>
      <c r="G156" s="248"/>
      <c r="H156" s="251">
        <v>-662.4</v>
      </c>
      <c r="I156" s="252"/>
      <c r="J156" s="248"/>
      <c r="K156" s="248"/>
      <c r="L156" s="253"/>
      <c r="M156" s="254"/>
      <c r="N156" s="255"/>
      <c r="O156" s="255"/>
      <c r="P156" s="255"/>
      <c r="Q156" s="255"/>
      <c r="R156" s="255"/>
      <c r="S156" s="255"/>
      <c r="T156" s="25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7" t="s">
        <v>158</v>
      </c>
      <c r="AU156" s="257" t="s">
        <v>86</v>
      </c>
      <c r="AV156" s="13" t="s">
        <v>86</v>
      </c>
      <c r="AW156" s="13" t="s">
        <v>35</v>
      </c>
      <c r="AX156" s="13" t="s">
        <v>78</v>
      </c>
      <c r="AY156" s="257" t="s">
        <v>143</v>
      </c>
    </row>
    <row r="157" spans="1:51" s="14" customFormat="1" ht="12">
      <c r="A157" s="14"/>
      <c r="B157" s="258"/>
      <c r="C157" s="259"/>
      <c r="D157" s="239" t="s">
        <v>158</v>
      </c>
      <c r="E157" s="260" t="s">
        <v>1</v>
      </c>
      <c r="F157" s="261" t="s">
        <v>161</v>
      </c>
      <c r="G157" s="259"/>
      <c r="H157" s="262">
        <v>26.4</v>
      </c>
      <c r="I157" s="263"/>
      <c r="J157" s="259"/>
      <c r="K157" s="259"/>
      <c r="L157" s="264"/>
      <c r="M157" s="265"/>
      <c r="N157" s="266"/>
      <c r="O157" s="266"/>
      <c r="P157" s="266"/>
      <c r="Q157" s="266"/>
      <c r="R157" s="266"/>
      <c r="S157" s="266"/>
      <c r="T157" s="26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68" t="s">
        <v>158</v>
      </c>
      <c r="AU157" s="268" t="s">
        <v>86</v>
      </c>
      <c r="AV157" s="14" t="s">
        <v>150</v>
      </c>
      <c r="AW157" s="14" t="s">
        <v>35</v>
      </c>
      <c r="AX157" s="14" t="s">
        <v>82</v>
      </c>
      <c r="AY157" s="268" t="s">
        <v>143</v>
      </c>
    </row>
    <row r="158" spans="1:65" s="2" customFormat="1" ht="24.15" customHeight="1">
      <c r="A158" s="38"/>
      <c r="B158" s="39"/>
      <c r="C158" s="226" t="s">
        <v>184</v>
      </c>
      <c r="D158" s="226" t="s">
        <v>145</v>
      </c>
      <c r="E158" s="227" t="s">
        <v>178</v>
      </c>
      <c r="F158" s="228" t="s">
        <v>179</v>
      </c>
      <c r="G158" s="229" t="s">
        <v>171</v>
      </c>
      <c r="H158" s="230">
        <v>5.28</v>
      </c>
      <c r="I158" s="231"/>
      <c r="J158" s="232">
        <f>ROUND(I158*H158,2)</f>
        <v>0</v>
      </c>
      <c r="K158" s="228" t="s">
        <v>149</v>
      </c>
      <c r="L158" s="44"/>
      <c r="M158" s="233" t="s">
        <v>1</v>
      </c>
      <c r="N158" s="234" t="s">
        <v>43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150</v>
      </c>
      <c r="AT158" s="237" t="s">
        <v>145</v>
      </c>
      <c r="AU158" s="237" t="s">
        <v>86</v>
      </c>
      <c r="AY158" s="17" t="s">
        <v>143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82</v>
      </c>
      <c r="BK158" s="238">
        <f>ROUND(I158*H158,2)</f>
        <v>0</v>
      </c>
      <c r="BL158" s="17" t="s">
        <v>150</v>
      </c>
      <c r="BM158" s="237" t="s">
        <v>1335</v>
      </c>
    </row>
    <row r="159" spans="1:47" s="2" customFormat="1" ht="12">
      <c r="A159" s="38"/>
      <c r="B159" s="39"/>
      <c r="C159" s="40"/>
      <c r="D159" s="239" t="s">
        <v>152</v>
      </c>
      <c r="E159" s="40"/>
      <c r="F159" s="240" t="s">
        <v>181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86</v>
      </c>
    </row>
    <row r="160" spans="1:47" s="2" customFormat="1" ht="12">
      <c r="A160" s="38"/>
      <c r="B160" s="39"/>
      <c r="C160" s="40"/>
      <c r="D160" s="244" t="s">
        <v>154</v>
      </c>
      <c r="E160" s="40"/>
      <c r="F160" s="245" t="s">
        <v>182</v>
      </c>
      <c r="G160" s="40"/>
      <c r="H160" s="40"/>
      <c r="I160" s="241"/>
      <c r="J160" s="40"/>
      <c r="K160" s="40"/>
      <c r="L160" s="44"/>
      <c r="M160" s="242"/>
      <c r="N160" s="243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154</v>
      </c>
      <c r="AU160" s="17" t="s">
        <v>86</v>
      </c>
    </row>
    <row r="161" spans="1:51" s="13" customFormat="1" ht="12">
      <c r="A161" s="13"/>
      <c r="B161" s="247"/>
      <c r="C161" s="248"/>
      <c r="D161" s="239" t="s">
        <v>158</v>
      </c>
      <c r="E161" s="249" t="s">
        <v>1</v>
      </c>
      <c r="F161" s="250" t="s">
        <v>1336</v>
      </c>
      <c r="G161" s="248"/>
      <c r="H161" s="251">
        <v>5.28</v>
      </c>
      <c r="I161" s="252"/>
      <c r="J161" s="248"/>
      <c r="K161" s="248"/>
      <c r="L161" s="253"/>
      <c r="M161" s="254"/>
      <c r="N161" s="255"/>
      <c r="O161" s="255"/>
      <c r="P161" s="255"/>
      <c r="Q161" s="255"/>
      <c r="R161" s="255"/>
      <c r="S161" s="255"/>
      <c r="T161" s="25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57" t="s">
        <v>158</v>
      </c>
      <c r="AU161" s="257" t="s">
        <v>86</v>
      </c>
      <c r="AV161" s="13" t="s">
        <v>86</v>
      </c>
      <c r="AW161" s="13" t="s">
        <v>35</v>
      </c>
      <c r="AX161" s="13" t="s">
        <v>82</v>
      </c>
      <c r="AY161" s="257" t="s">
        <v>143</v>
      </c>
    </row>
    <row r="162" spans="1:65" s="2" customFormat="1" ht="33" customHeight="1">
      <c r="A162" s="38"/>
      <c r="B162" s="39"/>
      <c r="C162" s="226" t="s">
        <v>191</v>
      </c>
      <c r="D162" s="226" t="s">
        <v>145</v>
      </c>
      <c r="E162" s="227" t="s">
        <v>185</v>
      </c>
      <c r="F162" s="228" t="s">
        <v>186</v>
      </c>
      <c r="G162" s="229" t="s">
        <v>171</v>
      </c>
      <c r="H162" s="230">
        <v>52</v>
      </c>
      <c r="I162" s="231"/>
      <c r="J162" s="232">
        <f>ROUND(I162*H162,2)</f>
        <v>0</v>
      </c>
      <c r="K162" s="228" t="s">
        <v>149</v>
      </c>
      <c r="L162" s="44"/>
      <c r="M162" s="233" t="s">
        <v>1</v>
      </c>
      <c r="N162" s="234" t="s">
        <v>43</v>
      </c>
      <c r="O162" s="91"/>
      <c r="P162" s="235">
        <f>O162*H162</f>
        <v>0</v>
      </c>
      <c r="Q162" s="235">
        <v>0</v>
      </c>
      <c r="R162" s="235">
        <f>Q162*H162</f>
        <v>0</v>
      </c>
      <c r="S162" s="235">
        <v>0</v>
      </c>
      <c r="T162" s="236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7" t="s">
        <v>150</v>
      </c>
      <c r="AT162" s="237" t="s">
        <v>145</v>
      </c>
      <c r="AU162" s="237" t="s">
        <v>86</v>
      </c>
      <c r="AY162" s="17" t="s">
        <v>143</v>
      </c>
      <c r="BE162" s="238">
        <f>IF(N162="základní",J162,0)</f>
        <v>0</v>
      </c>
      <c r="BF162" s="238">
        <f>IF(N162="snížená",J162,0)</f>
        <v>0</v>
      </c>
      <c r="BG162" s="238">
        <f>IF(N162="zákl. přenesená",J162,0)</f>
        <v>0</v>
      </c>
      <c r="BH162" s="238">
        <f>IF(N162="sníž. přenesená",J162,0)</f>
        <v>0</v>
      </c>
      <c r="BI162" s="238">
        <f>IF(N162="nulová",J162,0)</f>
        <v>0</v>
      </c>
      <c r="BJ162" s="17" t="s">
        <v>82</v>
      </c>
      <c r="BK162" s="238">
        <f>ROUND(I162*H162,2)</f>
        <v>0</v>
      </c>
      <c r="BL162" s="17" t="s">
        <v>150</v>
      </c>
      <c r="BM162" s="237" t="s">
        <v>1337</v>
      </c>
    </row>
    <row r="163" spans="1:47" s="2" customFormat="1" ht="12">
      <c r="A163" s="38"/>
      <c r="B163" s="39"/>
      <c r="C163" s="40"/>
      <c r="D163" s="239" t="s">
        <v>152</v>
      </c>
      <c r="E163" s="40"/>
      <c r="F163" s="240" t="s">
        <v>188</v>
      </c>
      <c r="G163" s="40"/>
      <c r="H163" s="40"/>
      <c r="I163" s="241"/>
      <c r="J163" s="40"/>
      <c r="K163" s="40"/>
      <c r="L163" s="44"/>
      <c r="M163" s="242"/>
      <c r="N163" s="243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152</v>
      </c>
      <c r="AU163" s="17" t="s">
        <v>86</v>
      </c>
    </row>
    <row r="164" spans="1:47" s="2" customFormat="1" ht="12">
      <c r="A164" s="38"/>
      <c r="B164" s="39"/>
      <c r="C164" s="40"/>
      <c r="D164" s="244" t="s">
        <v>154</v>
      </c>
      <c r="E164" s="40"/>
      <c r="F164" s="245" t="s">
        <v>189</v>
      </c>
      <c r="G164" s="40"/>
      <c r="H164" s="40"/>
      <c r="I164" s="241"/>
      <c r="J164" s="40"/>
      <c r="K164" s="40"/>
      <c r="L164" s="44"/>
      <c r="M164" s="242"/>
      <c r="N164" s="243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154</v>
      </c>
      <c r="AU164" s="17" t="s">
        <v>86</v>
      </c>
    </row>
    <row r="165" spans="1:51" s="13" customFormat="1" ht="12">
      <c r="A165" s="13"/>
      <c r="B165" s="247"/>
      <c r="C165" s="248"/>
      <c r="D165" s="239" t="s">
        <v>158</v>
      </c>
      <c r="E165" s="249" t="s">
        <v>1</v>
      </c>
      <c r="F165" s="250" t="s">
        <v>1338</v>
      </c>
      <c r="G165" s="248"/>
      <c r="H165" s="251">
        <v>52</v>
      </c>
      <c r="I165" s="252"/>
      <c r="J165" s="248"/>
      <c r="K165" s="248"/>
      <c r="L165" s="253"/>
      <c r="M165" s="254"/>
      <c r="N165" s="255"/>
      <c r="O165" s="255"/>
      <c r="P165" s="255"/>
      <c r="Q165" s="255"/>
      <c r="R165" s="255"/>
      <c r="S165" s="255"/>
      <c r="T165" s="25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7" t="s">
        <v>158</v>
      </c>
      <c r="AU165" s="257" t="s">
        <v>86</v>
      </c>
      <c r="AV165" s="13" t="s">
        <v>86</v>
      </c>
      <c r="AW165" s="13" t="s">
        <v>35</v>
      </c>
      <c r="AX165" s="13" t="s">
        <v>82</v>
      </c>
      <c r="AY165" s="257" t="s">
        <v>143</v>
      </c>
    </row>
    <row r="166" spans="1:65" s="2" customFormat="1" ht="24.15" customHeight="1">
      <c r="A166" s="38"/>
      <c r="B166" s="39"/>
      <c r="C166" s="226" t="s">
        <v>198</v>
      </c>
      <c r="D166" s="226" t="s">
        <v>145</v>
      </c>
      <c r="E166" s="227" t="s">
        <v>192</v>
      </c>
      <c r="F166" s="228" t="s">
        <v>193</v>
      </c>
      <c r="G166" s="229" t="s">
        <v>171</v>
      </c>
      <c r="H166" s="230">
        <v>52</v>
      </c>
      <c r="I166" s="231"/>
      <c r="J166" s="232">
        <f>ROUND(I166*H166,2)</f>
        <v>0</v>
      </c>
      <c r="K166" s="228" t="s">
        <v>149</v>
      </c>
      <c r="L166" s="44"/>
      <c r="M166" s="233" t="s">
        <v>1</v>
      </c>
      <c r="N166" s="234" t="s">
        <v>43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</v>
      </c>
      <c r="T166" s="236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150</v>
      </c>
      <c r="AT166" s="237" t="s">
        <v>145</v>
      </c>
      <c r="AU166" s="237" t="s">
        <v>86</v>
      </c>
      <c r="AY166" s="17" t="s">
        <v>143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82</v>
      </c>
      <c r="BK166" s="238">
        <f>ROUND(I166*H166,2)</f>
        <v>0</v>
      </c>
      <c r="BL166" s="17" t="s">
        <v>150</v>
      </c>
      <c r="BM166" s="237" t="s">
        <v>1339</v>
      </c>
    </row>
    <row r="167" spans="1:47" s="2" customFormat="1" ht="12">
      <c r="A167" s="38"/>
      <c r="B167" s="39"/>
      <c r="C167" s="40"/>
      <c r="D167" s="239" t="s">
        <v>152</v>
      </c>
      <c r="E167" s="40"/>
      <c r="F167" s="240" t="s">
        <v>195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86</v>
      </c>
    </row>
    <row r="168" spans="1:47" s="2" customFormat="1" ht="12">
      <c r="A168" s="38"/>
      <c r="B168" s="39"/>
      <c r="C168" s="40"/>
      <c r="D168" s="244" t="s">
        <v>154</v>
      </c>
      <c r="E168" s="40"/>
      <c r="F168" s="245" t="s">
        <v>196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154</v>
      </c>
      <c r="AU168" s="17" t="s">
        <v>86</v>
      </c>
    </row>
    <row r="169" spans="1:51" s="13" customFormat="1" ht="12">
      <c r="A169" s="13"/>
      <c r="B169" s="247"/>
      <c r="C169" s="248"/>
      <c r="D169" s="239" t="s">
        <v>158</v>
      </c>
      <c r="E169" s="249" t="s">
        <v>1</v>
      </c>
      <c r="F169" s="250" t="s">
        <v>1340</v>
      </c>
      <c r="G169" s="248"/>
      <c r="H169" s="251">
        <v>52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158</v>
      </c>
      <c r="AU169" s="257" t="s">
        <v>86</v>
      </c>
      <c r="AV169" s="13" t="s">
        <v>86</v>
      </c>
      <c r="AW169" s="13" t="s">
        <v>35</v>
      </c>
      <c r="AX169" s="13" t="s">
        <v>82</v>
      </c>
      <c r="AY169" s="257" t="s">
        <v>143</v>
      </c>
    </row>
    <row r="170" spans="1:65" s="2" customFormat="1" ht="37.8" customHeight="1">
      <c r="A170" s="38"/>
      <c r="B170" s="39"/>
      <c r="C170" s="226" t="s">
        <v>206</v>
      </c>
      <c r="D170" s="226" t="s">
        <v>145</v>
      </c>
      <c r="E170" s="227" t="s">
        <v>199</v>
      </c>
      <c r="F170" s="228" t="s">
        <v>200</v>
      </c>
      <c r="G170" s="229" t="s">
        <v>171</v>
      </c>
      <c r="H170" s="230">
        <v>26.4</v>
      </c>
      <c r="I170" s="231"/>
      <c r="J170" s="232">
        <f>ROUND(I170*H170,2)</f>
        <v>0</v>
      </c>
      <c r="K170" s="228" t="s">
        <v>149</v>
      </c>
      <c r="L170" s="44"/>
      <c r="M170" s="233" t="s">
        <v>1</v>
      </c>
      <c r="N170" s="234" t="s">
        <v>43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150</v>
      </c>
      <c r="AT170" s="237" t="s">
        <v>145</v>
      </c>
      <c r="AU170" s="237" t="s">
        <v>86</v>
      </c>
      <c r="AY170" s="17" t="s">
        <v>143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82</v>
      </c>
      <c r="BK170" s="238">
        <f>ROUND(I170*H170,2)</f>
        <v>0</v>
      </c>
      <c r="BL170" s="17" t="s">
        <v>150</v>
      </c>
      <c r="BM170" s="237" t="s">
        <v>1341</v>
      </c>
    </row>
    <row r="171" spans="1:47" s="2" customFormat="1" ht="12">
      <c r="A171" s="38"/>
      <c r="B171" s="39"/>
      <c r="C171" s="40"/>
      <c r="D171" s="239" t="s">
        <v>152</v>
      </c>
      <c r="E171" s="40"/>
      <c r="F171" s="240" t="s">
        <v>202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152</v>
      </c>
      <c r="AU171" s="17" t="s">
        <v>86</v>
      </c>
    </row>
    <row r="172" spans="1:47" s="2" customFormat="1" ht="12">
      <c r="A172" s="38"/>
      <c r="B172" s="39"/>
      <c r="C172" s="40"/>
      <c r="D172" s="244" t="s">
        <v>154</v>
      </c>
      <c r="E172" s="40"/>
      <c r="F172" s="245" t="s">
        <v>203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154</v>
      </c>
      <c r="AU172" s="17" t="s">
        <v>86</v>
      </c>
    </row>
    <row r="173" spans="1:47" s="2" customFormat="1" ht="12">
      <c r="A173" s="38"/>
      <c r="B173" s="39"/>
      <c r="C173" s="40"/>
      <c r="D173" s="239" t="s">
        <v>156</v>
      </c>
      <c r="E173" s="40"/>
      <c r="F173" s="246" t="s">
        <v>204</v>
      </c>
      <c r="G173" s="40"/>
      <c r="H173" s="40"/>
      <c r="I173" s="241"/>
      <c r="J173" s="40"/>
      <c r="K173" s="40"/>
      <c r="L173" s="44"/>
      <c r="M173" s="242"/>
      <c r="N173" s="243"/>
      <c r="O173" s="91"/>
      <c r="P173" s="91"/>
      <c r="Q173" s="91"/>
      <c r="R173" s="91"/>
      <c r="S173" s="91"/>
      <c r="T173" s="92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156</v>
      </c>
      <c r="AU173" s="17" t="s">
        <v>86</v>
      </c>
    </row>
    <row r="174" spans="1:51" s="13" customFormat="1" ht="12">
      <c r="A174" s="13"/>
      <c r="B174" s="247"/>
      <c r="C174" s="248"/>
      <c r="D174" s="239" t="s">
        <v>158</v>
      </c>
      <c r="E174" s="249" t="s">
        <v>1</v>
      </c>
      <c r="F174" s="250" t="s">
        <v>1342</v>
      </c>
      <c r="G174" s="248"/>
      <c r="H174" s="251">
        <v>26.4</v>
      </c>
      <c r="I174" s="252"/>
      <c r="J174" s="248"/>
      <c r="K174" s="248"/>
      <c r="L174" s="253"/>
      <c r="M174" s="254"/>
      <c r="N174" s="255"/>
      <c r="O174" s="255"/>
      <c r="P174" s="255"/>
      <c r="Q174" s="255"/>
      <c r="R174" s="255"/>
      <c r="S174" s="255"/>
      <c r="T174" s="25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57" t="s">
        <v>158</v>
      </c>
      <c r="AU174" s="257" t="s">
        <v>86</v>
      </c>
      <c r="AV174" s="13" t="s">
        <v>86</v>
      </c>
      <c r="AW174" s="13" t="s">
        <v>35</v>
      </c>
      <c r="AX174" s="13" t="s">
        <v>82</v>
      </c>
      <c r="AY174" s="257" t="s">
        <v>143</v>
      </c>
    </row>
    <row r="175" spans="1:65" s="2" customFormat="1" ht="33" customHeight="1">
      <c r="A175" s="38"/>
      <c r="B175" s="39"/>
      <c r="C175" s="226" t="s">
        <v>214</v>
      </c>
      <c r="D175" s="226" t="s">
        <v>145</v>
      </c>
      <c r="E175" s="227" t="s">
        <v>207</v>
      </c>
      <c r="F175" s="228" t="s">
        <v>208</v>
      </c>
      <c r="G175" s="229" t="s">
        <v>171</v>
      </c>
      <c r="H175" s="230">
        <v>26.4</v>
      </c>
      <c r="I175" s="231"/>
      <c r="J175" s="232">
        <f>ROUND(I175*H175,2)</f>
        <v>0</v>
      </c>
      <c r="K175" s="228" t="s">
        <v>149</v>
      </c>
      <c r="L175" s="44"/>
      <c r="M175" s="233" t="s">
        <v>1</v>
      </c>
      <c r="N175" s="234" t="s">
        <v>43</v>
      </c>
      <c r="O175" s="91"/>
      <c r="P175" s="235">
        <f>O175*H175</f>
        <v>0</v>
      </c>
      <c r="Q175" s="235">
        <v>0</v>
      </c>
      <c r="R175" s="235">
        <f>Q175*H175</f>
        <v>0</v>
      </c>
      <c r="S175" s="235">
        <v>0</v>
      </c>
      <c r="T175" s="236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7" t="s">
        <v>150</v>
      </c>
      <c r="AT175" s="237" t="s">
        <v>145</v>
      </c>
      <c r="AU175" s="237" t="s">
        <v>86</v>
      </c>
      <c r="AY175" s="17" t="s">
        <v>143</v>
      </c>
      <c r="BE175" s="238">
        <f>IF(N175="základní",J175,0)</f>
        <v>0</v>
      </c>
      <c r="BF175" s="238">
        <f>IF(N175="snížená",J175,0)</f>
        <v>0</v>
      </c>
      <c r="BG175" s="238">
        <f>IF(N175="zákl. přenesená",J175,0)</f>
        <v>0</v>
      </c>
      <c r="BH175" s="238">
        <f>IF(N175="sníž. přenesená",J175,0)</f>
        <v>0</v>
      </c>
      <c r="BI175" s="238">
        <f>IF(N175="nulová",J175,0)</f>
        <v>0</v>
      </c>
      <c r="BJ175" s="17" t="s">
        <v>82</v>
      </c>
      <c r="BK175" s="238">
        <f>ROUND(I175*H175,2)</f>
        <v>0</v>
      </c>
      <c r="BL175" s="17" t="s">
        <v>150</v>
      </c>
      <c r="BM175" s="237" t="s">
        <v>1343</v>
      </c>
    </row>
    <row r="176" spans="1:47" s="2" customFormat="1" ht="12">
      <c r="A176" s="38"/>
      <c r="B176" s="39"/>
      <c r="C176" s="40"/>
      <c r="D176" s="239" t="s">
        <v>152</v>
      </c>
      <c r="E176" s="40"/>
      <c r="F176" s="240" t="s">
        <v>210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86</v>
      </c>
    </row>
    <row r="177" spans="1:47" s="2" customFormat="1" ht="12">
      <c r="A177" s="38"/>
      <c r="B177" s="39"/>
      <c r="C177" s="40"/>
      <c r="D177" s="244" t="s">
        <v>154</v>
      </c>
      <c r="E177" s="40"/>
      <c r="F177" s="245" t="s">
        <v>211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154</v>
      </c>
      <c r="AU177" s="17" t="s">
        <v>86</v>
      </c>
    </row>
    <row r="178" spans="1:47" s="2" customFormat="1" ht="12">
      <c r="A178" s="38"/>
      <c r="B178" s="39"/>
      <c r="C178" s="40"/>
      <c r="D178" s="239" t="s">
        <v>156</v>
      </c>
      <c r="E178" s="40"/>
      <c r="F178" s="246" t="s">
        <v>212</v>
      </c>
      <c r="G178" s="40"/>
      <c r="H178" s="40"/>
      <c r="I178" s="241"/>
      <c r="J178" s="40"/>
      <c r="K178" s="40"/>
      <c r="L178" s="44"/>
      <c r="M178" s="242"/>
      <c r="N178" s="243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156</v>
      </c>
      <c r="AU178" s="17" t="s">
        <v>86</v>
      </c>
    </row>
    <row r="179" spans="1:51" s="13" customFormat="1" ht="12">
      <c r="A179" s="13"/>
      <c r="B179" s="247"/>
      <c r="C179" s="248"/>
      <c r="D179" s="239" t="s">
        <v>158</v>
      </c>
      <c r="E179" s="249" t="s">
        <v>1</v>
      </c>
      <c r="F179" s="250" t="s">
        <v>1344</v>
      </c>
      <c r="G179" s="248"/>
      <c r="H179" s="251">
        <v>26.4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7" t="s">
        <v>158</v>
      </c>
      <c r="AU179" s="257" t="s">
        <v>86</v>
      </c>
      <c r="AV179" s="13" t="s">
        <v>86</v>
      </c>
      <c r="AW179" s="13" t="s">
        <v>35</v>
      </c>
      <c r="AX179" s="13" t="s">
        <v>82</v>
      </c>
      <c r="AY179" s="257" t="s">
        <v>143</v>
      </c>
    </row>
    <row r="180" spans="1:65" s="2" customFormat="1" ht="16.5" customHeight="1">
      <c r="A180" s="38"/>
      <c r="B180" s="39"/>
      <c r="C180" s="269" t="s">
        <v>221</v>
      </c>
      <c r="D180" s="269" t="s">
        <v>215</v>
      </c>
      <c r="E180" s="270" t="s">
        <v>216</v>
      </c>
      <c r="F180" s="271" t="s">
        <v>217</v>
      </c>
      <c r="G180" s="272" t="s">
        <v>218</v>
      </c>
      <c r="H180" s="273">
        <v>15.84</v>
      </c>
      <c r="I180" s="274"/>
      <c r="J180" s="275">
        <f>ROUND(I180*H180,2)</f>
        <v>0</v>
      </c>
      <c r="K180" s="271" t="s">
        <v>149</v>
      </c>
      <c r="L180" s="276"/>
      <c r="M180" s="277" t="s">
        <v>1</v>
      </c>
      <c r="N180" s="278" t="s">
        <v>43</v>
      </c>
      <c r="O180" s="91"/>
      <c r="P180" s="235">
        <f>O180*H180</f>
        <v>0</v>
      </c>
      <c r="Q180" s="235">
        <v>1</v>
      </c>
      <c r="R180" s="235">
        <f>Q180*H180</f>
        <v>15.84</v>
      </c>
      <c r="S180" s="235">
        <v>0</v>
      </c>
      <c r="T180" s="236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37" t="s">
        <v>206</v>
      </c>
      <c r="AT180" s="237" t="s">
        <v>215</v>
      </c>
      <c r="AU180" s="237" t="s">
        <v>86</v>
      </c>
      <c r="AY180" s="17" t="s">
        <v>143</v>
      </c>
      <c r="BE180" s="238">
        <f>IF(N180="základní",J180,0)</f>
        <v>0</v>
      </c>
      <c r="BF180" s="238">
        <f>IF(N180="snížená",J180,0)</f>
        <v>0</v>
      </c>
      <c r="BG180" s="238">
        <f>IF(N180="zákl. přenesená",J180,0)</f>
        <v>0</v>
      </c>
      <c r="BH180" s="238">
        <f>IF(N180="sníž. přenesená",J180,0)</f>
        <v>0</v>
      </c>
      <c r="BI180" s="238">
        <f>IF(N180="nulová",J180,0)</f>
        <v>0</v>
      </c>
      <c r="BJ180" s="17" t="s">
        <v>82</v>
      </c>
      <c r="BK180" s="238">
        <f>ROUND(I180*H180,2)</f>
        <v>0</v>
      </c>
      <c r="BL180" s="17" t="s">
        <v>150</v>
      </c>
      <c r="BM180" s="237" t="s">
        <v>1345</v>
      </c>
    </row>
    <row r="181" spans="1:47" s="2" customFormat="1" ht="12">
      <c r="A181" s="38"/>
      <c r="B181" s="39"/>
      <c r="C181" s="40"/>
      <c r="D181" s="239" t="s">
        <v>152</v>
      </c>
      <c r="E181" s="40"/>
      <c r="F181" s="240" t="s">
        <v>217</v>
      </c>
      <c r="G181" s="40"/>
      <c r="H181" s="40"/>
      <c r="I181" s="241"/>
      <c r="J181" s="40"/>
      <c r="K181" s="40"/>
      <c r="L181" s="44"/>
      <c r="M181" s="242"/>
      <c r="N181" s="243"/>
      <c r="O181" s="91"/>
      <c r="P181" s="91"/>
      <c r="Q181" s="91"/>
      <c r="R181" s="91"/>
      <c r="S181" s="91"/>
      <c r="T181" s="92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152</v>
      </c>
      <c r="AU181" s="17" t="s">
        <v>86</v>
      </c>
    </row>
    <row r="182" spans="1:51" s="13" customFormat="1" ht="12">
      <c r="A182" s="13"/>
      <c r="B182" s="247"/>
      <c r="C182" s="248"/>
      <c r="D182" s="239" t="s">
        <v>158</v>
      </c>
      <c r="E182" s="249" t="s">
        <v>1</v>
      </c>
      <c r="F182" s="250" t="s">
        <v>1346</v>
      </c>
      <c r="G182" s="248"/>
      <c r="H182" s="251">
        <v>15.84</v>
      </c>
      <c r="I182" s="252"/>
      <c r="J182" s="248"/>
      <c r="K182" s="248"/>
      <c r="L182" s="253"/>
      <c r="M182" s="254"/>
      <c r="N182" s="255"/>
      <c r="O182" s="255"/>
      <c r="P182" s="255"/>
      <c r="Q182" s="255"/>
      <c r="R182" s="255"/>
      <c r="S182" s="255"/>
      <c r="T182" s="25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7" t="s">
        <v>158</v>
      </c>
      <c r="AU182" s="257" t="s">
        <v>86</v>
      </c>
      <c r="AV182" s="13" t="s">
        <v>86</v>
      </c>
      <c r="AW182" s="13" t="s">
        <v>35</v>
      </c>
      <c r="AX182" s="13" t="s">
        <v>82</v>
      </c>
      <c r="AY182" s="257" t="s">
        <v>143</v>
      </c>
    </row>
    <row r="183" spans="1:65" s="2" customFormat="1" ht="33" customHeight="1">
      <c r="A183" s="38"/>
      <c r="B183" s="39"/>
      <c r="C183" s="226" t="s">
        <v>229</v>
      </c>
      <c r="D183" s="226" t="s">
        <v>145</v>
      </c>
      <c r="E183" s="227" t="s">
        <v>222</v>
      </c>
      <c r="F183" s="228" t="s">
        <v>223</v>
      </c>
      <c r="G183" s="229" t="s">
        <v>218</v>
      </c>
      <c r="H183" s="230">
        <v>141.12</v>
      </c>
      <c r="I183" s="231"/>
      <c r="J183" s="232">
        <f>ROUND(I183*H183,2)</f>
        <v>0</v>
      </c>
      <c r="K183" s="228" t="s">
        <v>149</v>
      </c>
      <c r="L183" s="44"/>
      <c r="M183" s="233" t="s">
        <v>1</v>
      </c>
      <c r="N183" s="234" t="s">
        <v>43</v>
      </c>
      <c r="O183" s="91"/>
      <c r="P183" s="235">
        <f>O183*H183</f>
        <v>0</v>
      </c>
      <c r="Q183" s="235">
        <v>0</v>
      </c>
      <c r="R183" s="235">
        <f>Q183*H183</f>
        <v>0</v>
      </c>
      <c r="S183" s="235">
        <v>0</v>
      </c>
      <c r="T183" s="236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7" t="s">
        <v>150</v>
      </c>
      <c r="AT183" s="237" t="s">
        <v>145</v>
      </c>
      <c r="AU183" s="237" t="s">
        <v>86</v>
      </c>
      <c r="AY183" s="17" t="s">
        <v>143</v>
      </c>
      <c r="BE183" s="238">
        <f>IF(N183="základní",J183,0)</f>
        <v>0</v>
      </c>
      <c r="BF183" s="238">
        <f>IF(N183="snížená",J183,0)</f>
        <v>0</v>
      </c>
      <c r="BG183" s="238">
        <f>IF(N183="zákl. přenesená",J183,0)</f>
        <v>0</v>
      </c>
      <c r="BH183" s="238">
        <f>IF(N183="sníž. přenesená",J183,0)</f>
        <v>0</v>
      </c>
      <c r="BI183" s="238">
        <f>IF(N183="nulová",J183,0)</f>
        <v>0</v>
      </c>
      <c r="BJ183" s="17" t="s">
        <v>82</v>
      </c>
      <c r="BK183" s="238">
        <f>ROUND(I183*H183,2)</f>
        <v>0</v>
      </c>
      <c r="BL183" s="17" t="s">
        <v>150</v>
      </c>
      <c r="BM183" s="237" t="s">
        <v>1347</v>
      </c>
    </row>
    <row r="184" spans="1:47" s="2" customFormat="1" ht="12">
      <c r="A184" s="38"/>
      <c r="B184" s="39"/>
      <c r="C184" s="40"/>
      <c r="D184" s="239" t="s">
        <v>152</v>
      </c>
      <c r="E184" s="40"/>
      <c r="F184" s="240" t="s">
        <v>225</v>
      </c>
      <c r="G184" s="40"/>
      <c r="H184" s="40"/>
      <c r="I184" s="241"/>
      <c r="J184" s="40"/>
      <c r="K184" s="40"/>
      <c r="L184" s="44"/>
      <c r="M184" s="242"/>
      <c r="N184" s="243"/>
      <c r="O184" s="91"/>
      <c r="P184" s="91"/>
      <c r="Q184" s="91"/>
      <c r="R184" s="91"/>
      <c r="S184" s="91"/>
      <c r="T184" s="92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152</v>
      </c>
      <c r="AU184" s="17" t="s">
        <v>86</v>
      </c>
    </row>
    <row r="185" spans="1:47" s="2" customFormat="1" ht="12">
      <c r="A185" s="38"/>
      <c r="B185" s="39"/>
      <c r="C185" s="40"/>
      <c r="D185" s="244" t="s">
        <v>154</v>
      </c>
      <c r="E185" s="40"/>
      <c r="F185" s="245" t="s">
        <v>226</v>
      </c>
      <c r="G185" s="40"/>
      <c r="H185" s="40"/>
      <c r="I185" s="241"/>
      <c r="J185" s="40"/>
      <c r="K185" s="40"/>
      <c r="L185" s="44"/>
      <c r="M185" s="242"/>
      <c r="N185" s="243"/>
      <c r="O185" s="91"/>
      <c r="P185" s="91"/>
      <c r="Q185" s="91"/>
      <c r="R185" s="91"/>
      <c r="S185" s="91"/>
      <c r="T185" s="92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154</v>
      </c>
      <c r="AU185" s="17" t="s">
        <v>86</v>
      </c>
    </row>
    <row r="186" spans="1:47" s="2" customFormat="1" ht="12">
      <c r="A186" s="38"/>
      <c r="B186" s="39"/>
      <c r="C186" s="40"/>
      <c r="D186" s="239" t="s">
        <v>156</v>
      </c>
      <c r="E186" s="40"/>
      <c r="F186" s="246" t="s">
        <v>204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156</v>
      </c>
      <c r="AU186" s="17" t="s">
        <v>86</v>
      </c>
    </row>
    <row r="187" spans="1:51" s="13" customFormat="1" ht="12">
      <c r="A187" s="13"/>
      <c r="B187" s="247"/>
      <c r="C187" s="248"/>
      <c r="D187" s="239" t="s">
        <v>158</v>
      </c>
      <c r="E187" s="249" t="s">
        <v>1</v>
      </c>
      <c r="F187" s="250" t="s">
        <v>1348</v>
      </c>
      <c r="G187" s="248"/>
      <c r="H187" s="251">
        <v>47.52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7" t="s">
        <v>158</v>
      </c>
      <c r="AU187" s="257" t="s">
        <v>86</v>
      </c>
      <c r="AV187" s="13" t="s">
        <v>86</v>
      </c>
      <c r="AW187" s="13" t="s">
        <v>35</v>
      </c>
      <c r="AX187" s="13" t="s">
        <v>78</v>
      </c>
      <c r="AY187" s="257" t="s">
        <v>143</v>
      </c>
    </row>
    <row r="188" spans="1:51" s="13" customFormat="1" ht="12">
      <c r="A188" s="13"/>
      <c r="B188" s="247"/>
      <c r="C188" s="248"/>
      <c r="D188" s="239" t="s">
        <v>158</v>
      </c>
      <c r="E188" s="249" t="s">
        <v>1</v>
      </c>
      <c r="F188" s="250" t="s">
        <v>1349</v>
      </c>
      <c r="G188" s="248"/>
      <c r="H188" s="251">
        <v>93.6</v>
      </c>
      <c r="I188" s="252"/>
      <c r="J188" s="248"/>
      <c r="K188" s="248"/>
      <c r="L188" s="253"/>
      <c r="M188" s="254"/>
      <c r="N188" s="255"/>
      <c r="O188" s="255"/>
      <c r="P188" s="255"/>
      <c r="Q188" s="255"/>
      <c r="R188" s="255"/>
      <c r="S188" s="255"/>
      <c r="T188" s="256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57" t="s">
        <v>158</v>
      </c>
      <c r="AU188" s="257" t="s">
        <v>86</v>
      </c>
      <c r="AV188" s="13" t="s">
        <v>86</v>
      </c>
      <c r="AW188" s="13" t="s">
        <v>35</v>
      </c>
      <c r="AX188" s="13" t="s">
        <v>78</v>
      </c>
      <c r="AY188" s="257" t="s">
        <v>143</v>
      </c>
    </row>
    <row r="189" spans="1:51" s="14" customFormat="1" ht="12">
      <c r="A189" s="14"/>
      <c r="B189" s="258"/>
      <c r="C189" s="259"/>
      <c r="D189" s="239" t="s">
        <v>158</v>
      </c>
      <c r="E189" s="260" t="s">
        <v>1</v>
      </c>
      <c r="F189" s="261" t="s">
        <v>161</v>
      </c>
      <c r="G189" s="259"/>
      <c r="H189" s="262">
        <v>141.12</v>
      </c>
      <c r="I189" s="263"/>
      <c r="J189" s="259"/>
      <c r="K189" s="259"/>
      <c r="L189" s="264"/>
      <c r="M189" s="265"/>
      <c r="N189" s="266"/>
      <c r="O189" s="266"/>
      <c r="P189" s="266"/>
      <c r="Q189" s="266"/>
      <c r="R189" s="266"/>
      <c r="S189" s="266"/>
      <c r="T189" s="267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68" t="s">
        <v>158</v>
      </c>
      <c r="AU189" s="268" t="s">
        <v>86</v>
      </c>
      <c r="AV189" s="14" t="s">
        <v>150</v>
      </c>
      <c r="AW189" s="14" t="s">
        <v>35</v>
      </c>
      <c r="AX189" s="14" t="s">
        <v>82</v>
      </c>
      <c r="AY189" s="268" t="s">
        <v>143</v>
      </c>
    </row>
    <row r="190" spans="1:65" s="2" customFormat="1" ht="16.5" customHeight="1">
      <c r="A190" s="38"/>
      <c r="B190" s="39"/>
      <c r="C190" s="226" t="s">
        <v>8</v>
      </c>
      <c r="D190" s="226" t="s">
        <v>145</v>
      </c>
      <c r="E190" s="227" t="s">
        <v>230</v>
      </c>
      <c r="F190" s="228" t="s">
        <v>231</v>
      </c>
      <c r="G190" s="229" t="s">
        <v>171</v>
      </c>
      <c r="H190" s="230">
        <v>78.4</v>
      </c>
      <c r="I190" s="231"/>
      <c r="J190" s="232">
        <f>ROUND(I190*H190,2)</f>
        <v>0</v>
      </c>
      <c r="K190" s="228" t="s">
        <v>149</v>
      </c>
      <c r="L190" s="44"/>
      <c r="M190" s="233" t="s">
        <v>1</v>
      </c>
      <c r="N190" s="234" t="s">
        <v>43</v>
      </c>
      <c r="O190" s="91"/>
      <c r="P190" s="235">
        <f>O190*H190</f>
        <v>0</v>
      </c>
      <c r="Q190" s="235">
        <v>0</v>
      </c>
      <c r="R190" s="235">
        <f>Q190*H190</f>
        <v>0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150</v>
      </c>
      <c r="AT190" s="237" t="s">
        <v>145</v>
      </c>
      <c r="AU190" s="237" t="s">
        <v>86</v>
      </c>
      <c r="AY190" s="17" t="s">
        <v>143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82</v>
      </c>
      <c r="BK190" s="238">
        <f>ROUND(I190*H190,2)</f>
        <v>0</v>
      </c>
      <c r="BL190" s="17" t="s">
        <v>150</v>
      </c>
      <c r="BM190" s="237" t="s">
        <v>1350</v>
      </c>
    </row>
    <row r="191" spans="1:47" s="2" customFormat="1" ht="12">
      <c r="A191" s="38"/>
      <c r="B191" s="39"/>
      <c r="C191" s="40"/>
      <c r="D191" s="239" t="s">
        <v>152</v>
      </c>
      <c r="E191" s="40"/>
      <c r="F191" s="240" t="s">
        <v>233</v>
      </c>
      <c r="G191" s="40"/>
      <c r="H191" s="40"/>
      <c r="I191" s="241"/>
      <c r="J191" s="40"/>
      <c r="K191" s="40"/>
      <c r="L191" s="44"/>
      <c r="M191" s="242"/>
      <c r="N191" s="24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86</v>
      </c>
    </row>
    <row r="192" spans="1:47" s="2" customFormat="1" ht="12">
      <c r="A192" s="38"/>
      <c r="B192" s="39"/>
      <c r="C192" s="40"/>
      <c r="D192" s="244" t="s">
        <v>154</v>
      </c>
      <c r="E192" s="40"/>
      <c r="F192" s="245" t="s">
        <v>234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154</v>
      </c>
      <c r="AU192" s="17" t="s">
        <v>86</v>
      </c>
    </row>
    <row r="193" spans="1:47" s="2" customFormat="1" ht="12">
      <c r="A193" s="38"/>
      <c r="B193" s="39"/>
      <c r="C193" s="40"/>
      <c r="D193" s="239" t="s">
        <v>156</v>
      </c>
      <c r="E193" s="40"/>
      <c r="F193" s="246" t="s">
        <v>204</v>
      </c>
      <c r="G193" s="40"/>
      <c r="H193" s="40"/>
      <c r="I193" s="241"/>
      <c r="J193" s="40"/>
      <c r="K193" s="40"/>
      <c r="L193" s="44"/>
      <c r="M193" s="242"/>
      <c r="N193" s="243"/>
      <c r="O193" s="91"/>
      <c r="P193" s="91"/>
      <c r="Q193" s="91"/>
      <c r="R193" s="91"/>
      <c r="S193" s="91"/>
      <c r="T193" s="92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156</v>
      </c>
      <c r="AU193" s="17" t="s">
        <v>86</v>
      </c>
    </row>
    <row r="194" spans="1:51" s="13" customFormat="1" ht="12">
      <c r="A194" s="13"/>
      <c r="B194" s="247"/>
      <c r="C194" s="248"/>
      <c r="D194" s="239" t="s">
        <v>158</v>
      </c>
      <c r="E194" s="249" t="s">
        <v>1</v>
      </c>
      <c r="F194" s="250" t="s">
        <v>1351</v>
      </c>
      <c r="G194" s="248"/>
      <c r="H194" s="251">
        <v>26.4</v>
      </c>
      <c r="I194" s="252"/>
      <c r="J194" s="248"/>
      <c r="K194" s="248"/>
      <c r="L194" s="253"/>
      <c r="M194" s="254"/>
      <c r="N194" s="255"/>
      <c r="O194" s="255"/>
      <c r="P194" s="255"/>
      <c r="Q194" s="255"/>
      <c r="R194" s="255"/>
      <c r="S194" s="255"/>
      <c r="T194" s="25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57" t="s">
        <v>158</v>
      </c>
      <c r="AU194" s="257" t="s">
        <v>86</v>
      </c>
      <c r="AV194" s="13" t="s">
        <v>86</v>
      </c>
      <c r="AW194" s="13" t="s">
        <v>35</v>
      </c>
      <c r="AX194" s="13" t="s">
        <v>78</v>
      </c>
      <c r="AY194" s="257" t="s">
        <v>143</v>
      </c>
    </row>
    <row r="195" spans="1:51" s="13" customFormat="1" ht="12">
      <c r="A195" s="13"/>
      <c r="B195" s="247"/>
      <c r="C195" s="248"/>
      <c r="D195" s="239" t="s">
        <v>158</v>
      </c>
      <c r="E195" s="249" t="s">
        <v>1</v>
      </c>
      <c r="F195" s="250" t="s">
        <v>1352</v>
      </c>
      <c r="G195" s="248"/>
      <c r="H195" s="251">
        <v>52</v>
      </c>
      <c r="I195" s="252"/>
      <c r="J195" s="248"/>
      <c r="K195" s="248"/>
      <c r="L195" s="253"/>
      <c r="M195" s="254"/>
      <c r="N195" s="255"/>
      <c r="O195" s="255"/>
      <c r="P195" s="255"/>
      <c r="Q195" s="255"/>
      <c r="R195" s="255"/>
      <c r="S195" s="255"/>
      <c r="T195" s="25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7" t="s">
        <v>158</v>
      </c>
      <c r="AU195" s="257" t="s">
        <v>86</v>
      </c>
      <c r="AV195" s="13" t="s">
        <v>86</v>
      </c>
      <c r="AW195" s="13" t="s">
        <v>35</v>
      </c>
      <c r="AX195" s="13" t="s">
        <v>78</v>
      </c>
      <c r="AY195" s="257" t="s">
        <v>143</v>
      </c>
    </row>
    <row r="196" spans="1:51" s="14" customFormat="1" ht="12">
      <c r="A196" s="14"/>
      <c r="B196" s="258"/>
      <c r="C196" s="259"/>
      <c r="D196" s="239" t="s">
        <v>158</v>
      </c>
      <c r="E196" s="260" t="s">
        <v>1</v>
      </c>
      <c r="F196" s="261" t="s">
        <v>161</v>
      </c>
      <c r="G196" s="259"/>
      <c r="H196" s="262">
        <v>78.4</v>
      </c>
      <c r="I196" s="263"/>
      <c r="J196" s="259"/>
      <c r="K196" s="259"/>
      <c r="L196" s="264"/>
      <c r="M196" s="265"/>
      <c r="N196" s="266"/>
      <c r="O196" s="266"/>
      <c r="P196" s="266"/>
      <c r="Q196" s="266"/>
      <c r="R196" s="266"/>
      <c r="S196" s="266"/>
      <c r="T196" s="267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68" t="s">
        <v>158</v>
      </c>
      <c r="AU196" s="268" t="s">
        <v>86</v>
      </c>
      <c r="AV196" s="14" t="s">
        <v>150</v>
      </c>
      <c r="AW196" s="14" t="s">
        <v>35</v>
      </c>
      <c r="AX196" s="14" t="s">
        <v>82</v>
      </c>
      <c r="AY196" s="268" t="s">
        <v>143</v>
      </c>
    </row>
    <row r="197" spans="1:65" s="2" customFormat="1" ht="24.15" customHeight="1">
      <c r="A197" s="38"/>
      <c r="B197" s="39"/>
      <c r="C197" s="226" t="s">
        <v>244</v>
      </c>
      <c r="D197" s="226" t="s">
        <v>145</v>
      </c>
      <c r="E197" s="227" t="s">
        <v>237</v>
      </c>
      <c r="F197" s="228" t="s">
        <v>238</v>
      </c>
      <c r="G197" s="229" t="s">
        <v>148</v>
      </c>
      <c r="H197" s="230">
        <v>168</v>
      </c>
      <c r="I197" s="231"/>
      <c r="J197" s="232">
        <f>ROUND(I197*H197,2)</f>
        <v>0</v>
      </c>
      <c r="K197" s="228" t="s">
        <v>149</v>
      </c>
      <c r="L197" s="44"/>
      <c r="M197" s="233" t="s">
        <v>1</v>
      </c>
      <c r="N197" s="234" t="s">
        <v>43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150</v>
      </c>
      <c r="AT197" s="237" t="s">
        <v>145</v>
      </c>
      <c r="AU197" s="237" t="s">
        <v>86</v>
      </c>
      <c r="AY197" s="17" t="s">
        <v>143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82</v>
      </c>
      <c r="BK197" s="238">
        <f>ROUND(I197*H197,2)</f>
        <v>0</v>
      </c>
      <c r="BL197" s="17" t="s">
        <v>150</v>
      </c>
      <c r="BM197" s="237" t="s">
        <v>1353</v>
      </c>
    </row>
    <row r="198" spans="1:47" s="2" customFormat="1" ht="12">
      <c r="A198" s="38"/>
      <c r="B198" s="39"/>
      <c r="C198" s="40"/>
      <c r="D198" s="239" t="s">
        <v>152</v>
      </c>
      <c r="E198" s="40"/>
      <c r="F198" s="240" t="s">
        <v>240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86</v>
      </c>
    </row>
    <row r="199" spans="1:47" s="2" customFormat="1" ht="12">
      <c r="A199" s="38"/>
      <c r="B199" s="39"/>
      <c r="C199" s="40"/>
      <c r="D199" s="244" t="s">
        <v>154</v>
      </c>
      <c r="E199" s="40"/>
      <c r="F199" s="245" t="s">
        <v>241</v>
      </c>
      <c r="G199" s="40"/>
      <c r="H199" s="40"/>
      <c r="I199" s="241"/>
      <c r="J199" s="40"/>
      <c r="K199" s="40"/>
      <c r="L199" s="44"/>
      <c r="M199" s="242"/>
      <c r="N199" s="243"/>
      <c r="O199" s="91"/>
      <c r="P199" s="91"/>
      <c r="Q199" s="91"/>
      <c r="R199" s="91"/>
      <c r="S199" s="91"/>
      <c r="T199" s="92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154</v>
      </c>
      <c r="AU199" s="17" t="s">
        <v>86</v>
      </c>
    </row>
    <row r="200" spans="1:51" s="13" customFormat="1" ht="12">
      <c r="A200" s="13"/>
      <c r="B200" s="247"/>
      <c r="C200" s="248"/>
      <c r="D200" s="239" t="s">
        <v>158</v>
      </c>
      <c r="E200" s="249" t="s">
        <v>1</v>
      </c>
      <c r="F200" s="250" t="s">
        <v>1354</v>
      </c>
      <c r="G200" s="248"/>
      <c r="H200" s="251">
        <v>1824</v>
      </c>
      <c r="I200" s="252"/>
      <c r="J200" s="248"/>
      <c r="K200" s="248"/>
      <c r="L200" s="253"/>
      <c r="M200" s="254"/>
      <c r="N200" s="255"/>
      <c r="O200" s="255"/>
      <c r="P200" s="255"/>
      <c r="Q200" s="255"/>
      <c r="R200" s="255"/>
      <c r="S200" s="255"/>
      <c r="T200" s="25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7" t="s">
        <v>158</v>
      </c>
      <c r="AU200" s="257" t="s">
        <v>86</v>
      </c>
      <c r="AV200" s="13" t="s">
        <v>86</v>
      </c>
      <c r="AW200" s="13" t="s">
        <v>35</v>
      </c>
      <c r="AX200" s="13" t="s">
        <v>78</v>
      </c>
      <c r="AY200" s="257" t="s">
        <v>143</v>
      </c>
    </row>
    <row r="201" spans="1:51" s="13" customFormat="1" ht="12">
      <c r="A201" s="13"/>
      <c r="B201" s="247"/>
      <c r="C201" s="248"/>
      <c r="D201" s="239" t="s">
        <v>158</v>
      </c>
      <c r="E201" s="249" t="s">
        <v>1</v>
      </c>
      <c r="F201" s="250" t="s">
        <v>1330</v>
      </c>
      <c r="G201" s="248"/>
      <c r="H201" s="251">
        <v>-1656</v>
      </c>
      <c r="I201" s="252"/>
      <c r="J201" s="248"/>
      <c r="K201" s="248"/>
      <c r="L201" s="253"/>
      <c r="M201" s="254"/>
      <c r="N201" s="255"/>
      <c r="O201" s="255"/>
      <c r="P201" s="255"/>
      <c r="Q201" s="255"/>
      <c r="R201" s="255"/>
      <c r="S201" s="255"/>
      <c r="T201" s="25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7" t="s">
        <v>158</v>
      </c>
      <c r="AU201" s="257" t="s">
        <v>86</v>
      </c>
      <c r="AV201" s="13" t="s">
        <v>86</v>
      </c>
      <c r="AW201" s="13" t="s">
        <v>35</v>
      </c>
      <c r="AX201" s="13" t="s">
        <v>78</v>
      </c>
      <c r="AY201" s="257" t="s">
        <v>143</v>
      </c>
    </row>
    <row r="202" spans="1:51" s="14" customFormat="1" ht="12">
      <c r="A202" s="14"/>
      <c r="B202" s="258"/>
      <c r="C202" s="259"/>
      <c r="D202" s="239" t="s">
        <v>158</v>
      </c>
      <c r="E202" s="260" t="s">
        <v>1</v>
      </c>
      <c r="F202" s="261" t="s">
        <v>161</v>
      </c>
      <c r="G202" s="259"/>
      <c r="H202" s="262">
        <v>168</v>
      </c>
      <c r="I202" s="263"/>
      <c r="J202" s="259"/>
      <c r="K202" s="259"/>
      <c r="L202" s="264"/>
      <c r="M202" s="265"/>
      <c r="N202" s="266"/>
      <c r="O202" s="266"/>
      <c r="P202" s="266"/>
      <c r="Q202" s="266"/>
      <c r="R202" s="266"/>
      <c r="S202" s="266"/>
      <c r="T202" s="26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8" t="s">
        <v>158</v>
      </c>
      <c r="AU202" s="268" t="s">
        <v>86</v>
      </c>
      <c r="AV202" s="14" t="s">
        <v>150</v>
      </c>
      <c r="AW202" s="14" t="s">
        <v>35</v>
      </c>
      <c r="AX202" s="14" t="s">
        <v>82</v>
      </c>
      <c r="AY202" s="268" t="s">
        <v>143</v>
      </c>
    </row>
    <row r="203" spans="1:63" s="12" customFormat="1" ht="22.8" customHeight="1">
      <c r="A203" s="12"/>
      <c r="B203" s="210"/>
      <c r="C203" s="211"/>
      <c r="D203" s="212" t="s">
        <v>77</v>
      </c>
      <c r="E203" s="224" t="s">
        <v>86</v>
      </c>
      <c r="F203" s="224" t="s">
        <v>243</v>
      </c>
      <c r="G203" s="211"/>
      <c r="H203" s="211"/>
      <c r="I203" s="214"/>
      <c r="J203" s="225">
        <f>BK203</f>
        <v>0</v>
      </c>
      <c r="K203" s="211"/>
      <c r="L203" s="216"/>
      <c r="M203" s="217"/>
      <c r="N203" s="218"/>
      <c r="O203" s="218"/>
      <c r="P203" s="219">
        <f>SUM(P204:P223)</f>
        <v>0</v>
      </c>
      <c r="Q203" s="218"/>
      <c r="R203" s="219">
        <f>SUM(R204:R223)</f>
        <v>89.30055995000002</v>
      </c>
      <c r="S203" s="218"/>
      <c r="T203" s="220">
        <f>SUM(T204:T223)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21" t="s">
        <v>82</v>
      </c>
      <c r="AT203" s="222" t="s">
        <v>77</v>
      </c>
      <c r="AU203" s="222" t="s">
        <v>82</v>
      </c>
      <c r="AY203" s="221" t="s">
        <v>143</v>
      </c>
      <c r="BK203" s="223">
        <f>SUM(BK204:BK223)</f>
        <v>0</v>
      </c>
    </row>
    <row r="204" spans="1:65" s="2" customFormat="1" ht="24.15" customHeight="1">
      <c r="A204" s="38"/>
      <c r="B204" s="39"/>
      <c r="C204" s="226" t="s">
        <v>251</v>
      </c>
      <c r="D204" s="226" t="s">
        <v>145</v>
      </c>
      <c r="E204" s="227" t="s">
        <v>245</v>
      </c>
      <c r="F204" s="228" t="s">
        <v>246</v>
      </c>
      <c r="G204" s="229" t="s">
        <v>148</v>
      </c>
      <c r="H204" s="230">
        <v>325</v>
      </c>
      <c r="I204" s="231"/>
      <c r="J204" s="232">
        <f>ROUND(I204*H204,2)</f>
        <v>0</v>
      </c>
      <c r="K204" s="228" t="s">
        <v>149</v>
      </c>
      <c r="L204" s="44"/>
      <c r="M204" s="233" t="s">
        <v>1</v>
      </c>
      <c r="N204" s="234" t="s">
        <v>43</v>
      </c>
      <c r="O204" s="91"/>
      <c r="P204" s="235">
        <f>O204*H204</f>
        <v>0</v>
      </c>
      <c r="Q204" s="235">
        <v>0.00017</v>
      </c>
      <c r="R204" s="235">
        <f>Q204*H204</f>
        <v>0.05525000000000001</v>
      </c>
      <c r="S204" s="235">
        <v>0</v>
      </c>
      <c r="T204" s="236">
        <f>S204*H204</f>
        <v>0</v>
      </c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R204" s="237" t="s">
        <v>150</v>
      </c>
      <c r="AT204" s="237" t="s">
        <v>145</v>
      </c>
      <c r="AU204" s="237" t="s">
        <v>86</v>
      </c>
      <c r="AY204" s="17" t="s">
        <v>143</v>
      </c>
      <c r="BE204" s="238">
        <f>IF(N204="základní",J204,0)</f>
        <v>0</v>
      </c>
      <c r="BF204" s="238">
        <f>IF(N204="snížená",J204,0)</f>
        <v>0</v>
      </c>
      <c r="BG204" s="238">
        <f>IF(N204="zákl. přenesená",J204,0)</f>
        <v>0</v>
      </c>
      <c r="BH204" s="238">
        <f>IF(N204="sníž. přenesená",J204,0)</f>
        <v>0</v>
      </c>
      <c r="BI204" s="238">
        <f>IF(N204="nulová",J204,0)</f>
        <v>0</v>
      </c>
      <c r="BJ204" s="17" t="s">
        <v>82</v>
      </c>
      <c r="BK204" s="238">
        <f>ROUND(I204*H204,2)</f>
        <v>0</v>
      </c>
      <c r="BL204" s="17" t="s">
        <v>150</v>
      </c>
      <c r="BM204" s="237" t="s">
        <v>1355</v>
      </c>
    </row>
    <row r="205" spans="1:47" s="2" customFormat="1" ht="12">
      <c r="A205" s="38"/>
      <c r="B205" s="39"/>
      <c r="C205" s="40"/>
      <c r="D205" s="239" t="s">
        <v>152</v>
      </c>
      <c r="E205" s="40"/>
      <c r="F205" s="240" t="s">
        <v>248</v>
      </c>
      <c r="G205" s="40"/>
      <c r="H205" s="40"/>
      <c r="I205" s="241"/>
      <c r="J205" s="40"/>
      <c r="K205" s="40"/>
      <c r="L205" s="44"/>
      <c r="M205" s="242"/>
      <c r="N205" s="243"/>
      <c r="O205" s="91"/>
      <c r="P205" s="91"/>
      <c r="Q205" s="91"/>
      <c r="R205" s="91"/>
      <c r="S205" s="91"/>
      <c r="T205" s="92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T205" s="17" t="s">
        <v>152</v>
      </c>
      <c r="AU205" s="17" t="s">
        <v>86</v>
      </c>
    </row>
    <row r="206" spans="1:47" s="2" customFormat="1" ht="12">
      <c r="A206" s="38"/>
      <c r="B206" s="39"/>
      <c r="C206" s="40"/>
      <c r="D206" s="244" t="s">
        <v>154</v>
      </c>
      <c r="E206" s="40"/>
      <c r="F206" s="245" t="s">
        <v>249</v>
      </c>
      <c r="G206" s="40"/>
      <c r="H206" s="40"/>
      <c r="I206" s="241"/>
      <c r="J206" s="40"/>
      <c r="K206" s="40"/>
      <c r="L206" s="44"/>
      <c r="M206" s="242"/>
      <c r="N206" s="243"/>
      <c r="O206" s="91"/>
      <c r="P206" s="91"/>
      <c r="Q206" s="91"/>
      <c r="R206" s="91"/>
      <c r="S206" s="91"/>
      <c r="T206" s="92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154</v>
      </c>
      <c r="AU206" s="17" t="s">
        <v>86</v>
      </c>
    </row>
    <row r="207" spans="1:51" s="13" customFormat="1" ht="12">
      <c r="A207" s="13"/>
      <c r="B207" s="247"/>
      <c r="C207" s="248"/>
      <c r="D207" s="239" t="s">
        <v>158</v>
      </c>
      <c r="E207" s="249" t="s">
        <v>1</v>
      </c>
      <c r="F207" s="250" t="s">
        <v>1356</v>
      </c>
      <c r="G207" s="248"/>
      <c r="H207" s="251">
        <v>325</v>
      </c>
      <c r="I207" s="252"/>
      <c r="J207" s="248"/>
      <c r="K207" s="248"/>
      <c r="L207" s="253"/>
      <c r="M207" s="254"/>
      <c r="N207" s="255"/>
      <c r="O207" s="255"/>
      <c r="P207" s="255"/>
      <c r="Q207" s="255"/>
      <c r="R207" s="255"/>
      <c r="S207" s="255"/>
      <c r="T207" s="25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57" t="s">
        <v>158</v>
      </c>
      <c r="AU207" s="257" t="s">
        <v>86</v>
      </c>
      <c r="AV207" s="13" t="s">
        <v>86</v>
      </c>
      <c r="AW207" s="13" t="s">
        <v>35</v>
      </c>
      <c r="AX207" s="13" t="s">
        <v>82</v>
      </c>
      <c r="AY207" s="257" t="s">
        <v>143</v>
      </c>
    </row>
    <row r="208" spans="1:65" s="2" customFormat="1" ht="24.15" customHeight="1">
      <c r="A208" s="38"/>
      <c r="B208" s="39"/>
      <c r="C208" s="269" t="s">
        <v>256</v>
      </c>
      <c r="D208" s="269" t="s">
        <v>215</v>
      </c>
      <c r="E208" s="270" t="s">
        <v>252</v>
      </c>
      <c r="F208" s="271" t="s">
        <v>253</v>
      </c>
      <c r="G208" s="272" t="s">
        <v>148</v>
      </c>
      <c r="H208" s="273">
        <v>384.963</v>
      </c>
      <c r="I208" s="274"/>
      <c r="J208" s="275">
        <f>ROUND(I208*H208,2)</f>
        <v>0</v>
      </c>
      <c r="K208" s="271" t="s">
        <v>149</v>
      </c>
      <c r="L208" s="276"/>
      <c r="M208" s="277" t="s">
        <v>1</v>
      </c>
      <c r="N208" s="278" t="s">
        <v>43</v>
      </c>
      <c r="O208" s="91"/>
      <c r="P208" s="235">
        <f>O208*H208</f>
        <v>0</v>
      </c>
      <c r="Q208" s="235">
        <v>0.00025</v>
      </c>
      <c r="R208" s="235">
        <f>Q208*H208</f>
        <v>0.09624075000000001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206</v>
      </c>
      <c r="AT208" s="237" t="s">
        <v>215</v>
      </c>
      <c r="AU208" s="237" t="s">
        <v>86</v>
      </c>
      <c r="AY208" s="17" t="s">
        <v>143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82</v>
      </c>
      <c r="BK208" s="238">
        <f>ROUND(I208*H208,2)</f>
        <v>0</v>
      </c>
      <c r="BL208" s="17" t="s">
        <v>150</v>
      </c>
      <c r="BM208" s="237" t="s">
        <v>1357</v>
      </c>
    </row>
    <row r="209" spans="1:47" s="2" customFormat="1" ht="12">
      <c r="A209" s="38"/>
      <c r="B209" s="39"/>
      <c r="C209" s="40"/>
      <c r="D209" s="239" t="s">
        <v>152</v>
      </c>
      <c r="E209" s="40"/>
      <c r="F209" s="240" t="s">
        <v>253</v>
      </c>
      <c r="G209" s="40"/>
      <c r="H209" s="40"/>
      <c r="I209" s="241"/>
      <c r="J209" s="40"/>
      <c r="K209" s="40"/>
      <c r="L209" s="44"/>
      <c r="M209" s="242"/>
      <c r="N209" s="243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152</v>
      </c>
      <c r="AU209" s="17" t="s">
        <v>86</v>
      </c>
    </row>
    <row r="210" spans="1:51" s="13" customFormat="1" ht="12">
      <c r="A210" s="13"/>
      <c r="B210" s="247"/>
      <c r="C210" s="248"/>
      <c r="D210" s="239" t="s">
        <v>158</v>
      </c>
      <c r="E210" s="248"/>
      <c r="F210" s="250" t="s">
        <v>1358</v>
      </c>
      <c r="G210" s="248"/>
      <c r="H210" s="251">
        <v>384.963</v>
      </c>
      <c r="I210" s="252"/>
      <c r="J210" s="248"/>
      <c r="K210" s="248"/>
      <c r="L210" s="253"/>
      <c r="M210" s="254"/>
      <c r="N210" s="255"/>
      <c r="O210" s="255"/>
      <c r="P210" s="255"/>
      <c r="Q210" s="255"/>
      <c r="R210" s="255"/>
      <c r="S210" s="255"/>
      <c r="T210" s="25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7" t="s">
        <v>158</v>
      </c>
      <c r="AU210" s="257" t="s">
        <v>86</v>
      </c>
      <c r="AV210" s="13" t="s">
        <v>86</v>
      </c>
      <c r="AW210" s="13" t="s">
        <v>4</v>
      </c>
      <c r="AX210" s="13" t="s">
        <v>82</v>
      </c>
      <c r="AY210" s="257" t="s">
        <v>143</v>
      </c>
    </row>
    <row r="211" spans="1:65" s="2" customFormat="1" ht="37.8" customHeight="1">
      <c r="A211" s="38"/>
      <c r="B211" s="39"/>
      <c r="C211" s="226" t="s">
        <v>264</v>
      </c>
      <c r="D211" s="226" t="s">
        <v>145</v>
      </c>
      <c r="E211" s="227" t="s">
        <v>257</v>
      </c>
      <c r="F211" s="228" t="s">
        <v>258</v>
      </c>
      <c r="G211" s="229" t="s">
        <v>259</v>
      </c>
      <c r="H211" s="230">
        <v>325</v>
      </c>
      <c r="I211" s="231"/>
      <c r="J211" s="232">
        <f>ROUND(I211*H211,2)</f>
        <v>0</v>
      </c>
      <c r="K211" s="228" t="s">
        <v>149</v>
      </c>
      <c r="L211" s="44"/>
      <c r="M211" s="233" t="s">
        <v>1</v>
      </c>
      <c r="N211" s="234" t="s">
        <v>43</v>
      </c>
      <c r="O211" s="91"/>
      <c r="P211" s="235">
        <f>O211*H211</f>
        <v>0</v>
      </c>
      <c r="Q211" s="235">
        <v>0.27411</v>
      </c>
      <c r="R211" s="235">
        <f>Q211*H211</f>
        <v>89.08575</v>
      </c>
      <c r="S211" s="235">
        <v>0</v>
      </c>
      <c r="T211" s="236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7" t="s">
        <v>150</v>
      </c>
      <c r="AT211" s="237" t="s">
        <v>145</v>
      </c>
      <c r="AU211" s="237" t="s">
        <v>86</v>
      </c>
      <c r="AY211" s="17" t="s">
        <v>143</v>
      </c>
      <c r="BE211" s="238">
        <f>IF(N211="základní",J211,0)</f>
        <v>0</v>
      </c>
      <c r="BF211" s="238">
        <f>IF(N211="snížená",J211,0)</f>
        <v>0</v>
      </c>
      <c r="BG211" s="238">
        <f>IF(N211="zákl. přenesená",J211,0)</f>
        <v>0</v>
      </c>
      <c r="BH211" s="238">
        <f>IF(N211="sníž. přenesená",J211,0)</f>
        <v>0</v>
      </c>
      <c r="BI211" s="238">
        <f>IF(N211="nulová",J211,0)</f>
        <v>0</v>
      </c>
      <c r="BJ211" s="17" t="s">
        <v>82</v>
      </c>
      <c r="BK211" s="238">
        <f>ROUND(I211*H211,2)</f>
        <v>0</v>
      </c>
      <c r="BL211" s="17" t="s">
        <v>150</v>
      </c>
      <c r="BM211" s="237" t="s">
        <v>1359</v>
      </c>
    </row>
    <row r="212" spans="1:47" s="2" customFormat="1" ht="12">
      <c r="A212" s="38"/>
      <c r="B212" s="39"/>
      <c r="C212" s="40"/>
      <c r="D212" s="239" t="s">
        <v>152</v>
      </c>
      <c r="E212" s="40"/>
      <c r="F212" s="240" t="s">
        <v>261</v>
      </c>
      <c r="G212" s="40"/>
      <c r="H212" s="40"/>
      <c r="I212" s="241"/>
      <c r="J212" s="40"/>
      <c r="K212" s="40"/>
      <c r="L212" s="44"/>
      <c r="M212" s="242"/>
      <c r="N212" s="243"/>
      <c r="O212" s="91"/>
      <c r="P212" s="91"/>
      <c r="Q212" s="91"/>
      <c r="R212" s="91"/>
      <c r="S212" s="91"/>
      <c r="T212" s="92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T212" s="17" t="s">
        <v>152</v>
      </c>
      <c r="AU212" s="17" t="s">
        <v>86</v>
      </c>
    </row>
    <row r="213" spans="1:47" s="2" customFormat="1" ht="12">
      <c r="A213" s="38"/>
      <c r="B213" s="39"/>
      <c r="C213" s="40"/>
      <c r="D213" s="244" t="s">
        <v>154</v>
      </c>
      <c r="E213" s="40"/>
      <c r="F213" s="245" t="s">
        <v>262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154</v>
      </c>
      <c r="AU213" s="17" t="s">
        <v>86</v>
      </c>
    </row>
    <row r="214" spans="1:51" s="13" customFormat="1" ht="12">
      <c r="A214" s="13"/>
      <c r="B214" s="247"/>
      <c r="C214" s="248"/>
      <c r="D214" s="239" t="s">
        <v>158</v>
      </c>
      <c r="E214" s="249" t="s">
        <v>1</v>
      </c>
      <c r="F214" s="250" t="s">
        <v>1360</v>
      </c>
      <c r="G214" s="248"/>
      <c r="H214" s="251">
        <v>325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7" t="s">
        <v>158</v>
      </c>
      <c r="AU214" s="257" t="s">
        <v>86</v>
      </c>
      <c r="AV214" s="13" t="s">
        <v>86</v>
      </c>
      <c r="AW214" s="13" t="s">
        <v>35</v>
      </c>
      <c r="AX214" s="13" t="s">
        <v>82</v>
      </c>
      <c r="AY214" s="257" t="s">
        <v>143</v>
      </c>
    </row>
    <row r="215" spans="1:65" s="2" customFormat="1" ht="24.15" customHeight="1">
      <c r="A215" s="38"/>
      <c r="B215" s="39"/>
      <c r="C215" s="226" t="s">
        <v>270</v>
      </c>
      <c r="D215" s="226" t="s">
        <v>145</v>
      </c>
      <c r="E215" s="227" t="s">
        <v>265</v>
      </c>
      <c r="F215" s="228" t="s">
        <v>266</v>
      </c>
      <c r="G215" s="229" t="s">
        <v>148</v>
      </c>
      <c r="H215" s="230">
        <v>168</v>
      </c>
      <c r="I215" s="231"/>
      <c r="J215" s="232">
        <f>ROUND(I215*H215,2)</f>
        <v>0</v>
      </c>
      <c r="K215" s="228" t="s">
        <v>149</v>
      </c>
      <c r="L215" s="44"/>
      <c r="M215" s="233" t="s">
        <v>1</v>
      </c>
      <c r="N215" s="234" t="s">
        <v>43</v>
      </c>
      <c r="O215" s="91"/>
      <c r="P215" s="235">
        <f>O215*H215</f>
        <v>0</v>
      </c>
      <c r="Q215" s="235">
        <v>0.00014</v>
      </c>
      <c r="R215" s="235">
        <f>Q215*H215</f>
        <v>0.02352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150</v>
      </c>
      <c r="AT215" s="237" t="s">
        <v>145</v>
      </c>
      <c r="AU215" s="237" t="s">
        <v>86</v>
      </c>
      <c r="AY215" s="17" t="s">
        <v>143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82</v>
      </c>
      <c r="BK215" s="238">
        <f>ROUND(I215*H215,2)</f>
        <v>0</v>
      </c>
      <c r="BL215" s="17" t="s">
        <v>150</v>
      </c>
      <c r="BM215" s="237" t="s">
        <v>1361</v>
      </c>
    </row>
    <row r="216" spans="1:47" s="2" customFormat="1" ht="12">
      <c r="A216" s="38"/>
      <c r="B216" s="39"/>
      <c r="C216" s="40"/>
      <c r="D216" s="239" t="s">
        <v>152</v>
      </c>
      <c r="E216" s="40"/>
      <c r="F216" s="240" t="s">
        <v>268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86</v>
      </c>
    </row>
    <row r="217" spans="1:47" s="2" customFormat="1" ht="12">
      <c r="A217" s="38"/>
      <c r="B217" s="39"/>
      <c r="C217" s="40"/>
      <c r="D217" s="244" t="s">
        <v>154</v>
      </c>
      <c r="E217" s="40"/>
      <c r="F217" s="245" t="s">
        <v>269</v>
      </c>
      <c r="G217" s="40"/>
      <c r="H217" s="40"/>
      <c r="I217" s="241"/>
      <c r="J217" s="40"/>
      <c r="K217" s="40"/>
      <c r="L217" s="44"/>
      <c r="M217" s="242"/>
      <c r="N217" s="24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154</v>
      </c>
      <c r="AU217" s="17" t="s">
        <v>86</v>
      </c>
    </row>
    <row r="218" spans="1:51" s="13" customFormat="1" ht="12">
      <c r="A218" s="13"/>
      <c r="B218" s="247"/>
      <c r="C218" s="248"/>
      <c r="D218" s="239" t="s">
        <v>158</v>
      </c>
      <c r="E218" s="249" t="s">
        <v>1</v>
      </c>
      <c r="F218" s="250" t="s">
        <v>1354</v>
      </c>
      <c r="G218" s="248"/>
      <c r="H218" s="251">
        <v>1824</v>
      </c>
      <c r="I218" s="252"/>
      <c r="J218" s="248"/>
      <c r="K218" s="248"/>
      <c r="L218" s="253"/>
      <c r="M218" s="254"/>
      <c r="N218" s="255"/>
      <c r="O218" s="255"/>
      <c r="P218" s="255"/>
      <c r="Q218" s="255"/>
      <c r="R218" s="255"/>
      <c r="S218" s="255"/>
      <c r="T218" s="25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7" t="s">
        <v>158</v>
      </c>
      <c r="AU218" s="257" t="s">
        <v>86</v>
      </c>
      <c r="AV218" s="13" t="s">
        <v>86</v>
      </c>
      <c r="AW218" s="13" t="s">
        <v>35</v>
      </c>
      <c r="AX218" s="13" t="s">
        <v>78</v>
      </c>
      <c r="AY218" s="257" t="s">
        <v>143</v>
      </c>
    </row>
    <row r="219" spans="1:51" s="13" customFormat="1" ht="12">
      <c r="A219" s="13"/>
      <c r="B219" s="247"/>
      <c r="C219" s="248"/>
      <c r="D219" s="239" t="s">
        <v>158</v>
      </c>
      <c r="E219" s="249" t="s">
        <v>1</v>
      </c>
      <c r="F219" s="250" t="s">
        <v>1330</v>
      </c>
      <c r="G219" s="248"/>
      <c r="H219" s="251">
        <v>-1656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7" t="s">
        <v>158</v>
      </c>
      <c r="AU219" s="257" t="s">
        <v>86</v>
      </c>
      <c r="AV219" s="13" t="s">
        <v>86</v>
      </c>
      <c r="AW219" s="13" t="s">
        <v>35</v>
      </c>
      <c r="AX219" s="13" t="s">
        <v>78</v>
      </c>
      <c r="AY219" s="257" t="s">
        <v>143</v>
      </c>
    </row>
    <row r="220" spans="1:51" s="14" customFormat="1" ht="12">
      <c r="A220" s="14"/>
      <c r="B220" s="258"/>
      <c r="C220" s="259"/>
      <c r="D220" s="239" t="s">
        <v>158</v>
      </c>
      <c r="E220" s="260" t="s">
        <v>1</v>
      </c>
      <c r="F220" s="261" t="s">
        <v>161</v>
      </c>
      <c r="G220" s="259"/>
      <c r="H220" s="262">
        <v>168</v>
      </c>
      <c r="I220" s="263"/>
      <c r="J220" s="259"/>
      <c r="K220" s="259"/>
      <c r="L220" s="264"/>
      <c r="M220" s="265"/>
      <c r="N220" s="266"/>
      <c r="O220" s="266"/>
      <c r="P220" s="266"/>
      <c r="Q220" s="266"/>
      <c r="R220" s="266"/>
      <c r="S220" s="266"/>
      <c r="T220" s="267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68" t="s">
        <v>158</v>
      </c>
      <c r="AU220" s="268" t="s">
        <v>86</v>
      </c>
      <c r="AV220" s="14" t="s">
        <v>150</v>
      </c>
      <c r="AW220" s="14" t="s">
        <v>35</v>
      </c>
      <c r="AX220" s="14" t="s">
        <v>82</v>
      </c>
      <c r="AY220" s="268" t="s">
        <v>143</v>
      </c>
    </row>
    <row r="221" spans="1:65" s="2" customFormat="1" ht="24.15" customHeight="1">
      <c r="A221" s="38"/>
      <c r="B221" s="39"/>
      <c r="C221" s="269" t="s">
        <v>276</v>
      </c>
      <c r="D221" s="269" t="s">
        <v>215</v>
      </c>
      <c r="E221" s="270" t="s">
        <v>271</v>
      </c>
      <c r="F221" s="271" t="s">
        <v>272</v>
      </c>
      <c r="G221" s="272" t="s">
        <v>148</v>
      </c>
      <c r="H221" s="273">
        <v>198.996</v>
      </c>
      <c r="I221" s="274"/>
      <c r="J221" s="275">
        <f>ROUND(I221*H221,2)</f>
        <v>0</v>
      </c>
      <c r="K221" s="271" t="s">
        <v>149</v>
      </c>
      <c r="L221" s="276"/>
      <c r="M221" s="277" t="s">
        <v>1</v>
      </c>
      <c r="N221" s="278" t="s">
        <v>43</v>
      </c>
      <c r="O221" s="91"/>
      <c r="P221" s="235">
        <f>O221*H221</f>
        <v>0</v>
      </c>
      <c r="Q221" s="235">
        <v>0.0002</v>
      </c>
      <c r="R221" s="235">
        <f>Q221*H221</f>
        <v>0.03979920000000001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206</v>
      </c>
      <c r="AT221" s="237" t="s">
        <v>215</v>
      </c>
      <c r="AU221" s="237" t="s">
        <v>86</v>
      </c>
      <c r="AY221" s="17" t="s">
        <v>143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82</v>
      </c>
      <c r="BK221" s="238">
        <f>ROUND(I221*H221,2)</f>
        <v>0</v>
      </c>
      <c r="BL221" s="17" t="s">
        <v>150</v>
      </c>
      <c r="BM221" s="237" t="s">
        <v>1362</v>
      </c>
    </row>
    <row r="222" spans="1:47" s="2" customFormat="1" ht="12">
      <c r="A222" s="38"/>
      <c r="B222" s="39"/>
      <c r="C222" s="40"/>
      <c r="D222" s="239" t="s">
        <v>152</v>
      </c>
      <c r="E222" s="40"/>
      <c r="F222" s="240" t="s">
        <v>272</v>
      </c>
      <c r="G222" s="40"/>
      <c r="H222" s="40"/>
      <c r="I222" s="241"/>
      <c r="J222" s="40"/>
      <c r="K222" s="40"/>
      <c r="L222" s="44"/>
      <c r="M222" s="242"/>
      <c r="N222" s="24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152</v>
      </c>
      <c r="AU222" s="17" t="s">
        <v>86</v>
      </c>
    </row>
    <row r="223" spans="1:51" s="13" customFormat="1" ht="12">
      <c r="A223" s="13"/>
      <c r="B223" s="247"/>
      <c r="C223" s="248"/>
      <c r="D223" s="239" t="s">
        <v>158</v>
      </c>
      <c r="E223" s="248"/>
      <c r="F223" s="250" t="s">
        <v>1363</v>
      </c>
      <c r="G223" s="248"/>
      <c r="H223" s="251">
        <v>198.996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7" t="s">
        <v>158</v>
      </c>
      <c r="AU223" s="257" t="s">
        <v>86</v>
      </c>
      <c r="AV223" s="13" t="s">
        <v>86</v>
      </c>
      <c r="AW223" s="13" t="s">
        <v>4</v>
      </c>
      <c r="AX223" s="13" t="s">
        <v>82</v>
      </c>
      <c r="AY223" s="257" t="s">
        <v>143</v>
      </c>
    </row>
    <row r="224" spans="1:63" s="12" customFormat="1" ht="22.8" customHeight="1">
      <c r="A224" s="12"/>
      <c r="B224" s="210"/>
      <c r="C224" s="211"/>
      <c r="D224" s="212" t="s">
        <v>77</v>
      </c>
      <c r="E224" s="224" t="s">
        <v>184</v>
      </c>
      <c r="F224" s="224" t="s">
        <v>275</v>
      </c>
      <c r="G224" s="211"/>
      <c r="H224" s="211"/>
      <c r="I224" s="214"/>
      <c r="J224" s="225">
        <f>BK224</f>
        <v>0</v>
      </c>
      <c r="K224" s="211"/>
      <c r="L224" s="216"/>
      <c r="M224" s="217"/>
      <c r="N224" s="218"/>
      <c r="O224" s="218"/>
      <c r="P224" s="219">
        <f>SUM(P225:P272)</f>
        <v>0</v>
      </c>
      <c r="Q224" s="218"/>
      <c r="R224" s="219">
        <f>SUM(R225:R272)</f>
        <v>63.4146</v>
      </c>
      <c r="S224" s="218"/>
      <c r="T224" s="220">
        <f>SUM(T225:T272)</f>
        <v>0</v>
      </c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R224" s="221" t="s">
        <v>82</v>
      </c>
      <c r="AT224" s="222" t="s">
        <v>77</v>
      </c>
      <c r="AU224" s="222" t="s">
        <v>82</v>
      </c>
      <c r="AY224" s="221" t="s">
        <v>143</v>
      </c>
      <c r="BK224" s="223">
        <f>SUM(BK225:BK272)</f>
        <v>0</v>
      </c>
    </row>
    <row r="225" spans="1:65" s="2" customFormat="1" ht="24.15" customHeight="1">
      <c r="A225" s="38"/>
      <c r="B225" s="39"/>
      <c r="C225" s="226" t="s">
        <v>282</v>
      </c>
      <c r="D225" s="226" t="s">
        <v>145</v>
      </c>
      <c r="E225" s="227" t="s">
        <v>277</v>
      </c>
      <c r="F225" s="228" t="s">
        <v>278</v>
      </c>
      <c r="G225" s="229" t="s">
        <v>148</v>
      </c>
      <c r="H225" s="230">
        <v>168</v>
      </c>
      <c r="I225" s="231"/>
      <c r="J225" s="232">
        <f>ROUND(I225*H225,2)</f>
        <v>0</v>
      </c>
      <c r="K225" s="228" t="s">
        <v>149</v>
      </c>
      <c r="L225" s="44"/>
      <c r="M225" s="233" t="s">
        <v>1</v>
      </c>
      <c r="N225" s="234" t="s">
        <v>43</v>
      </c>
      <c r="O225" s="91"/>
      <c r="P225" s="235">
        <f>O225*H225</f>
        <v>0</v>
      </c>
      <c r="Q225" s="235">
        <v>0.345</v>
      </c>
      <c r="R225" s="235">
        <f>Q225*H225</f>
        <v>57.959999999999994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150</v>
      </c>
      <c r="AT225" s="237" t="s">
        <v>145</v>
      </c>
      <c r="AU225" s="237" t="s">
        <v>86</v>
      </c>
      <c r="AY225" s="17" t="s">
        <v>143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82</v>
      </c>
      <c r="BK225" s="238">
        <f>ROUND(I225*H225,2)</f>
        <v>0</v>
      </c>
      <c r="BL225" s="17" t="s">
        <v>150</v>
      </c>
      <c r="BM225" s="237" t="s">
        <v>1364</v>
      </c>
    </row>
    <row r="226" spans="1:47" s="2" customFormat="1" ht="12">
      <c r="A226" s="38"/>
      <c r="B226" s="39"/>
      <c r="C226" s="40"/>
      <c r="D226" s="239" t="s">
        <v>152</v>
      </c>
      <c r="E226" s="40"/>
      <c r="F226" s="240" t="s">
        <v>280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86</v>
      </c>
    </row>
    <row r="227" spans="1:47" s="2" customFormat="1" ht="12">
      <c r="A227" s="38"/>
      <c r="B227" s="39"/>
      <c r="C227" s="40"/>
      <c r="D227" s="244" t="s">
        <v>154</v>
      </c>
      <c r="E227" s="40"/>
      <c r="F227" s="245" t="s">
        <v>281</v>
      </c>
      <c r="G227" s="40"/>
      <c r="H227" s="40"/>
      <c r="I227" s="241"/>
      <c r="J227" s="40"/>
      <c r="K227" s="40"/>
      <c r="L227" s="44"/>
      <c r="M227" s="242"/>
      <c r="N227" s="243"/>
      <c r="O227" s="91"/>
      <c r="P227" s="91"/>
      <c r="Q227" s="91"/>
      <c r="R227" s="91"/>
      <c r="S227" s="91"/>
      <c r="T227" s="92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T227" s="17" t="s">
        <v>154</v>
      </c>
      <c r="AU227" s="17" t="s">
        <v>86</v>
      </c>
    </row>
    <row r="228" spans="1:51" s="13" customFormat="1" ht="12">
      <c r="A228" s="13"/>
      <c r="B228" s="247"/>
      <c r="C228" s="248"/>
      <c r="D228" s="239" t="s">
        <v>158</v>
      </c>
      <c r="E228" s="249" t="s">
        <v>1</v>
      </c>
      <c r="F228" s="250" t="s">
        <v>1354</v>
      </c>
      <c r="G228" s="248"/>
      <c r="H228" s="251">
        <v>1824</v>
      </c>
      <c r="I228" s="252"/>
      <c r="J228" s="248"/>
      <c r="K228" s="248"/>
      <c r="L228" s="253"/>
      <c r="M228" s="254"/>
      <c r="N228" s="255"/>
      <c r="O228" s="255"/>
      <c r="P228" s="255"/>
      <c r="Q228" s="255"/>
      <c r="R228" s="255"/>
      <c r="S228" s="255"/>
      <c r="T228" s="256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57" t="s">
        <v>158</v>
      </c>
      <c r="AU228" s="257" t="s">
        <v>86</v>
      </c>
      <c r="AV228" s="13" t="s">
        <v>86</v>
      </c>
      <c r="AW228" s="13" t="s">
        <v>35</v>
      </c>
      <c r="AX228" s="13" t="s">
        <v>78</v>
      </c>
      <c r="AY228" s="257" t="s">
        <v>143</v>
      </c>
    </row>
    <row r="229" spans="1:51" s="13" customFormat="1" ht="12">
      <c r="A229" s="13"/>
      <c r="B229" s="247"/>
      <c r="C229" s="248"/>
      <c r="D229" s="239" t="s">
        <v>158</v>
      </c>
      <c r="E229" s="249" t="s">
        <v>1</v>
      </c>
      <c r="F229" s="250" t="s">
        <v>1330</v>
      </c>
      <c r="G229" s="248"/>
      <c r="H229" s="251">
        <v>-1656</v>
      </c>
      <c r="I229" s="252"/>
      <c r="J229" s="248"/>
      <c r="K229" s="248"/>
      <c r="L229" s="253"/>
      <c r="M229" s="254"/>
      <c r="N229" s="255"/>
      <c r="O229" s="255"/>
      <c r="P229" s="255"/>
      <c r="Q229" s="255"/>
      <c r="R229" s="255"/>
      <c r="S229" s="255"/>
      <c r="T229" s="25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7" t="s">
        <v>158</v>
      </c>
      <c r="AU229" s="257" t="s">
        <v>86</v>
      </c>
      <c r="AV229" s="13" t="s">
        <v>86</v>
      </c>
      <c r="AW229" s="13" t="s">
        <v>35</v>
      </c>
      <c r="AX229" s="13" t="s">
        <v>78</v>
      </c>
      <c r="AY229" s="257" t="s">
        <v>143</v>
      </c>
    </row>
    <row r="230" spans="1:51" s="14" customFormat="1" ht="12">
      <c r="A230" s="14"/>
      <c r="B230" s="258"/>
      <c r="C230" s="259"/>
      <c r="D230" s="239" t="s">
        <v>158</v>
      </c>
      <c r="E230" s="260" t="s">
        <v>1</v>
      </c>
      <c r="F230" s="261" t="s">
        <v>161</v>
      </c>
      <c r="G230" s="259"/>
      <c r="H230" s="262">
        <v>168</v>
      </c>
      <c r="I230" s="263"/>
      <c r="J230" s="259"/>
      <c r="K230" s="259"/>
      <c r="L230" s="264"/>
      <c r="M230" s="265"/>
      <c r="N230" s="266"/>
      <c r="O230" s="266"/>
      <c r="P230" s="266"/>
      <c r="Q230" s="266"/>
      <c r="R230" s="266"/>
      <c r="S230" s="266"/>
      <c r="T230" s="267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8" t="s">
        <v>158</v>
      </c>
      <c r="AU230" s="268" t="s">
        <v>86</v>
      </c>
      <c r="AV230" s="14" t="s">
        <v>150</v>
      </c>
      <c r="AW230" s="14" t="s">
        <v>35</v>
      </c>
      <c r="AX230" s="14" t="s">
        <v>82</v>
      </c>
      <c r="AY230" s="268" t="s">
        <v>143</v>
      </c>
    </row>
    <row r="231" spans="1:65" s="2" customFormat="1" ht="33" customHeight="1">
      <c r="A231" s="38"/>
      <c r="B231" s="39"/>
      <c r="C231" s="226" t="s">
        <v>288</v>
      </c>
      <c r="D231" s="226" t="s">
        <v>145</v>
      </c>
      <c r="E231" s="227" t="s">
        <v>283</v>
      </c>
      <c r="F231" s="228" t="s">
        <v>284</v>
      </c>
      <c r="G231" s="229" t="s">
        <v>148</v>
      </c>
      <c r="H231" s="230">
        <v>66</v>
      </c>
      <c r="I231" s="231"/>
      <c r="J231" s="232">
        <f>ROUND(I231*H231,2)</f>
        <v>0</v>
      </c>
      <c r="K231" s="228" t="s">
        <v>149</v>
      </c>
      <c r="L231" s="44"/>
      <c r="M231" s="233" t="s">
        <v>1</v>
      </c>
      <c r="N231" s="234" t="s">
        <v>43</v>
      </c>
      <c r="O231" s="91"/>
      <c r="P231" s="235">
        <f>O231*H231</f>
        <v>0</v>
      </c>
      <c r="Q231" s="235">
        <v>0</v>
      </c>
      <c r="R231" s="235">
        <f>Q231*H231</f>
        <v>0</v>
      </c>
      <c r="S231" s="235">
        <v>0</v>
      </c>
      <c r="T231" s="236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7" t="s">
        <v>150</v>
      </c>
      <c r="AT231" s="237" t="s">
        <v>145</v>
      </c>
      <c r="AU231" s="237" t="s">
        <v>86</v>
      </c>
      <c r="AY231" s="17" t="s">
        <v>143</v>
      </c>
      <c r="BE231" s="238">
        <f>IF(N231="základní",J231,0)</f>
        <v>0</v>
      </c>
      <c r="BF231" s="238">
        <f>IF(N231="snížená",J231,0)</f>
        <v>0</v>
      </c>
      <c r="BG231" s="238">
        <f>IF(N231="zákl. přenesená",J231,0)</f>
        <v>0</v>
      </c>
      <c r="BH231" s="238">
        <f>IF(N231="sníž. přenesená",J231,0)</f>
        <v>0</v>
      </c>
      <c r="BI231" s="238">
        <f>IF(N231="nulová",J231,0)</f>
        <v>0</v>
      </c>
      <c r="BJ231" s="17" t="s">
        <v>82</v>
      </c>
      <c r="BK231" s="238">
        <f>ROUND(I231*H231,2)</f>
        <v>0</v>
      </c>
      <c r="BL231" s="17" t="s">
        <v>150</v>
      </c>
      <c r="BM231" s="237" t="s">
        <v>1365</v>
      </c>
    </row>
    <row r="232" spans="1:47" s="2" customFormat="1" ht="12">
      <c r="A232" s="38"/>
      <c r="B232" s="39"/>
      <c r="C232" s="40"/>
      <c r="D232" s="239" t="s">
        <v>152</v>
      </c>
      <c r="E232" s="40"/>
      <c r="F232" s="240" t="s">
        <v>286</v>
      </c>
      <c r="G232" s="40"/>
      <c r="H232" s="40"/>
      <c r="I232" s="241"/>
      <c r="J232" s="40"/>
      <c r="K232" s="40"/>
      <c r="L232" s="44"/>
      <c r="M232" s="242"/>
      <c r="N232" s="243"/>
      <c r="O232" s="91"/>
      <c r="P232" s="91"/>
      <c r="Q232" s="91"/>
      <c r="R232" s="91"/>
      <c r="S232" s="91"/>
      <c r="T232" s="92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152</v>
      </c>
      <c r="AU232" s="17" t="s">
        <v>86</v>
      </c>
    </row>
    <row r="233" spans="1:47" s="2" customFormat="1" ht="12">
      <c r="A233" s="38"/>
      <c r="B233" s="39"/>
      <c r="C233" s="40"/>
      <c r="D233" s="244" t="s">
        <v>154</v>
      </c>
      <c r="E233" s="40"/>
      <c r="F233" s="245" t="s">
        <v>287</v>
      </c>
      <c r="G233" s="40"/>
      <c r="H233" s="40"/>
      <c r="I233" s="241"/>
      <c r="J233" s="40"/>
      <c r="K233" s="40"/>
      <c r="L233" s="44"/>
      <c r="M233" s="242"/>
      <c r="N233" s="24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154</v>
      </c>
      <c r="AU233" s="17" t="s">
        <v>86</v>
      </c>
    </row>
    <row r="234" spans="1:51" s="13" customFormat="1" ht="12">
      <c r="A234" s="13"/>
      <c r="B234" s="247"/>
      <c r="C234" s="248"/>
      <c r="D234" s="239" t="s">
        <v>158</v>
      </c>
      <c r="E234" s="249" t="s">
        <v>1</v>
      </c>
      <c r="F234" s="250" t="s">
        <v>1329</v>
      </c>
      <c r="G234" s="248"/>
      <c r="H234" s="251">
        <v>1722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7" t="s">
        <v>158</v>
      </c>
      <c r="AU234" s="257" t="s">
        <v>86</v>
      </c>
      <c r="AV234" s="13" t="s">
        <v>86</v>
      </c>
      <c r="AW234" s="13" t="s">
        <v>35</v>
      </c>
      <c r="AX234" s="13" t="s">
        <v>78</v>
      </c>
      <c r="AY234" s="257" t="s">
        <v>143</v>
      </c>
    </row>
    <row r="235" spans="1:51" s="13" customFormat="1" ht="12">
      <c r="A235" s="13"/>
      <c r="B235" s="247"/>
      <c r="C235" s="248"/>
      <c r="D235" s="239" t="s">
        <v>158</v>
      </c>
      <c r="E235" s="249" t="s">
        <v>1</v>
      </c>
      <c r="F235" s="250" t="s">
        <v>1330</v>
      </c>
      <c r="G235" s="248"/>
      <c r="H235" s="251">
        <v>-1656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7" t="s">
        <v>158</v>
      </c>
      <c r="AU235" s="257" t="s">
        <v>86</v>
      </c>
      <c r="AV235" s="13" t="s">
        <v>86</v>
      </c>
      <c r="AW235" s="13" t="s">
        <v>35</v>
      </c>
      <c r="AX235" s="13" t="s">
        <v>78</v>
      </c>
      <c r="AY235" s="257" t="s">
        <v>143</v>
      </c>
    </row>
    <row r="236" spans="1:51" s="14" customFormat="1" ht="12">
      <c r="A236" s="14"/>
      <c r="B236" s="258"/>
      <c r="C236" s="259"/>
      <c r="D236" s="239" t="s">
        <v>158</v>
      </c>
      <c r="E236" s="260" t="s">
        <v>1</v>
      </c>
      <c r="F236" s="261" t="s">
        <v>161</v>
      </c>
      <c r="G236" s="259"/>
      <c r="H236" s="262">
        <v>66</v>
      </c>
      <c r="I236" s="263"/>
      <c r="J236" s="259"/>
      <c r="K236" s="259"/>
      <c r="L236" s="264"/>
      <c r="M236" s="265"/>
      <c r="N236" s="266"/>
      <c r="O236" s="266"/>
      <c r="P236" s="266"/>
      <c r="Q236" s="266"/>
      <c r="R236" s="266"/>
      <c r="S236" s="266"/>
      <c r="T236" s="267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68" t="s">
        <v>158</v>
      </c>
      <c r="AU236" s="268" t="s">
        <v>86</v>
      </c>
      <c r="AV236" s="14" t="s">
        <v>150</v>
      </c>
      <c r="AW236" s="14" t="s">
        <v>35</v>
      </c>
      <c r="AX236" s="14" t="s">
        <v>82</v>
      </c>
      <c r="AY236" s="268" t="s">
        <v>143</v>
      </c>
    </row>
    <row r="237" spans="1:65" s="2" customFormat="1" ht="37.8" customHeight="1">
      <c r="A237" s="38"/>
      <c r="B237" s="39"/>
      <c r="C237" s="226" t="s">
        <v>7</v>
      </c>
      <c r="D237" s="226" t="s">
        <v>145</v>
      </c>
      <c r="E237" s="227" t="s">
        <v>289</v>
      </c>
      <c r="F237" s="228" t="s">
        <v>290</v>
      </c>
      <c r="G237" s="229" t="s">
        <v>148</v>
      </c>
      <c r="H237" s="230">
        <v>66</v>
      </c>
      <c r="I237" s="231"/>
      <c r="J237" s="232">
        <f>ROUND(I237*H237,2)</f>
        <v>0</v>
      </c>
      <c r="K237" s="228" t="s">
        <v>149</v>
      </c>
      <c r="L237" s="44"/>
      <c r="M237" s="233" t="s">
        <v>1</v>
      </c>
      <c r="N237" s="234" t="s">
        <v>43</v>
      </c>
      <c r="O237" s="91"/>
      <c r="P237" s="235">
        <f>O237*H237</f>
        <v>0</v>
      </c>
      <c r="Q237" s="235">
        <v>0</v>
      </c>
      <c r="R237" s="235">
        <f>Q237*H237</f>
        <v>0</v>
      </c>
      <c r="S237" s="235">
        <v>0</v>
      </c>
      <c r="T237" s="236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237" t="s">
        <v>150</v>
      </c>
      <c r="AT237" s="237" t="s">
        <v>145</v>
      </c>
      <c r="AU237" s="237" t="s">
        <v>86</v>
      </c>
      <c r="AY237" s="17" t="s">
        <v>143</v>
      </c>
      <c r="BE237" s="238">
        <f>IF(N237="základní",J237,0)</f>
        <v>0</v>
      </c>
      <c r="BF237" s="238">
        <f>IF(N237="snížená",J237,0)</f>
        <v>0</v>
      </c>
      <c r="BG237" s="238">
        <f>IF(N237="zákl. přenesená",J237,0)</f>
        <v>0</v>
      </c>
      <c r="BH237" s="238">
        <f>IF(N237="sníž. přenesená",J237,0)</f>
        <v>0</v>
      </c>
      <c r="BI237" s="238">
        <f>IF(N237="nulová",J237,0)</f>
        <v>0</v>
      </c>
      <c r="BJ237" s="17" t="s">
        <v>82</v>
      </c>
      <c r="BK237" s="238">
        <f>ROUND(I237*H237,2)</f>
        <v>0</v>
      </c>
      <c r="BL237" s="17" t="s">
        <v>150</v>
      </c>
      <c r="BM237" s="237" t="s">
        <v>1366</v>
      </c>
    </row>
    <row r="238" spans="1:47" s="2" customFormat="1" ht="12">
      <c r="A238" s="38"/>
      <c r="B238" s="39"/>
      <c r="C238" s="40"/>
      <c r="D238" s="239" t="s">
        <v>152</v>
      </c>
      <c r="E238" s="40"/>
      <c r="F238" s="240" t="s">
        <v>292</v>
      </c>
      <c r="G238" s="40"/>
      <c r="H238" s="40"/>
      <c r="I238" s="241"/>
      <c r="J238" s="40"/>
      <c r="K238" s="40"/>
      <c r="L238" s="44"/>
      <c r="M238" s="242"/>
      <c r="N238" s="24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152</v>
      </c>
      <c r="AU238" s="17" t="s">
        <v>86</v>
      </c>
    </row>
    <row r="239" spans="1:47" s="2" customFormat="1" ht="12">
      <c r="A239" s="38"/>
      <c r="B239" s="39"/>
      <c r="C239" s="40"/>
      <c r="D239" s="244" t="s">
        <v>154</v>
      </c>
      <c r="E239" s="40"/>
      <c r="F239" s="245" t="s">
        <v>293</v>
      </c>
      <c r="G239" s="40"/>
      <c r="H239" s="40"/>
      <c r="I239" s="241"/>
      <c r="J239" s="40"/>
      <c r="K239" s="40"/>
      <c r="L239" s="44"/>
      <c r="M239" s="242"/>
      <c r="N239" s="243"/>
      <c r="O239" s="91"/>
      <c r="P239" s="91"/>
      <c r="Q239" s="91"/>
      <c r="R239" s="91"/>
      <c r="S239" s="91"/>
      <c r="T239" s="92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154</v>
      </c>
      <c r="AU239" s="17" t="s">
        <v>86</v>
      </c>
    </row>
    <row r="240" spans="1:51" s="13" customFormat="1" ht="12">
      <c r="A240" s="13"/>
      <c r="B240" s="247"/>
      <c r="C240" s="248"/>
      <c r="D240" s="239" t="s">
        <v>158</v>
      </c>
      <c r="E240" s="249" t="s">
        <v>1</v>
      </c>
      <c r="F240" s="250" t="s">
        <v>1329</v>
      </c>
      <c r="G240" s="248"/>
      <c r="H240" s="251">
        <v>1722</v>
      </c>
      <c r="I240" s="252"/>
      <c r="J240" s="248"/>
      <c r="K240" s="248"/>
      <c r="L240" s="253"/>
      <c r="M240" s="254"/>
      <c r="N240" s="255"/>
      <c r="O240" s="255"/>
      <c r="P240" s="255"/>
      <c r="Q240" s="255"/>
      <c r="R240" s="255"/>
      <c r="S240" s="255"/>
      <c r="T240" s="256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7" t="s">
        <v>158</v>
      </c>
      <c r="AU240" s="257" t="s">
        <v>86</v>
      </c>
      <c r="AV240" s="13" t="s">
        <v>86</v>
      </c>
      <c r="AW240" s="13" t="s">
        <v>35</v>
      </c>
      <c r="AX240" s="13" t="s">
        <v>78</v>
      </c>
      <c r="AY240" s="257" t="s">
        <v>143</v>
      </c>
    </row>
    <row r="241" spans="1:51" s="13" customFormat="1" ht="12">
      <c r="A241" s="13"/>
      <c r="B241" s="247"/>
      <c r="C241" s="248"/>
      <c r="D241" s="239" t="s">
        <v>158</v>
      </c>
      <c r="E241" s="249" t="s">
        <v>1</v>
      </c>
      <c r="F241" s="250" t="s">
        <v>1330</v>
      </c>
      <c r="G241" s="248"/>
      <c r="H241" s="251">
        <v>-1656</v>
      </c>
      <c r="I241" s="252"/>
      <c r="J241" s="248"/>
      <c r="K241" s="248"/>
      <c r="L241" s="253"/>
      <c r="M241" s="254"/>
      <c r="N241" s="255"/>
      <c r="O241" s="255"/>
      <c r="P241" s="255"/>
      <c r="Q241" s="255"/>
      <c r="R241" s="255"/>
      <c r="S241" s="255"/>
      <c r="T241" s="25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7" t="s">
        <v>158</v>
      </c>
      <c r="AU241" s="257" t="s">
        <v>86</v>
      </c>
      <c r="AV241" s="13" t="s">
        <v>86</v>
      </c>
      <c r="AW241" s="13" t="s">
        <v>35</v>
      </c>
      <c r="AX241" s="13" t="s">
        <v>78</v>
      </c>
      <c r="AY241" s="257" t="s">
        <v>143</v>
      </c>
    </row>
    <row r="242" spans="1:51" s="14" customFormat="1" ht="12">
      <c r="A242" s="14"/>
      <c r="B242" s="258"/>
      <c r="C242" s="259"/>
      <c r="D242" s="239" t="s">
        <v>158</v>
      </c>
      <c r="E242" s="260" t="s">
        <v>1</v>
      </c>
      <c r="F242" s="261" t="s">
        <v>161</v>
      </c>
      <c r="G242" s="259"/>
      <c r="H242" s="262">
        <v>66</v>
      </c>
      <c r="I242" s="263"/>
      <c r="J242" s="259"/>
      <c r="K242" s="259"/>
      <c r="L242" s="264"/>
      <c r="M242" s="265"/>
      <c r="N242" s="266"/>
      <c r="O242" s="266"/>
      <c r="P242" s="266"/>
      <c r="Q242" s="266"/>
      <c r="R242" s="266"/>
      <c r="S242" s="266"/>
      <c r="T242" s="267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8" t="s">
        <v>158</v>
      </c>
      <c r="AU242" s="268" t="s">
        <v>86</v>
      </c>
      <c r="AV242" s="14" t="s">
        <v>150</v>
      </c>
      <c r="AW242" s="14" t="s">
        <v>35</v>
      </c>
      <c r="AX242" s="14" t="s">
        <v>82</v>
      </c>
      <c r="AY242" s="268" t="s">
        <v>143</v>
      </c>
    </row>
    <row r="243" spans="1:65" s="2" customFormat="1" ht="16.5" customHeight="1">
      <c r="A243" s="38"/>
      <c r="B243" s="39"/>
      <c r="C243" s="269" t="s">
        <v>299</v>
      </c>
      <c r="D243" s="269" t="s">
        <v>215</v>
      </c>
      <c r="E243" s="270" t="s">
        <v>294</v>
      </c>
      <c r="F243" s="271" t="s">
        <v>295</v>
      </c>
      <c r="G243" s="272" t="s">
        <v>218</v>
      </c>
      <c r="H243" s="273">
        <v>1.534</v>
      </c>
      <c r="I243" s="274"/>
      <c r="J243" s="275">
        <f>ROUND(I243*H243,2)</f>
        <v>0</v>
      </c>
      <c r="K243" s="271" t="s">
        <v>149</v>
      </c>
      <c r="L243" s="276"/>
      <c r="M243" s="277" t="s">
        <v>1</v>
      </c>
      <c r="N243" s="278" t="s">
        <v>43</v>
      </c>
      <c r="O243" s="91"/>
      <c r="P243" s="235">
        <f>O243*H243</f>
        <v>0</v>
      </c>
      <c r="Q243" s="235">
        <v>1</v>
      </c>
      <c r="R243" s="235">
        <f>Q243*H243</f>
        <v>1.534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206</v>
      </c>
      <c r="AT243" s="237" t="s">
        <v>215</v>
      </c>
      <c r="AU243" s="237" t="s">
        <v>86</v>
      </c>
      <c r="AY243" s="17" t="s">
        <v>143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82</v>
      </c>
      <c r="BK243" s="238">
        <f>ROUND(I243*H243,2)</f>
        <v>0</v>
      </c>
      <c r="BL243" s="17" t="s">
        <v>150</v>
      </c>
      <c r="BM243" s="237" t="s">
        <v>1367</v>
      </c>
    </row>
    <row r="244" spans="1:47" s="2" customFormat="1" ht="12">
      <c r="A244" s="38"/>
      <c r="B244" s="39"/>
      <c r="C244" s="40"/>
      <c r="D244" s="239" t="s">
        <v>152</v>
      </c>
      <c r="E244" s="40"/>
      <c r="F244" s="240" t="s">
        <v>295</v>
      </c>
      <c r="G244" s="40"/>
      <c r="H244" s="40"/>
      <c r="I244" s="241"/>
      <c r="J244" s="40"/>
      <c r="K244" s="40"/>
      <c r="L244" s="44"/>
      <c r="M244" s="242"/>
      <c r="N244" s="24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152</v>
      </c>
      <c r="AU244" s="17" t="s">
        <v>86</v>
      </c>
    </row>
    <row r="245" spans="1:47" s="2" customFormat="1" ht="12">
      <c r="A245" s="38"/>
      <c r="B245" s="39"/>
      <c r="C245" s="40"/>
      <c r="D245" s="239" t="s">
        <v>156</v>
      </c>
      <c r="E245" s="40"/>
      <c r="F245" s="246" t="s">
        <v>297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156</v>
      </c>
      <c r="AU245" s="17" t="s">
        <v>86</v>
      </c>
    </row>
    <row r="246" spans="1:51" s="13" customFormat="1" ht="12">
      <c r="A246" s="13"/>
      <c r="B246" s="247"/>
      <c r="C246" s="248"/>
      <c r="D246" s="239" t="s">
        <v>158</v>
      </c>
      <c r="E246" s="249" t="s">
        <v>1</v>
      </c>
      <c r="F246" s="250" t="s">
        <v>1368</v>
      </c>
      <c r="G246" s="248"/>
      <c r="H246" s="251">
        <v>1.534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7" t="s">
        <v>158</v>
      </c>
      <c r="AU246" s="257" t="s">
        <v>86</v>
      </c>
      <c r="AV246" s="13" t="s">
        <v>86</v>
      </c>
      <c r="AW246" s="13" t="s">
        <v>35</v>
      </c>
      <c r="AX246" s="13" t="s">
        <v>82</v>
      </c>
      <c r="AY246" s="257" t="s">
        <v>143</v>
      </c>
    </row>
    <row r="247" spans="1:65" s="2" customFormat="1" ht="21.75" customHeight="1">
      <c r="A247" s="38"/>
      <c r="B247" s="39"/>
      <c r="C247" s="269" t="s">
        <v>305</v>
      </c>
      <c r="D247" s="269" t="s">
        <v>215</v>
      </c>
      <c r="E247" s="270" t="s">
        <v>300</v>
      </c>
      <c r="F247" s="271" t="s">
        <v>301</v>
      </c>
      <c r="G247" s="272" t="s">
        <v>218</v>
      </c>
      <c r="H247" s="273">
        <v>0.614</v>
      </c>
      <c r="I247" s="274"/>
      <c r="J247" s="275">
        <f>ROUND(I247*H247,2)</f>
        <v>0</v>
      </c>
      <c r="K247" s="271" t="s">
        <v>149</v>
      </c>
      <c r="L247" s="276"/>
      <c r="M247" s="277" t="s">
        <v>1</v>
      </c>
      <c r="N247" s="278" t="s">
        <v>43</v>
      </c>
      <c r="O247" s="91"/>
      <c r="P247" s="235">
        <f>O247*H247</f>
        <v>0</v>
      </c>
      <c r="Q247" s="235">
        <v>1</v>
      </c>
      <c r="R247" s="235">
        <f>Q247*H247</f>
        <v>0.614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206</v>
      </c>
      <c r="AT247" s="237" t="s">
        <v>215</v>
      </c>
      <c r="AU247" s="237" t="s">
        <v>86</v>
      </c>
      <c r="AY247" s="17" t="s">
        <v>143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82</v>
      </c>
      <c r="BK247" s="238">
        <f>ROUND(I247*H247,2)</f>
        <v>0</v>
      </c>
      <c r="BL247" s="17" t="s">
        <v>150</v>
      </c>
      <c r="BM247" s="237" t="s">
        <v>1369</v>
      </c>
    </row>
    <row r="248" spans="1:47" s="2" customFormat="1" ht="12">
      <c r="A248" s="38"/>
      <c r="B248" s="39"/>
      <c r="C248" s="40"/>
      <c r="D248" s="239" t="s">
        <v>152</v>
      </c>
      <c r="E248" s="40"/>
      <c r="F248" s="240" t="s">
        <v>301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86</v>
      </c>
    </row>
    <row r="249" spans="1:47" s="2" customFormat="1" ht="12">
      <c r="A249" s="38"/>
      <c r="B249" s="39"/>
      <c r="C249" s="40"/>
      <c r="D249" s="239" t="s">
        <v>156</v>
      </c>
      <c r="E249" s="40"/>
      <c r="F249" s="246" t="s">
        <v>303</v>
      </c>
      <c r="G249" s="40"/>
      <c r="H249" s="40"/>
      <c r="I249" s="241"/>
      <c r="J249" s="40"/>
      <c r="K249" s="40"/>
      <c r="L249" s="44"/>
      <c r="M249" s="242"/>
      <c r="N249" s="24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156</v>
      </c>
      <c r="AU249" s="17" t="s">
        <v>86</v>
      </c>
    </row>
    <row r="250" spans="1:51" s="13" customFormat="1" ht="12">
      <c r="A250" s="13"/>
      <c r="B250" s="247"/>
      <c r="C250" s="248"/>
      <c r="D250" s="239" t="s">
        <v>158</v>
      </c>
      <c r="E250" s="249" t="s">
        <v>1</v>
      </c>
      <c r="F250" s="250" t="s">
        <v>1370</v>
      </c>
      <c r="G250" s="248"/>
      <c r="H250" s="251">
        <v>0.614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7" t="s">
        <v>158</v>
      </c>
      <c r="AU250" s="257" t="s">
        <v>86</v>
      </c>
      <c r="AV250" s="13" t="s">
        <v>86</v>
      </c>
      <c r="AW250" s="13" t="s">
        <v>35</v>
      </c>
      <c r="AX250" s="13" t="s">
        <v>82</v>
      </c>
      <c r="AY250" s="257" t="s">
        <v>143</v>
      </c>
    </row>
    <row r="251" spans="1:65" s="2" customFormat="1" ht="24.15" customHeight="1">
      <c r="A251" s="38"/>
      <c r="B251" s="39"/>
      <c r="C251" s="226" t="s">
        <v>311</v>
      </c>
      <c r="D251" s="226" t="s">
        <v>145</v>
      </c>
      <c r="E251" s="227" t="s">
        <v>306</v>
      </c>
      <c r="F251" s="228" t="s">
        <v>307</v>
      </c>
      <c r="G251" s="229" t="s">
        <v>148</v>
      </c>
      <c r="H251" s="230">
        <v>66</v>
      </c>
      <c r="I251" s="231"/>
      <c r="J251" s="232">
        <f>ROUND(I251*H251,2)</f>
        <v>0</v>
      </c>
      <c r="K251" s="228" t="s">
        <v>149</v>
      </c>
      <c r="L251" s="44"/>
      <c r="M251" s="233" t="s">
        <v>1</v>
      </c>
      <c r="N251" s="234" t="s">
        <v>43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150</v>
      </c>
      <c r="AT251" s="237" t="s">
        <v>145</v>
      </c>
      <c r="AU251" s="237" t="s">
        <v>86</v>
      </c>
      <c r="AY251" s="17" t="s">
        <v>143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82</v>
      </c>
      <c r="BK251" s="238">
        <f>ROUND(I251*H251,2)</f>
        <v>0</v>
      </c>
      <c r="BL251" s="17" t="s">
        <v>150</v>
      </c>
      <c r="BM251" s="237" t="s">
        <v>1371</v>
      </c>
    </row>
    <row r="252" spans="1:47" s="2" customFormat="1" ht="12">
      <c r="A252" s="38"/>
      <c r="B252" s="39"/>
      <c r="C252" s="40"/>
      <c r="D252" s="239" t="s">
        <v>152</v>
      </c>
      <c r="E252" s="40"/>
      <c r="F252" s="240" t="s">
        <v>309</v>
      </c>
      <c r="G252" s="40"/>
      <c r="H252" s="40"/>
      <c r="I252" s="241"/>
      <c r="J252" s="40"/>
      <c r="K252" s="40"/>
      <c r="L252" s="44"/>
      <c r="M252" s="242"/>
      <c r="N252" s="24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152</v>
      </c>
      <c r="AU252" s="17" t="s">
        <v>86</v>
      </c>
    </row>
    <row r="253" spans="1:47" s="2" customFormat="1" ht="12">
      <c r="A253" s="38"/>
      <c r="B253" s="39"/>
      <c r="C253" s="40"/>
      <c r="D253" s="244" t="s">
        <v>154</v>
      </c>
      <c r="E253" s="40"/>
      <c r="F253" s="245" t="s">
        <v>310</v>
      </c>
      <c r="G253" s="40"/>
      <c r="H253" s="40"/>
      <c r="I253" s="241"/>
      <c r="J253" s="40"/>
      <c r="K253" s="40"/>
      <c r="L253" s="44"/>
      <c r="M253" s="242"/>
      <c r="N253" s="24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154</v>
      </c>
      <c r="AU253" s="17" t="s">
        <v>86</v>
      </c>
    </row>
    <row r="254" spans="1:51" s="13" customFormat="1" ht="12">
      <c r="A254" s="13"/>
      <c r="B254" s="247"/>
      <c r="C254" s="248"/>
      <c r="D254" s="239" t="s">
        <v>158</v>
      </c>
      <c r="E254" s="249" t="s">
        <v>1</v>
      </c>
      <c r="F254" s="250" t="s">
        <v>1329</v>
      </c>
      <c r="G254" s="248"/>
      <c r="H254" s="251">
        <v>1722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7" t="s">
        <v>158</v>
      </c>
      <c r="AU254" s="257" t="s">
        <v>86</v>
      </c>
      <c r="AV254" s="13" t="s">
        <v>86</v>
      </c>
      <c r="AW254" s="13" t="s">
        <v>35</v>
      </c>
      <c r="AX254" s="13" t="s">
        <v>78</v>
      </c>
      <c r="AY254" s="257" t="s">
        <v>143</v>
      </c>
    </row>
    <row r="255" spans="1:51" s="13" customFormat="1" ht="12">
      <c r="A255" s="13"/>
      <c r="B255" s="247"/>
      <c r="C255" s="248"/>
      <c r="D255" s="239" t="s">
        <v>158</v>
      </c>
      <c r="E255" s="249" t="s">
        <v>1</v>
      </c>
      <c r="F255" s="250" t="s">
        <v>1330</v>
      </c>
      <c r="G255" s="248"/>
      <c r="H255" s="251">
        <v>-1656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7" t="s">
        <v>158</v>
      </c>
      <c r="AU255" s="257" t="s">
        <v>86</v>
      </c>
      <c r="AV255" s="13" t="s">
        <v>86</v>
      </c>
      <c r="AW255" s="13" t="s">
        <v>35</v>
      </c>
      <c r="AX255" s="13" t="s">
        <v>78</v>
      </c>
      <c r="AY255" s="257" t="s">
        <v>143</v>
      </c>
    </row>
    <row r="256" spans="1:51" s="14" customFormat="1" ht="12">
      <c r="A256" s="14"/>
      <c r="B256" s="258"/>
      <c r="C256" s="259"/>
      <c r="D256" s="239" t="s">
        <v>158</v>
      </c>
      <c r="E256" s="260" t="s">
        <v>1</v>
      </c>
      <c r="F256" s="261" t="s">
        <v>161</v>
      </c>
      <c r="G256" s="259"/>
      <c r="H256" s="262">
        <v>66</v>
      </c>
      <c r="I256" s="263"/>
      <c r="J256" s="259"/>
      <c r="K256" s="259"/>
      <c r="L256" s="264"/>
      <c r="M256" s="265"/>
      <c r="N256" s="266"/>
      <c r="O256" s="266"/>
      <c r="P256" s="266"/>
      <c r="Q256" s="266"/>
      <c r="R256" s="266"/>
      <c r="S256" s="266"/>
      <c r="T256" s="267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68" t="s">
        <v>158</v>
      </c>
      <c r="AU256" s="268" t="s">
        <v>86</v>
      </c>
      <c r="AV256" s="14" t="s">
        <v>150</v>
      </c>
      <c r="AW256" s="14" t="s">
        <v>35</v>
      </c>
      <c r="AX256" s="14" t="s">
        <v>82</v>
      </c>
      <c r="AY256" s="268" t="s">
        <v>143</v>
      </c>
    </row>
    <row r="257" spans="1:65" s="2" customFormat="1" ht="24.15" customHeight="1">
      <c r="A257" s="38"/>
      <c r="B257" s="39"/>
      <c r="C257" s="226" t="s">
        <v>317</v>
      </c>
      <c r="D257" s="226" t="s">
        <v>145</v>
      </c>
      <c r="E257" s="227" t="s">
        <v>312</v>
      </c>
      <c r="F257" s="228" t="s">
        <v>313</v>
      </c>
      <c r="G257" s="229" t="s">
        <v>148</v>
      </c>
      <c r="H257" s="230">
        <v>66</v>
      </c>
      <c r="I257" s="231"/>
      <c r="J257" s="232">
        <f>ROUND(I257*H257,2)</f>
        <v>0</v>
      </c>
      <c r="K257" s="228" t="s">
        <v>149</v>
      </c>
      <c r="L257" s="44"/>
      <c r="M257" s="233" t="s">
        <v>1</v>
      </c>
      <c r="N257" s="234" t="s">
        <v>43</v>
      </c>
      <c r="O257" s="91"/>
      <c r="P257" s="235">
        <f>O257*H257</f>
        <v>0</v>
      </c>
      <c r="Q257" s="235">
        <v>0</v>
      </c>
      <c r="R257" s="235">
        <f>Q257*H257</f>
        <v>0</v>
      </c>
      <c r="S257" s="235">
        <v>0</v>
      </c>
      <c r="T257" s="236">
        <f>S257*H257</f>
        <v>0</v>
      </c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R257" s="237" t="s">
        <v>150</v>
      </c>
      <c r="AT257" s="237" t="s">
        <v>145</v>
      </c>
      <c r="AU257" s="237" t="s">
        <v>86</v>
      </c>
      <c r="AY257" s="17" t="s">
        <v>143</v>
      </c>
      <c r="BE257" s="238">
        <f>IF(N257="základní",J257,0)</f>
        <v>0</v>
      </c>
      <c r="BF257" s="238">
        <f>IF(N257="snížená",J257,0)</f>
        <v>0</v>
      </c>
      <c r="BG257" s="238">
        <f>IF(N257="zákl. přenesená",J257,0)</f>
        <v>0</v>
      </c>
      <c r="BH257" s="238">
        <f>IF(N257="sníž. přenesená",J257,0)</f>
        <v>0</v>
      </c>
      <c r="BI257" s="238">
        <f>IF(N257="nulová",J257,0)</f>
        <v>0</v>
      </c>
      <c r="BJ257" s="17" t="s">
        <v>82</v>
      </c>
      <c r="BK257" s="238">
        <f>ROUND(I257*H257,2)</f>
        <v>0</v>
      </c>
      <c r="BL257" s="17" t="s">
        <v>150</v>
      </c>
      <c r="BM257" s="237" t="s">
        <v>1372</v>
      </c>
    </row>
    <row r="258" spans="1:47" s="2" customFormat="1" ht="12">
      <c r="A258" s="38"/>
      <c r="B258" s="39"/>
      <c r="C258" s="40"/>
      <c r="D258" s="239" t="s">
        <v>152</v>
      </c>
      <c r="E258" s="40"/>
      <c r="F258" s="240" t="s">
        <v>315</v>
      </c>
      <c r="G258" s="40"/>
      <c r="H258" s="40"/>
      <c r="I258" s="241"/>
      <c r="J258" s="40"/>
      <c r="K258" s="40"/>
      <c r="L258" s="44"/>
      <c r="M258" s="242"/>
      <c r="N258" s="243"/>
      <c r="O258" s="91"/>
      <c r="P258" s="91"/>
      <c r="Q258" s="91"/>
      <c r="R258" s="91"/>
      <c r="S258" s="91"/>
      <c r="T258" s="92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T258" s="17" t="s">
        <v>152</v>
      </c>
      <c r="AU258" s="17" t="s">
        <v>86</v>
      </c>
    </row>
    <row r="259" spans="1:47" s="2" customFormat="1" ht="12">
      <c r="A259" s="38"/>
      <c r="B259" s="39"/>
      <c r="C259" s="40"/>
      <c r="D259" s="244" t="s">
        <v>154</v>
      </c>
      <c r="E259" s="40"/>
      <c r="F259" s="245" t="s">
        <v>316</v>
      </c>
      <c r="G259" s="40"/>
      <c r="H259" s="40"/>
      <c r="I259" s="241"/>
      <c r="J259" s="40"/>
      <c r="K259" s="40"/>
      <c r="L259" s="44"/>
      <c r="M259" s="242"/>
      <c r="N259" s="24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154</v>
      </c>
      <c r="AU259" s="17" t="s">
        <v>86</v>
      </c>
    </row>
    <row r="260" spans="1:51" s="13" customFormat="1" ht="12">
      <c r="A260" s="13"/>
      <c r="B260" s="247"/>
      <c r="C260" s="248"/>
      <c r="D260" s="239" t="s">
        <v>158</v>
      </c>
      <c r="E260" s="249" t="s">
        <v>1</v>
      </c>
      <c r="F260" s="250" t="s">
        <v>1329</v>
      </c>
      <c r="G260" s="248"/>
      <c r="H260" s="251">
        <v>1722</v>
      </c>
      <c r="I260" s="252"/>
      <c r="J260" s="248"/>
      <c r="K260" s="248"/>
      <c r="L260" s="253"/>
      <c r="M260" s="254"/>
      <c r="N260" s="255"/>
      <c r="O260" s="255"/>
      <c r="P260" s="255"/>
      <c r="Q260" s="255"/>
      <c r="R260" s="255"/>
      <c r="S260" s="255"/>
      <c r="T260" s="256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57" t="s">
        <v>158</v>
      </c>
      <c r="AU260" s="257" t="s">
        <v>86</v>
      </c>
      <c r="AV260" s="13" t="s">
        <v>86</v>
      </c>
      <c r="AW260" s="13" t="s">
        <v>35</v>
      </c>
      <c r="AX260" s="13" t="s">
        <v>78</v>
      </c>
      <c r="AY260" s="257" t="s">
        <v>143</v>
      </c>
    </row>
    <row r="261" spans="1:51" s="13" customFormat="1" ht="12">
      <c r="A261" s="13"/>
      <c r="B261" s="247"/>
      <c r="C261" s="248"/>
      <c r="D261" s="239" t="s">
        <v>158</v>
      </c>
      <c r="E261" s="249" t="s">
        <v>1</v>
      </c>
      <c r="F261" s="250" t="s">
        <v>1330</v>
      </c>
      <c r="G261" s="248"/>
      <c r="H261" s="251">
        <v>-1656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7" t="s">
        <v>158</v>
      </c>
      <c r="AU261" s="257" t="s">
        <v>86</v>
      </c>
      <c r="AV261" s="13" t="s">
        <v>86</v>
      </c>
      <c r="AW261" s="13" t="s">
        <v>35</v>
      </c>
      <c r="AX261" s="13" t="s">
        <v>78</v>
      </c>
      <c r="AY261" s="257" t="s">
        <v>143</v>
      </c>
    </row>
    <row r="262" spans="1:51" s="14" customFormat="1" ht="12">
      <c r="A262" s="14"/>
      <c r="B262" s="258"/>
      <c r="C262" s="259"/>
      <c r="D262" s="239" t="s">
        <v>158</v>
      </c>
      <c r="E262" s="260" t="s">
        <v>1</v>
      </c>
      <c r="F262" s="261" t="s">
        <v>161</v>
      </c>
      <c r="G262" s="259"/>
      <c r="H262" s="262">
        <v>66</v>
      </c>
      <c r="I262" s="263"/>
      <c r="J262" s="259"/>
      <c r="K262" s="259"/>
      <c r="L262" s="264"/>
      <c r="M262" s="265"/>
      <c r="N262" s="266"/>
      <c r="O262" s="266"/>
      <c r="P262" s="266"/>
      <c r="Q262" s="266"/>
      <c r="R262" s="266"/>
      <c r="S262" s="266"/>
      <c r="T262" s="267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8" t="s">
        <v>158</v>
      </c>
      <c r="AU262" s="268" t="s">
        <v>86</v>
      </c>
      <c r="AV262" s="14" t="s">
        <v>150</v>
      </c>
      <c r="AW262" s="14" t="s">
        <v>35</v>
      </c>
      <c r="AX262" s="14" t="s">
        <v>82</v>
      </c>
      <c r="AY262" s="268" t="s">
        <v>143</v>
      </c>
    </row>
    <row r="263" spans="1:65" s="2" customFormat="1" ht="33" customHeight="1">
      <c r="A263" s="38"/>
      <c r="B263" s="39"/>
      <c r="C263" s="226" t="s">
        <v>324</v>
      </c>
      <c r="D263" s="226" t="s">
        <v>145</v>
      </c>
      <c r="E263" s="227" t="s">
        <v>318</v>
      </c>
      <c r="F263" s="228" t="s">
        <v>319</v>
      </c>
      <c r="G263" s="229" t="s">
        <v>148</v>
      </c>
      <c r="H263" s="230">
        <v>66</v>
      </c>
      <c r="I263" s="231"/>
      <c r="J263" s="232">
        <f>ROUND(I263*H263,2)</f>
        <v>0</v>
      </c>
      <c r="K263" s="228" t="s">
        <v>149</v>
      </c>
      <c r="L263" s="44"/>
      <c r="M263" s="233" t="s">
        <v>1</v>
      </c>
      <c r="N263" s="234" t="s">
        <v>43</v>
      </c>
      <c r="O263" s="91"/>
      <c r="P263" s="235">
        <f>O263*H263</f>
        <v>0</v>
      </c>
      <c r="Q263" s="235">
        <v>0</v>
      </c>
      <c r="R263" s="235">
        <f>Q263*H263</f>
        <v>0</v>
      </c>
      <c r="S263" s="235">
        <v>0</v>
      </c>
      <c r="T263" s="236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237" t="s">
        <v>150</v>
      </c>
      <c r="AT263" s="237" t="s">
        <v>145</v>
      </c>
      <c r="AU263" s="237" t="s">
        <v>86</v>
      </c>
      <c r="AY263" s="17" t="s">
        <v>143</v>
      </c>
      <c r="BE263" s="238">
        <f>IF(N263="základní",J263,0)</f>
        <v>0</v>
      </c>
      <c r="BF263" s="238">
        <f>IF(N263="snížená",J263,0)</f>
        <v>0</v>
      </c>
      <c r="BG263" s="238">
        <f>IF(N263="zákl. přenesená",J263,0)</f>
        <v>0</v>
      </c>
      <c r="BH263" s="238">
        <f>IF(N263="sníž. přenesená",J263,0)</f>
        <v>0</v>
      </c>
      <c r="BI263" s="238">
        <f>IF(N263="nulová",J263,0)</f>
        <v>0</v>
      </c>
      <c r="BJ263" s="17" t="s">
        <v>82</v>
      </c>
      <c r="BK263" s="238">
        <f>ROUND(I263*H263,2)</f>
        <v>0</v>
      </c>
      <c r="BL263" s="17" t="s">
        <v>150</v>
      </c>
      <c r="BM263" s="237" t="s">
        <v>1373</v>
      </c>
    </row>
    <row r="264" spans="1:47" s="2" customFormat="1" ht="12">
      <c r="A264" s="38"/>
      <c r="B264" s="39"/>
      <c r="C264" s="40"/>
      <c r="D264" s="239" t="s">
        <v>152</v>
      </c>
      <c r="E264" s="40"/>
      <c r="F264" s="240" t="s">
        <v>321</v>
      </c>
      <c r="G264" s="40"/>
      <c r="H264" s="40"/>
      <c r="I264" s="241"/>
      <c r="J264" s="40"/>
      <c r="K264" s="40"/>
      <c r="L264" s="44"/>
      <c r="M264" s="242"/>
      <c r="N264" s="243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152</v>
      </c>
      <c r="AU264" s="17" t="s">
        <v>86</v>
      </c>
    </row>
    <row r="265" spans="1:47" s="2" customFormat="1" ht="12">
      <c r="A265" s="38"/>
      <c r="B265" s="39"/>
      <c r="C265" s="40"/>
      <c r="D265" s="244" t="s">
        <v>154</v>
      </c>
      <c r="E265" s="40"/>
      <c r="F265" s="245" t="s">
        <v>322</v>
      </c>
      <c r="G265" s="40"/>
      <c r="H265" s="40"/>
      <c r="I265" s="241"/>
      <c r="J265" s="40"/>
      <c r="K265" s="40"/>
      <c r="L265" s="44"/>
      <c r="M265" s="242"/>
      <c r="N265" s="243"/>
      <c r="O265" s="91"/>
      <c r="P265" s="91"/>
      <c r="Q265" s="91"/>
      <c r="R265" s="91"/>
      <c r="S265" s="91"/>
      <c r="T265" s="92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T265" s="17" t="s">
        <v>154</v>
      </c>
      <c r="AU265" s="17" t="s">
        <v>86</v>
      </c>
    </row>
    <row r="266" spans="1:51" s="13" customFormat="1" ht="12">
      <c r="A266" s="13"/>
      <c r="B266" s="247"/>
      <c r="C266" s="248"/>
      <c r="D266" s="239" t="s">
        <v>158</v>
      </c>
      <c r="E266" s="249" t="s">
        <v>1</v>
      </c>
      <c r="F266" s="250" t="s">
        <v>1329</v>
      </c>
      <c r="G266" s="248"/>
      <c r="H266" s="251">
        <v>1722</v>
      </c>
      <c r="I266" s="252"/>
      <c r="J266" s="248"/>
      <c r="K266" s="248"/>
      <c r="L266" s="253"/>
      <c r="M266" s="254"/>
      <c r="N266" s="255"/>
      <c r="O266" s="255"/>
      <c r="P266" s="255"/>
      <c r="Q266" s="255"/>
      <c r="R266" s="255"/>
      <c r="S266" s="255"/>
      <c r="T266" s="256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57" t="s">
        <v>158</v>
      </c>
      <c r="AU266" s="257" t="s">
        <v>86</v>
      </c>
      <c r="AV266" s="13" t="s">
        <v>86</v>
      </c>
      <c r="AW266" s="13" t="s">
        <v>35</v>
      </c>
      <c r="AX266" s="13" t="s">
        <v>78</v>
      </c>
      <c r="AY266" s="257" t="s">
        <v>143</v>
      </c>
    </row>
    <row r="267" spans="1:51" s="13" customFormat="1" ht="12">
      <c r="A267" s="13"/>
      <c r="B267" s="247"/>
      <c r="C267" s="248"/>
      <c r="D267" s="239" t="s">
        <v>158</v>
      </c>
      <c r="E267" s="249" t="s">
        <v>1</v>
      </c>
      <c r="F267" s="250" t="s">
        <v>1330</v>
      </c>
      <c r="G267" s="248"/>
      <c r="H267" s="251">
        <v>-1656</v>
      </c>
      <c r="I267" s="252"/>
      <c r="J267" s="248"/>
      <c r="K267" s="248"/>
      <c r="L267" s="253"/>
      <c r="M267" s="254"/>
      <c r="N267" s="255"/>
      <c r="O267" s="255"/>
      <c r="P267" s="255"/>
      <c r="Q267" s="255"/>
      <c r="R267" s="255"/>
      <c r="S267" s="255"/>
      <c r="T267" s="256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7" t="s">
        <v>158</v>
      </c>
      <c r="AU267" s="257" t="s">
        <v>86</v>
      </c>
      <c r="AV267" s="13" t="s">
        <v>86</v>
      </c>
      <c r="AW267" s="13" t="s">
        <v>35</v>
      </c>
      <c r="AX267" s="13" t="s">
        <v>78</v>
      </c>
      <c r="AY267" s="257" t="s">
        <v>143</v>
      </c>
    </row>
    <row r="268" spans="1:51" s="14" customFormat="1" ht="12">
      <c r="A268" s="14"/>
      <c r="B268" s="258"/>
      <c r="C268" s="259"/>
      <c r="D268" s="239" t="s">
        <v>158</v>
      </c>
      <c r="E268" s="260" t="s">
        <v>1</v>
      </c>
      <c r="F268" s="261" t="s">
        <v>161</v>
      </c>
      <c r="G268" s="259"/>
      <c r="H268" s="262">
        <v>66</v>
      </c>
      <c r="I268" s="263"/>
      <c r="J268" s="259"/>
      <c r="K268" s="259"/>
      <c r="L268" s="264"/>
      <c r="M268" s="265"/>
      <c r="N268" s="266"/>
      <c r="O268" s="266"/>
      <c r="P268" s="266"/>
      <c r="Q268" s="266"/>
      <c r="R268" s="266"/>
      <c r="S268" s="266"/>
      <c r="T268" s="267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8" t="s">
        <v>158</v>
      </c>
      <c r="AU268" s="268" t="s">
        <v>86</v>
      </c>
      <c r="AV268" s="14" t="s">
        <v>150</v>
      </c>
      <c r="AW268" s="14" t="s">
        <v>35</v>
      </c>
      <c r="AX268" s="14" t="s">
        <v>82</v>
      </c>
      <c r="AY268" s="268" t="s">
        <v>143</v>
      </c>
    </row>
    <row r="269" spans="1:65" s="2" customFormat="1" ht="24.15" customHeight="1">
      <c r="A269" s="38"/>
      <c r="B269" s="39"/>
      <c r="C269" s="226" t="s">
        <v>330</v>
      </c>
      <c r="D269" s="226" t="s">
        <v>145</v>
      </c>
      <c r="E269" s="227" t="s">
        <v>1374</v>
      </c>
      <c r="F269" s="228" t="s">
        <v>1375</v>
      </c>
      <c r="G269" s="229" t="s">
        <v>148</v>
      </c>
      <c r="H269" s="230">
        <v>18</v>
      </c>
      <c r="I269" s="231"/>
      <c r="J269" s="232">
        <f>ROUND(I269*H269,2)</f>
        <v>0</v>
      </c>
      <c r="K269" s="228" t="s">
        <v>149</v>
      </c>
      <c r="L269" s="44"/>
      <c r="M269" s="233" t="s">
        <v>1</v>
      </c>
      <c r="N269" s="234" t="s">
        <v>43</v>
      </c>
      <c r="O269" s="91"/>
      <c r="P269" s="235">
        <f>O269*H269</f>
        <v>0</v>
      </c>
      <c r="Q269" s="235">
        <v>0.1837</v>
      </c>
      <c r="R269" s="235">
        <f>Q269*H269</f>
        <v>3.3066</v>
      </c>
      <c r="S269" s="235">
        <v>0</v>
      </c>
      <c r="T269" s="236">
        <f>S269*H269</f>
        <v>0</v>
      </c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R269" s="237" t="s">
        <v>150</v>
      </c>
      <c r="AT269" s="237" t="s">
        <v>145</v>
      </c>
      <c r="AU269" s="237" t="s">
        <v>86</v>
      </c>
      <c r="AY269" s="17" t="s">
        <v>143</v>
      </c>
      <c r="BE269" s="238">
        <f>IF(N269="základní",J269,0)</f>
        <v>0</v>
      </c>
      <c r="BF269" s="238">
        <f>IF(N269="snížená",J269,0)</f>
        <v>0</v>
      </c>
      <c r="BG269" s="238">
        <f>IF(N269="zákl. přenesená",J269,0)</f>
        <v>0</v>
      </c>
      <c r="BH269" s="238">
        <f>IF(N269="sníž. přenesená",J269,0)</f>
        <v>0</v>
      </c>
      <c r="BI269" s="238">
        <f>IF(N269="nulová",J269,0)</f>
        <v>0</v>
      </c>
      <c r="BJ269" s="17" t="s">
        <v>82</v>
      </c>
      <c r="BK269" s="238">
        <f>ROUND(I269*H269,2)</f>
        <v>0</v>
      </c>
      <c r="BL269" s="17" t="s">
        <v>150</v>
      </c>
      <c r="BM269" s="237" t="s">
        <v>1376</v>
      </c>
    </row>
    <row r="270" spans="1:47" s="2" customFormat="1" ht="12">
      <c r="A270" s="38"/>
      <c r="B270" s="39"/>
      <c r="C270" s="40"/>
      <c r="D270" s="239" t="s">
        <v>152</v>
      </c>
      <c r="E270" s="40"/>
      <c r="F270" s="240" t="s">
        <v>1377</v>
      </c>
      <c r="G270" s="40"/>
      <c r="H270" s="40"/>
      <c r="I270" s="241"/>
      <c r="J270" s="40"/>
      <c r="K270" s="40"/>
      <c r="L270" s="44"/>
      <c r="M270" s="242"/>
      <c r="N270" s="243"/>
      <c r="O270" s="91"/>
      <c r="P270" s="91"/>
      <c r="Q270" s="91"/>
      <c r="R270" s="91"/>
      <c r="S270" s="91"/>
      <c r="T270" s="92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T270" s="17" t="s">
        <v>152</v>
      </c>
      <c r="AU270" s="17" t="s">
        <v>86</v>
      </c>
    </row>
    <row r="271" spans="1:47" s="2" customFormat="1" ht="12">
      <c r="A271" s="38"/>
      <c r="B271" s="39"/>
      <c r="C271" s="40"/>
      <c r="D271" s="244" t="s">
        <v>154</v>
      </c>
      <c r="E271" s="40"/>
      <c r="F271" s="245" t="s">
        <v>1378</v>
      </c>
      <c r="G271" s="40"/>
      <c r="H271" s="40"/>
      <c r="I271" s="241"/>
      <c r="J271" s="40"/>
      <c r="K271" s="40"/>
      <c r="L271" s="44"/>
      <c r="M271" s="242"/>
      <c r="N271" s="243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154</v>
      </c>
      <c r="AU271" s="17" t="s">
        <v>86</v>
      </c>
    </row>
    <row r="272" spans="1:51" s="13" customFormat="1" ht="12">
      <c r="A272" s="13"/>
      <c r="B272" s="247"/>
      <c r="C272" s="248"/>
      <c r="D272" s="239" t="s">
        <v>158</v>
      </c>
      <c r="E272" s="249" t="s">
        <v>1</v>
      </c>
      <c r="F272" s="250" t="s">
        <v>1379</v>
      </c>
      <c r="G272" s="248"/>
      <c r="H272" s="251">
        <v>18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7" t="s">
        <v>158</v>
      </c>
      <c r="AU272" s="257" t="s">
        <v>86</v>
      </c>
      <c r="AV272" s="13" t="s">
        <v>86</v>
      </c>
      <c r="AW272" s="13" t="s">
        <v>35</v>
      </c>
      <c r="AX272" s="13" t="s">
        <v>82</v>
      </c>
      <c r="AY272" s="257" t="s">
        <v>143</v>
      </c>
    </row>
    <row r="273" spans="1:63" s="12" customFormat="1" ht="22.8" customHeight="1">
      <c r="A273" s="12"/>
      <c r="B273" s="210"/>
      <c r="C273" s="211"/>
      <c r="D273" s="212" t="s">
        <v>77</v>
      </c>
      <c r="E273" s="224" t="s">
        <v>206</v>
      </c>
      <c r="F273" s="224" t="s">
        <v>323</v>
      </c>
      <c r="G273" s="211"/>
      <c r="H273" s="211"/>
      <c r="I273" s="214"/>
      <c r="J273" s="225">
        <f>BK273</f>
        <v>0</v>
      </c>
      <c r="K273" s="211"/>
      <c r="L273" s="216"/>
      <c r="M273" s="217"/>
      <c r="N273" s="218"/>
      <c r="O273" s="218"/>
      <c r="P273" s="219">
        <f>SUM(P274:P320)</f>
        <v>0</v>
      </c>
      <c r="Q273" s="218"/>
      <c r="R273" s="219">
        <f>SUM(R274:R320)</f>
        <v>10.751499999999998</v>
      </c>
      <c r="S273" s="218"/>
      <c r="T273" s="220">
        <f>SUM(T274:T320)</f>
        <v>6.72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1" t="s">
        <v>82</v>
      </c>
      <c r="AT273" s="222" t="s">
        <v>77</v>
      </c>
      <c r="AU273" s="222" t="s">
        <v>82</v>
      </c>
      <c r="AY273" s="221" t="s">
        <v>143</v>
      </c>
      <c r="BK273" s="223">
        <f>SUM(BK274:BK320)</f>
        <v>0</v>
      </c>
    </row>
    <row r="274" spans="1:65" s="2" customFormat="1" ht="16.5" customHeight="1">
      <c r="A274" s="38"/>
      <c r="B274" s="39"/>
      <c r="C274" s="226" t="s">
        <v>338</v>
      </c>
      <c r="D274" s="226" t="s">
        <v>145</v>
      </c>
      <c r="E274" s="227" t="s">
        <v>325</v>
      </c>
      <c r="F274" s="228" t="s">
        <v>326</v>
      </c>
      <c r="G274" s="229" t="s">
        <v>327</v>
      </c>
      <c r="H274" s="230">
        <v>10</v>
      </c>
      <c r="I274" s="231"/>
      <c r="J274" s="232">
        <f>ROUND(I274*H274,2)</f>
        <v>0</v>
      </c>
      <c r="K274" s="228" t="s">
        <v>149</v>
      </c>
      <c r="L274" s="44"/>
      <c r="M274" s="233" t="s">
        <v>1</v>
      </c>
      <c r="N274" s="234" t="s">
        <v>43</v>
      </c>
      <c r="O274" s="91"/>
      <c r="P274" s="235">
        <f>O274*H274</f>
        <v>0</v>
      </c>
      <c r="Q274" s="235">
        <v>7E-05</v>
      </c>
      <c r="R274" s="235">
        <f>Q274*H274</f>
        <v>0.0006999999999999999</v>
      </c>
      <c r="S274" s="235">
        <v>0</v>
      </c>
      <c r="T274" s="236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237" t="s">
        <v>150</v>
      </c>
      <c r="AT274" s="237" t="s">
        <v>145</v>
      </c>
      <c r="AU274" s="237" t="s">
        <v>86</v>
      </c>
      <c r="AY274" s="17" t="s">
        <v>143</v>
      </c>
      <c r="BE274" s="238">
        <f>IF(N274="základní",J274,0)</f>
        <v>0</v>
      </c>
      <c r="BF274" s="238">
        <f>IF(N274="snížená",J274,0)</f>
        <v>0</v>
      </c>
      <c r="BG274" s="238">
        <f>IF(N274="zákl. přenesená",J274,0)</f>
        <v>0</v>
      </c>
      <c r="BH274" s="238">
        <f>IF(N274="sníž. přenesená",J274,0)</f>
        <v>0</v>
      </c>
      <c r="BI274" s="238">
        <f>IF(N274="nulová",J274,0)</f>
        <v>0</v>
      </c>
      <c r="BJ274" s="17" t="s">
        <v>82</v>
      </c>
      <c r="BK274" s="238">
        <f>ROUND(I274*H274,2)</f>
        <v>0</v>
      </c>
      <c r="BL274" s="17" t="s">
        <v>150</v>
      </c>
      <c r="BM274" s="237" t="s">
        <v>1380</v>
      </c>
    </row>
    <row r="275" spans="1:47" s="2" customFormat="1" ht="12">
      <c r="A275" s="38"/>
      <c r="B275" s="39"/>
      <c r="C275" s="40"/>
      <c r="D275" s="239" t="s">
        <v>152</v>
      </c>
      <c r="E275" s="40"/>
      <c r="F275" s="240" t="s">
        <v>326</v>
      </c>
      <c r="G275" s="40"/>
      <c r="H275" s="40"/>
      <c r="I275" s="241"/>
      <c r="J275" s="40"/>
      <c r="K275" s="40"/>
      <c r="L275" s="44"/>
      <c r="M275" s="242"/>
      <c r="N275" s="243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152</v>
      </c>
      <c r="AU275" s="17" t="s">
        <v>86</v>
      </c>
    </row>
    <row r="276" spans="1:47" s="2" customFormat="1" ht="12">
      <c r="A276" s="38"/>
      <c r="B276" s="39"/>
      <c r="C276" s="40"/>
      <c r="D276" s="244" t="s">
        <v>154</v>
      </c>
      <c r="E276" s="40"/>
      <c r="F276" s="245" t="s">
        <v>329</v>
      </c>
      <c r="G276" s="40"/>
      <c r="H276" s="40"/>
      <c r="I276" s="241"/>
      <c r="J276" s="40"/>
      <c r="K276" s="40"/>
      <c r="L276" s="44"/>
      <c r="M276" s="242"/>
      <c r="N276" s="243"/>
      <c r="O276" s="91"/>
      <c r="P276" s="91"/>
      <c r="Q276" s="91"/>
      <c r="R276" s="91"/>
      <c r="S276" s="91"/>
      <c r="T276" s="92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154</v>
      </c>
      <c r="AU276" s="17" t="s">
        <v>86</v>
      </c>
    </row>
    <row r="277" spans="1:51" s="13" customFormat="1" ht="12">
      <c r="A277" s="13"/>
      <c r="B277" s="247"/>
      <c r="C277" s="248"/>
      <c r="D277" s="239" t="s">
        <v>158</v>
      </c>
      <c r="E277" s="249" t="s">
        <v>1</v>
      </c>
      <c r="F277" s="250" t="s">
        <v>221</v>
      </c>
      <c r="G277" s="248"/>
      <c r="H277" s="251">
        <v>10</v>
      </c>
      <c r="I277" s="252"/>
      <c r="J277" s="248"/>
      <c r="K277" s="248"/>
      <c r="L277" s="253"/>
      <c r="M277" s="254"/>
      <c r="N277" s="255"/>
      <c r="O277" s="255"/>
      <c r="P277" s="255"/>
      <c r="Q277" s="255"/>
      <c r="R277" s="255"/>
      <c r="S277" s="255"/>
      <c r="T277" s="256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57" t="s">
        <v>158</v>
      </c>
      <c r="AU277" s="257" t="s">
        <v>86</v>
      </c>
      <c r="AV277" s="13" t="s">
        <v>86</v>
      </c>
      <c r="AW277" s="13" t="s">
        <v>35</v>
      </c>
      <c r="AX277" s="13" t="s">
        <v>82</v>
      </c>
      <c r="AY277" s="257" t="s">
        <v>143</v>
      </c>
    </row>
    <row r="278" spans="1:65" s="2" customFormat="1" ht="24.15" customHeight="1">
      <c r="A278" s="38"/>
      <c r="B278" s="39"/>
      <c r="C278" s="226" t="s">
        <v>345</v>
      </c>
      <c r="D278" s="226" t="s">
        <v>145</v>
      </c>
      <c r="E278" s="227" t="s">
        <v>331</v>
      </c>
      <c r="F278" s="228" t="s">
        <v>332</v>
      </c>
      <c r="G278" s="229" t="s">
        <v>171</v>
      </c>
      <c r="H278" s="230">
        <v>3.5</v>
      </c>
      <c r="I278" s="231"/>
      <c r="J278" s="232">
        <f>ROUND(I278*H278,2)</f>
        <v>0</v>
      </c>
      <c r="K278" s="228" t="s">
        <v>149</v>
      </c>
      <c r="L278" s="44"/>
      <c r="M278" s="233" t="s">
        <v>1</v>
      </c>
      <c r="N278" s="234" t="s">
        <v>43</v>
      </c>
      <c r="O278" s="91"/>
      <c r="P278" s="235">
        <f>O278*H278</f>
        <v>0</v>
      </c>
      <c r="Q278" s="235">
        <v>0</v>
      </c>
      <c r="R278" s="235">
        <f>Q278*H278</f>
        <v>0</v>
      </c>
      <c r="S278" s="235">
        <v>1.92</v>
      </c>
      <c r="T278" s="236">
        <f>S278*H278</f>
        <v>6.72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150</v>
      </c>
      <c r="AT278" s="237" t="s">
        <v>145</v>
      </c>
      <c r="AU278" s="237" t="s">
        <v>86</v>
      </c>
      <c r="AY278" s="17" t="s">
        <v>143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82</v>
      </c>
      <c r="BK278" s="238">
        <f>ROUND(I278*H278,2)</f>
        <v>0</v>
      </c>
      <c r="BL278" s="17" t="s">
        <v>150</v>
      </c>
      <c r="BM278" s="237" t="s">
        <v>1381</v>
      </c>
    </row>
    <row r="279" spans="1:47" s="2" customFormat="1" ht="12">
      <c r="A279" s="38"/>
      <c r="B279" s="39"/>
      <c r="C279" s="40"/>
      <c r="D279" s="239" t="s">
        <v>152</v>
      </c>
      <c r="E279" s="40"/>
      <c r="F279" s="240" t="s">
        <v>334</v>
      </c>
      <c r="G279" s="40"/>
      <c r="H279" s="40"/>
      <c r="I279" s="241"/>
      <c r="J279" s="40"/>
      <c r="K279" s="40"/>
      <c r="L279" s="44"/>
      <c r="M279" s="242"/>
      <c r="N279" s="243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86</v>
      </c>
    </row>
    <row r="280" spans="1:47" s="2" customFormat="1" ht="12">
      <c r="A280" s="38"/>
      <c r="B280" s="39"/>
      <c r="C280" s="40"/>
      <c r="D280" s="244" t="s">
        <v>154</v>
      </c>
      <c r="E280" s="40"/>
      <c r="F280" s="245" t="s">
        <v>335</v>
      </c>
      <c r="G280" s="40"/>
      <c r="H280" s="40"/>
      <c r="I280" s="241"/>
      <c r="J280" s="40"/>
      <c r="K280" s="40"/>
      <c r="L280" s="44"/>
      <c r="M280" s="242"/>
      <c r="N280" s="243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154</v>
      </c>
      <c r="AU280" s="17" t="s">
        <v>86</v>
      </c>
    </row>
    <row r="281" spans="1:47" s="2" customFormat="1" ht="12">
      <c r="A281" s="38"/>
      <c r="B281" s="39"/>
      <c r="C281" s="40"/>
      <c r="D281" s="239" t="s">
        <v>156</v>
      </c>
      <c r="E281" s="40"/>
      <c r="F281" s="246" t="s">
        <v>336</v>
      </c>
      <c r="G281" s="40"/>
      <c r="H281" s="40"/>
      <c r="I281" s="241"/>
      <c r="J281" s="40"/>
      <c r="K281" s="40"/>
      <c r="L281" s="44"/>
      <c r="M281" s="242"/>
      <c r="N281" s="243"/>
      <c r="O281" s="91"/>
      <c r="P281" s="91"/>
      <c r="Q281" s="91"/>
      <c r="R281" s="91"/>
      <c r="S281" s="91"/>
      <c r="T281" s="92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156</v>
      </c>
      <c r="AU281" s="17" t="s">
        <v>86</v>
      </c>
    </row>
    <row r="282" spans="1:51" s="13" customFormat="1" ht="12">
      <c r="A282" s="13"/>
      <c r="B282" s="247"/>
      <c r="C282" s="248"/>
      <c r="D282" s="239" t="s">
        <v>158</v>
      </c>
      <c r="E282" s="249" t="s">
        <v>1</v>
      </c>
      <c r="F282" s="250" t="s">
        <v>337</v>
      </c>
      <c r="G282" s="248"/>
      <c r="H282" s="251">
        <v>3.5</v>
      </c>
      <c r="I282" s="252"/>
      <c r="J282" s="248"/>
      <c r="K282" s="248"/>
      <c r="L282" s="253"/>
      <c r="M282" s="254"/>
      <c r="N282" s="255"/>
      <c r="O282" s="255"/>
      <c r="P282" s="255"/>
      <c r="Q282" s="255"/>
      <c r="R282" s="255"/>
      <c r="S282" s="255"/>
      <c r="T282" s="256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7" t="s">
        <v>158</v>
      </c>
      <c r="AU282" s="257" t="s">
        <v>86</v>
      </c>
      <c r="AV282" s="13" t="s">
        <v>86</v>
      </c>
      <c r="AW282" s="13" t="s">
        <v>35</v>
      </c>
      <c r="AX282" s="13" t="s">
        <v>82</v>
      </c>
      <c r="AY282" s="257" t="s">
        <v>143</v>
      </c>
    </row>
    <row r="283" spans="1:65" s="2" customFormat="1" ht="24.15" customHeight="1">
      <c r="A283" s="38"/>
      <c r="B283" s="39"/>
      <c r="C283" s="226" t="s">
        <v>349</v>
      </c>
      <c r="D283" s="226" t="s">
        <v>145</v>
      </c>
      <c r="E283" s="227" t="s">
        <v>339</v>
      </c>
      <c r="F283" s="228" t="s">
        <v>340</v>
      </c>
      <c r="G283" s="229" t="s">
        <v>341</v>
      </c>
      <c r="H283" s="230">
        <v>10</v>
      </c>
      <c r="I283" s="231"/>
      <c r="J283" s="232">
        <f>ROUND(I283*H283,2)</f>
        <v>0</v>
      </c>
      <c r="K283" s="228" t="s">
        <v>149</v>
      </c>
      <c r="L283" s="44"/>
      <c r="M283" s="233" t="s">
        <v>1</v>
      </c>
      <c r="N283" s="234" t="s">
        <v>43</v>
      </c>
      <c r="O283" s="91"/>
      <c r="P283" s="235">
        <f>O283*H283</f>
        <v>0</v>
      </c>
      <c r="Q283" s="235">
        <v>0.12422</v>
      </c>
      <c r="R283" s="235">
        <f>Q283*H283</f>
        <v>1.2422</v>
      </c>
      <c r="S283" s="235">
        <v>0</v>
      </c>
      <c r="T283" s="236">
        <f>S283*H283</f>
        <v>0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237" t="s">
        <v>150</v>
      </c>
      <c r="AT283" s="237" t="s">
        <v>145</v>
      </c>
      <c r="AU283" s="237" t="s">
        <v>86</v>
      </c>
      <c r="AY283" s="17" t="s">
        <v>143</v>
      </c>
      <c r="BE283" s="238">
        <f>IF(N283="základní",J283,0)</f>
        <v>0</v>
      </c>
      <c r="BF283" s="238">
        <f>IF(N283="snížená",J283,0)</f>
        <v>0</v>
      </c>
      <c r="BG283" s="238">
        <f>IF(N283="zákl. přenesená",J283,0)</f>
        <v>0</v>
      </c>
      <c r="BH283" s="238">
        <f>IF(N283="sníž. přenesená",J283,0)</f>
        <v>0</v>
      </c>
      <c r="BI283" s="238">
        <f>IF(N283="nulová",J283,0)</f>
        <v>0</v>
      </c>
      <c r="BJ283" s="17" t="s">
        <v>82</v>
      </c>
      <c r="BK283" s="238">
        <f>ROUND(I283*H283,2)</f>
        <v>0</v>
      </c>
      <c r="BL283" s="17" t="s">
        <v>150</v>
      </c>
      <c r="BM283" s="237" t="s">
        <v>1382</v>
      </c>
    </row>
    <row r="284" spans="1:47" s="2" customFormat="1" ht="12">
      <c r="A284" s="38"/>
      <c r="B284" s="39"/>
      <c r="C284" s="40"/>
      <c r="D284" s="239" t="s">
        <v>152</v>
      </c>
      <c r="E284" s="40"/>
      <c r="F284" s="240" t="s">
        <v>343</v>
      </c>
      <c r="G284" s="40"/>
      <c r="H284" s="40"/>
      <c r="I284" s="241"/>
      <c r="J284" s="40"/>
      <c r="K284" s="40"/>
      <c r="L284" s="44"/>
      <c r="M284" s="242"/>
      <c r="N284" s="243"/>
      <c r="O284" s="91"/>
      <c r="P284" s="91"/>
      <c r="Q284" s="91"/>
      <c r="R284" s="91"/>
      <c r="S284" s="91"/>
      <c r="T284" s="92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7" t="s">
        <v>152</v>
      </c>
      <c r="AU284" s="17" t="s">
        <v>86</v>
      </c>
    </row>
    <row r="285" spans="1:47" s="2" customFormat="1" ht="12">
      <c r="A285" s="38"/>
      <c r="B285" s="39"/>
      <c r="C285" s="40"/>
      <c r="D285" s="244" t="s">
        <v>154</v>
      </c>
      <c r="E285" s="40"/>
      <c r="F285" s="245" t="s">
        <v>344</v>
      </c>
      <c r="G285" s="40"/>
      <c r="H285" s="40"/>
      <c r="I285" s="241"/>
      <c r="J285" s="40"/>
      <c r="K285" s="40"/>
      <c r="L285" s="44"/>
      <c r="M285" s="242"/>
      <c r="N285" s="243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154</v>
      </c>
      <c r="AU285" s="17" t="s">
        <v>86</v>
      </c>
    </row>
    <row r="286" spans="1:51" s="13" customFormat="1" ht="12">
      <c r="A286" s="13"/>
      <c r="B286" s="247"/>
      <c r="C286" s="248"/>
      <c r="D286" s="239" t="s">
        <v>158</v>
      </c>
      <c r="E286" s="249" t="s">
        <v>1</v>
      </c>
      <c r="F286" s="250" t="s">
        <v>221</v>
      </c>
      <c r="G286" s="248"/>
      <c r="H286" s="251">
        <v>10</v>
      </c>
      <c r="I286" s="252"/>
      <c r="J286" s="248"/>
      <c r="K286" s="248"/>
      <c r="L286" s="253"/>
      <c r="M286" s="254"/>
      <c r="N286" s="255"/>
      <c r="O286" s="255"/>
      <c r="P286" s="255"/>
      <c r="Q286" s="255"/>
      <c r="R286" s="255"/>
      <c r="S286" s="255"/>
      <c r="T286" s="256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7" t="s">
        <v>158</v>
      </c>
      <c r="AU286" s="257" t="s">
        <v>86</v>
      </c>
      <c r="AV286" s="13" t="s">
        <v>86</v>
      </c>
      <c r="AW286" s="13" t="s">
        <v>35</v>
      </c>
      <c r="AX286" s="13" t="s">
        <v>82</v>
      </c>
      <c r="AY286" s="257" t="s">
        <v>143</v>
      </c>
    </row>
    <row r="287" spans="1:65" s="2" customFormat="1" ht="21.75" customHeight="1">
      <c r="A287" s="38"/>
      <c r="B287" s="39"/>
      <c r="C287" s="269" t="s">
        <v>355</v>
      </c>
      <c r="D287" s="269" t="s">
        <v>215</v>
      </c>
      <c r="E287" s="270" t="s">
        <v>346</v>
      </c>
      <c r="F287" s="271" t="s">
        <v>347</v>
      </c>
      <c r="G287" s="272" t="s">
        <v>341</v>
      </c>
      <c r="H287" s="273">
        <v>10</v>
      </c>
      <c r="I287" s="274"/>
      <c r="J287" s="275">
        <f>ROUND(I287*H287,2)</f>
        <v>0</v>
      </c>
      <c r="K287" s="271" t="s">
        <v>149</v>
      </c>
      <c r="L287" s="276"/>
      <c r="M287" s="277" t="s">
        <v>1</v>
      </c>
      <c r="N287" s="278" t="s">
        <v>43</v>
      </c>
      <c r="O287" s="91"/>
      <c r="P287" s="235">
        <f>O287*H287</f>
        <v>0</v>
      </c>
      <c r="Q287" s="235">
        <v>0.067</v>
      </c>
      <c r="R287" s="235">
        <f>Q287*H287</f>
        <v>0.67</v>
      </c>
      <c r="S287" s="235">
        <v>0</v>
      </c>
      <c r="T287" s="236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37" t="s">
        <v>206</v>
      </c>
      <c r="AT287" s="237" t="s">
        <v>215</v>
      </c>
      <c r="AU287" s="237" t="s">
        <v>86</v>
      </c>
      <c r="AY287" s="17" t="s">
        <v>143</v>
      </c>
      <c r="BE287" s="238">
        <f>IF(N287="základní",J287,0)</f>
        <v>0</v>
      </c>
      <c r="BF287" s="238">
        <f>IF(N287="snížená",J287,0)</f>
        <v>0</v>
      </c>
      <c r="BG287" s="238">
        <f>IF(N287="zákl. přenesená",J287,0)</f>
        <v>0</v>
      </c>
      <c r="BH287" s="238">
        <f>IF(N287="sníž. přenesená",J287,0)</f>
        <v>0</v>
      </c>
      <c r="BI287" s="238">
        <f>IF(N287="nulová",J287,0)</f>
        <v>0</v>
      </c>
      <c r="BJ287" s="17" t="s">
        <v>82</v>
      </c>
      <c r="BK287" s="238">
        <f>ROUND(I287*H287,2)</f>
        <v>0</v>
      </c>
      <c r="BL287" s="17" t="s">
        <v>150</v>
      </c>
      <c r="BM287" s="237" t="s">
        <v>1383</v>
      </c>
    </row>
    <row r="288" spans="1:47" s="2" customFormat="1" ht="12">
      <c r="A288" s="38"/>
      <c r="B288" s="39"/>
      <c r="C288" s="40"/>
      <c r="D288" s="239" t="s">
        <v>152</v>
      </c>
      <c r="E288" s="40"/>
      <c r="F288" s="240" t="s">
        <v>347</v>
      </c>
      <c r="G288" s="40"/>
      <c r="H288" s="40"/>
      <c r="I288" s="241"/>
      <c r="J288" s="40"/>
      <c r="K288" s="40"/>
      <c r="L288" s="44"/>
      <c r="M288" s="242"/>
      <c r="N288" s="243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152</v>
      </c>
      <c r="AU288" s="17" t="s">
        <v>86</v>
      </c>
    </row>
    <row r="289" spans="1:65" s="2" customFormat="1" ht="24.15" customHeight="1">
      <c r="A289" s="38"/>
      <c r="B289" s="39"/>
      <c r="C289" s="226" t="s">
        <v>359</v>
      </c>
      <c r="D289" s="226" t="s">
        <v>145</v>
      </c>
      <c r="E289" s="227" t="s">
        <v>350</v>
      </c>
      <c r="F289" s="228" t="s">
        <v>351</v>
      </c>
      <c r="G289" s="229" t="s">
        <v>341</v>
      </c>
      <c r="H289" s="230">
        <v>10</v>
      </c>
      <c r="I289" s="231"/>
      <c r="J289" s="232">
        <f>ROUND(I289*H289,2)</f>
        <v>0</v>
      </c>
      <c r="K289" s="228" t="s">
        <v>149</v>
      </c>
      <c r="L289" s="44"/>
      <c r="M289" s="233" t="s">
        <v>1</v>
      </c>
      <c r="N289" s="234" t="s">
        <v>43</v>
      </c>
      <c r="O289" s="91"/>
      <c r="P289" s="235">
        <f>O289*H289</f>
        <v>0</v>
      </c>
      <c r="Q289" s="235">
        <v>0.02972</v>
      </c>
      <c r="R289" s="235">
        <f>Q289*H289</f>
        <v>0.2972</v>
      </c>
      <c r="S289" s="235">
        <v>0</v>
      </c>
      <c r="T289" s="236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37" t="s">
        <v>150</v>
      </c>
      <c r="AT289" s="237" t="s">
        <v>145</v>
      </c>
      <c r="AU289" s="237" t="s">
        <v>86</v>
      </c>
      <c r="AY289" s="17" t="s">
        <v>143</v>
      </c>
      <c r="BE289" s="238">
        <f>IF(N289="základní",J289,0)</f>
        <v>0</v>
      </c>
      <c r="BF289" s="238">
        <f>IF(N289="snížená",J289,0)</f>
        <v>0</v>
      </c>
      <c r="BG289" s="238">
        <f>IF(N289="zákl. přenesená",J289,0)</f>
        <v>0</v>
      </c>
      <c r="BH289" s="238">
        <f>IF(N289="sníž. přenesená",J289,0)</f>
        <v>0</v>
      </c>
      <c r="BI289" s="238">
        <f>IF(N289="nulová",J289,0)</f>
        <v>0</v>
      </c>
      <c r="BJ289" s="17" t="s">
        <v>82</v>
      </c>
      <c r="BK289" s="238">
        <f>ROUND(I289*H289,2)</f>
        <v>0</v>
      </c>
      <c r="BL289" s="17" t="s">
        <v>150</v>
      </c>
      <c r="BM289" s="237" t="s">
        <v>1384</v>
      </c>
    </row>
    <row r="290" spans="1:47" s="2" customFormat="1" ht="12">
      <c r="A290" s="38"/>
      <c r="B290" s="39"/>
      <c r="C290" s="40"/>
      <c r="D290" s="239" t="s">
        <v>152</v>
      </c>
      <c r="E290" s="40"/>
      <c r="F290" s="240" t="s">
        <v>353</v>
      </c>
      <c r="G290" s="40"/>
      <c r="H290" s="40"/>
      <c r="I290" s="241"/>
      <c r="J290" s="40"/>
      <c r="K290" s="40"/>
      <c r="L290" s="44"/>
      <c r="M290" s="242"/>
      <c r="N290" s="243"/>
      <c r="O290" s="91"/>
      <c r="P290" s="91"/>
      <c r="Q290" s="91"/>
      <c r="R290" s="91"/>
      <c r="S290" s="91"/>
      <c r="T290" s="92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152</v>
      </c>
      <c r="AU290" s="17" t="s">
        <v>86</v>
      </c>
    </row>
    <row r="291" spans="1:47" s="2" customFormat="1" ht="12">
      <c r="A291" s="38"/>
      <c r="B291" s="39"/>
      <c r="C291" s="40"/>
      <c r="D291" s="244" t="s">
        <v>154</v>
      </c>
      <c r="E291" s="40"/>
      <c r="F291" s="245" t="s">
        <v>354</v>
      </c>
      <c r="G291" s="40"/>
      <c r="H291" s="40"/>
      <c r="I291" s="241"/>
      <c r="J291" s="40"/>
      <c r="K291" s="40"/>
      <c r="L291" s="44"/>
      <c r="M291" s="242"/>
      <c r="N291" s="243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154</v>
      </c>
      <c r="AU291" s="17" t="s">
        <v>86</v>
      </c>
    </row>
    <row r="292" spans="1:51" s="13" customFormat="1" ht="12">
      <c r="A292" s="13"/>
      <c r="B292" s="247"/>
      <c r="C292" s="248"/>
      <c r="D292" s="239" t="s">
        <v>158</v>
      </c>
      <c r="E292" s="249" t="s">
        <v>1</v>
      </c>
      <c r="F292" s="250" t="s">
        <v>221</v>
      </c>
      <c r="G292" s="248"/>
      <c r="H292" s="251">
        <v>10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7" t="s">
        <v>158</v>
      </c>
      <c r="AU292" s="257" t="s">
        <v>86</v>
      </c>
      <c r="AV292" s="13" t="s">
        <v>86</v>
      </c>
      <c r="AW292" s="13" t="s">
        <v>35</v>
      </c>
      <c r="AX292" s="13" t="s">
        <v>82</v>
      </c>
      <c r="AY292" s="257" t="s">
        <v>143</v>
      </c>
    </row>
    <row r="293" spans="1:65" s="2" customFormat="1" ht="21.75" customHeight="1">
      <c r="A293" s="38"/>
      <c r="B293" s="39"/>
      <c r="C293" s="269" t="s">
        <v>365</v>
      </c>
      <c r="D293" s="269" t="s">
        <v>215</v>
      </c>
      <c r="E293" s="270" t="s">
        <v>356</v>
      </c>
      <c r="F293" s="271" t="s">
        <v>357</v>
      </c>
      <c r="G293" s="272" t="s">
        <v>341</v>
      </c>
      <c r="H293" s="273">
        <v>10</v>
      </c>
      <c r="I293" s="274"/>
      <c r="J293" s="275">
        <f>ROUND(I293*H293,2)</f>
        <v>0</v>
      </c>
      <c r="K293" s="271" t="s">
        <v>149</v>
      </c>
      <c r="L293" s="276"/>
      <c r="M293" s="277" t="s">
        <v>1</v>
      </c>
      <c r="N293" s="278" t="s">
        <v>43</v>
      </c>
      <c r="O293" s="91"/>
      <c r="P293" s="235">
        <f>O293*H293</f>
        <v>0</v>
      </c>
      <c r="Q293" s="235">
        <v>0.058</v>
      </c>
      <c r="R293" s="235">
        <f>Q293*H293</f>
        <v>0.5800000000000001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206</v>
      </c>
      <c r="AT293" s="237" t="s">
        <v>215</v>
      </c>
      <c r="AU293" s="237" t="s">
        <v>86</v>
      </c>
      <c r="AY293" s="17" t="s">
        <v>143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82</v>
      </c>
      <c r="BK293" s="238">
        <f>ROUND(I293*H293,2)</f>
        <v>0</v>
      </c>
      <c r="BL293" s="17" t="s">
        <v>150</v>
      </c>
      <c r="BM293" s="237" t="s">
        <v>1385</v>
      </c>
    </row>
    <row r="294" spans="1:47" s="2" customFormat="1" ht="12">
      <c r="A294" s="38"/>
      <c r="B294" s="39"/>
      <c r="C294" s="40"/>
      <c r="D294" s="239" t="s">
        <v>152</v>
      </c>
      <c r="E294" s="40"/>
      <c r="F294" s="240" t="s">
        <v>357</v>
      </c>
      <c r="G294" s="40"/>
      <c r="H294" s="40"/>
      <c r="I294" s="241"/>
      <c r="J294" s="40"/>
      <c r="K294" s="40"/>
      <c r="L294" s="44"/>
      <c r="M294" s="242"/>
      <c r="N294" s="243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86</v>
      </c>
    </row>
    <row r="295" spans="1:65" s="2" customFormat="1" ht="24.15" customHeight="1">
      <c r="A295" s="38"/>
      <c r="B295" s="39"/>
      <c r="C295" s="226" t="s">
        <v>369</v>
      </c>
      <c r="D295" s="226" t="s">
        <v>145</v>
      </c>
      <c r="E295" s="227" t="s">
        <v>360</v>
      </c>
      <c r="F295" s="228" t="s">
        <v>361</v>
      </c>
      <c r="G295" s="229" t="s">
        <v>341</v>
      </c>
      <c r="H295" s="230">
        <v>10</v>
      </c>
      <c r="I295" s="231"/>
      <c r="J295" s="232">
        <f>ROUND(I295*H295,2)</f>
        <v>0</v>
      </c>
      <c r="K295" s="228" t="s">
        <v>149</v>
      </c>
      <c r="L295" s="44"/>
      <c r="M295" s="233" t="s">
        <v>1</v>
      </c>
      <c r="N295" s="234" t="s">
        <v>43</v>
      </c>
      <c r="O295" s="91"/>
      <c r="P295" s="235">
        <f>O295*H295</f>
        <v>0</v>
      </c>
      <c r="Q295" s="235">
        <v>0.02972</v>
      </c>
      <c r="R295" s="235">
        <f>Q295*H295</f>
        <v>0.2972</v>
      </c>
      <c r="S295" s="235">
        <v>0</v>
      </c>
      <c r="T295" s="236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237" t="s">
        <v>150</v>
      </c>
      <c r="AT295" s="237" t="s">
        <v>145</v>
      </c>
      <c r="AU295" s="237" t="s">
        <v>86</v>
      </c>
      <c r="AY295" s="17" t="s">
        <v>143</v>
      </c>
      <c r="BE295" s="238">
        <f>IF(N295="základní",J295,0)</f>
        <v>0</v>
      </c>
      <c r="BF295" s="238">
        <f>IF(N295="snížená",J295,0)</f>
        <v>0</v>
      </c>
      <c r="BG295" s="238">
        <f>IF(N295="zákl. přenesená",J295,0)</f>
        <v>0</v>
      </c>
      <c r="BH295" s="238">
        <f>IF(N295="sníž. přenesená",J295,0)</f>
        <v>0</v>
      </c>
      <c r="BI295" s="238">
        <f>IF(N295="nulová",J295,0)</f>
        <v>0</v>
      </c>
      <c r="BJ295" s="17" t="s">
        <v>82</v>
      </c>
      <c r="BK295" s="238">
        <f>ROUND(I295*H295,2)</f>
        <v>0</v>
      </c>
      <c r="BL295" s="17" t="s">
        <v>150</v>
      </c>
      <c r="BM295" s="237" t="s">
        <v>1386</v>
      </c>
    </row>
    <row r="296" spans="1:47" s="2" customFormat="1" ht="12">
      <c r="A296" s="38"/>
      <c r="B296" s="39"/>
      <c r="C296" s="40"/>
      <c r="D296" s="239" t="s">
        <v>152</v>
      </c>
      <c r="E296" s="40"/>
      <c r="F296" s="240" t="s">
        <v>363</v>
      </c>
      <c r="G296" s="40"/>
      <c r="H296" s="40"/>
      <c r="I296" s="241"/>
      <c r="J296" s="40"/>
      <c r="K296" s="40"/>
      <c r="L296" s="44"/>
      <c r="M296" s="242"/>
      <c r="N296" s="243"/>
      <c r="O296" s="91"/>
      <c r="P296" s="91"/>
      <c r="Q296" s="91"/>
      <c r="R296" s="91"/>
      <c r="S296" s="91"/>
      <c r="T296" s="92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T296" s="17" t="s">
        <v>152</v>
      </c>
      <c r="AU296" s="17" t="s">
        <v>86</v>
      </c>
    </row>
    <row r="297" spans="1:47" s="2" customFormat="1" ht="12">
      <c r="A297" s="38"/>
      <c r="B297" s="39"/>
      <c r="C297" s="40"/>
      <c r="D297" s="244" t="s">
        <v>154</v>
      </c>
      <c r="E297" s="40"/>
      <c r="F297" s="245" t="s">
        <v>364</v>
      </c>
      <c r="G297" s="40"/>
      <c r="H297" s="40"/>
      <c r="I297" s="241"/>
      <c r="J297" s="40"/>
      <c r="K297" s="40"/>
      <c r="L297" s="44"/>
      <c r="M297" s="242"/>
      <c r="N297" s="24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154</v>
      </c>
      <c r="AU297" s="17" t="s">
        <v>86</v>
      </c>
    </row>
    <row r="298" spans="1:51" s="13" customFormat="1" ht="12">
      <c r="A298" s="13"/>
      <c r="B298" s="247"/>
      <c r="C298" s="248"/>
      <c r="D298" s="239" t="s">
        <v>158</v>
      </c>
      <c r="E298" s="249" t="s">
        <v>1</v>
      </c>
      <c r="F298" s="250" t="s">
        <v>221</v>
      </c>
      <c r="G298" s="248"/>
      <c r="H298" s="251">
        <v>10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7" t="s">
        <v>158</v>
      </c>
      <c r="AU298" s="257" t="s">
        <v>86</v>
      </c>
      <c r="AV298" s="13" t="s">
        <v>86</v>
      </c>
      <c r="AW298" s="13" t="s">
        <v>35</v>
      </c>
      <c r="AX298" s="13" t="s">
        <v>82</v>
      </c>
      <c r="AY298" s="257" t="s">
        <v>143</v>
      </c>
    </row>
    <row r="299" spans="1:65" s="2" customFormat="1" ht="24.15" customHeight="1">
      <c r="A299" s="38"/>
      <c r="B299" s="39"/>
      <c r="C299" s="269" t="s">
        <v>375</v>
      </c>
      <c r="D299" s="269" t="s">
        <v>215</v>
      </c>
      <c r="E299" s="270" t="s">
        <v>366</v>
      </c>
      <c r="F299" s="271" t="s">
        <v>367</v>
      </c>
      <c r="G299" s="272" t="s">
        <v>341</v>
      </c>
      <c r="H299" s="273">
        <v>10</v>
      </c>
      <c r="I299" s="274"/>
      <c r="J299" s="275">
        <f>ROUND(I299*H299,2)</f>
        <v>0</v>
      </c>
      <c r="K299" s="271" t="s">
        <v>149</v>
      </c>
      <c r="L299" s="276"/>
      <c r="M299" s="277" t="s">
        <v>1</v>
      </c>
      <c r="N299" s="278" t="s">
        <v>43</v>
      </c>
      <c r="O299" s="91"/>
      <c r="P299" s="235">
        <f>O299*H299</f>
        <v>0</v>
      </c>
      <c r="Q299" s="235">
        <v>0.11</v>
      </c>
      <c r="R299" s="235">
        <f>Q299*H299</f>
        <v>1.1</v>
      </c>
      <c r="S299" s="235">
        <v>0</v>
      </c>
      <c r="T299" s="236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37" t="s">
        <v>206</v>
      </c>
      <c r="AT299" s="237" t="s">
        <v>215</v>
      </c>
      <c r="AU299" s="237" t="s">
        <v>86</v>
      </c>
      <c r="AY299" s="17" t="s">
        <v>143</v>
      </c>
      <c r="BE299" s="238">
        <f>IF(N299="základní",J299,0)</f>
        <v>0</v>
      </c>
      <c r="BF299" s="238">
        <f>IF(N299="snížená",J299,0)</f>
        <v>0</v>
      </c>
      <c r="BG299" s="238">
        <f>IF(N299="zákl. přenesená",J299,0)</f>
        <v>0</v>
      </c>
      <c r="BH299" s="238">
        <f>IF(N299="sníž. přenesená",J299,0)</f>
        <v>0</v>
      </c>
      <c r="BI299" s="238">
        <f>IF(N299="nulová",J299,0)</f>
        <v>0</v>
      </c>
      <c r="BJ299" s="17" t="s">
        <v>82</v>
      </c>
      <c r="BK299" s="238">
        <f>ROUND(I299*H299,2)</f>
        <v>0</v>
      </c>
      <c r="BL299" s="17" t="s">
        <v>150</v>
      </c>
      <c r="BM299" s="237" t="s">
        <v>1387</v>
      </c>
    </row>
    <row r="300" spans="1:47" s="2" customFormat="1" ht="12">
      <c r="A300" s="38"/>
      <c r="B300" s="39"/>
      <c r="C300" s="40"/>
      <c r="D300" s="239" t="s">
        <v>152</v>
      </c>
      <c r="E300" s="40"/>
      <c r="F300" s="240" t="s">
        <v>367</v>
      </c>
      <c r="G300" s="40"/>
      <c r="H300" s="40"/>
      <c r="I300" s="241"/>
      <c r="J300" s="40"/>
      <c r="K300" s="40"/>
      <c r="L300" s="44"/>
      <c r="M300" s="242"/>
      <c r="N300" s="243"/>
      <c r="O300" s="91"/>
      <c r="P300" s="91"/>
      <c r="Q300" s="91"/>
      <c r="R300" s="91"/>
      <c r="S300" s="91"/>
      <c r="T300" s="92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T300" s="17" t="s">
        <v>152</v>
      </c>
      <c r="AU300" s="17" t="s">
        <v>86</v>
      </c>
    </row>
    <row r="301" spans="1:65" s="2" customFormat="1" ht="24.15" customHeight="1">
      <c r="A301" s="38"/>
      <c r="B301" s="39"/>
      <c r="C301" s="226" t="s">
        <v>379</v>
      </c>
      <c r="D301" s="226" t="s">
        <v>145</v>
      </c>
      <c r="E301" s="227" t="s">
        <v>370</v>
      </c>
      <c r="F301" s="228" t="s">
        <v>371</v>
      </c>
      <c r="G301" s="229" t="s">
        <v>341</v>
      </c>
      <c r="H301" s="230">
        <v>10</v>
      </c>
      <c r="I301" s="231"/>
      <c r="J301" s="232">
        <f>ROUND(I301*H301,2)</f>
        <v>0</v>
      </c>
      <c r="K301" s="228" t="s">
        <v>149</v>
      </c>
      <c r="L301" s="44"/>
      <c r="M301" s="233" t="s">
        <v>1</v>
      </c>
      <c r="N301" s="234" t="s">
        <v>43</v>
      </c>
      <c r="O301" s="91"/>
      <c r="P301" s="235">
        <f>O301*H301</f>
        <v>0</v>
      </c>
      <c r="Q301" s="235">
        <v>0.02972</v>
      </c>
      <c r="R301" s="235">
        <f>Q301*H301</f>
        <v>0.2972</v>
      </c>
      <c r="S301" s="235">
        <v>0</v>
      </c>
      <c r="T301" s="236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37" t="s">
        <v>150</v>
      </c>
      <c r="AT301" s="237" t="s">
        <v>145</v>
      </c>
      <c r="AU301" s="237" t="s">
        <v>86</v>
      </c>
      <c r="AY301" s="17" t="s">
        <v>143</v>
      </c>
      <c r="BE301" s="238">
        <f>IF(N301="základní",J301,0)</f>
        <v>0</v>
      </c>
      <c r="BF301" s="238">
        <f>IF(N301="snížená",J301,0)</f>
        <v>0</v>
      </c>
      <c r="BG301" s="238">
        <f>IF(N301="zákl. přenesená",J301,0)</f>
        <v>0</v>
      </c>
      <c r="BH301" s="238">
        <f>IF(N301="sníž. přenesená",J301,0)</f>
        <v>0</v>
      </c>
      <c r="BI301" s="238">
        <f>IF(N301="nulová",J301,0)</f>
        <v>0</v>
      </c>
      <c r="BJ301" s="17" t="s">
        <v>82</v>
      </c>
      <c r="BK301" s="238">
        <f>ROUND(I301*H301,2)</f>
        <v>0</v>
      </c>
      <c r="BL301" s="17" t="s">
        <v>150</v>
      </c>
      <c r="BM301" s="237" t="s">
        <v>1388</v>
      </c>
    </row>
    <row r="302" spans="1:47" s="2" customFormat="1" ht="12">
      <c r="A302" s="38"/>
      <c r="B302" s="39"/>
      <c r="C302" s="40"/>
      <c r="D302" s="239" t="s">
        <v>152</v>
      </c>
      <c r="E302" s="40"/>
      <c r="F302" s="240" t="s">
        <v>373</v>
      </c>
      <c r="G302" s="40"/>
      <c r="H302" s="40"/>
      <c r="I302" s="241"/>
      <c r="J302" s="40"/>
      <c r="K302" s="40"/>
      <c r="L302" s="44"/>
      <c r="M302" s="242"/>
      <c r="N302" s="243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152</v>
      </c>
      <c r="AU302" s="17" t="s">
        <v>86</v>
      </c>
    </row>
    <row r="303" spans="1:47" s="2" customFormat="1" ht="12">
      <c r="A303" s="38"/>
      <c r="B303" s="39"/>
      <c r="C303" s="40"/>
      <c r="D303" s="244" t="s">
        <v>154</v>
      </c>
      <c r="E303" s="40"/>
      <c r="F303" s="245" t="s">
        <v>374</v>
      </c>
      <c r="G303" s="40"/>
      <c r="H303" s="40"/>
      <c r="I303" s="241"/>
      <c r="J303" s="40"/>
      <c r="K303" s="40"/>
      <c r="L303" s="44"/>
      <c r="M303" s="242"/>
      <c r="N303" s="243"/>
      <c r="O303" s="91"/>
      <c r="P303" s="91"/>
      <c r="Q303" s="91"/>
      <c r="R303" s="91"/>
      <c r="S303" s="91"/>
      <c r="T303" s="92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T303" s="17" t="s">
        <v>154</v>
      </c>
      <c r="AU303" s="17" t="s">
        <v>86</v>
      </c>
    </row>
    <row r="304" spans="1:51" s="13" customFormat="1" ht="12">
      <c r="A304" s="13"/>
      <c r="B304" s="247"/>
      <c r="C304" s="248"/>
      <c r="D304" s="239" t="s">
        <v>158</v>
      </c>
      <c r="E304" s="249" t="s">
        <v>1</v>
      </c>
      <c r="F304" s="250" t="s">
        <v>221</v>
      </c>
      <c r="G304" s="248"/>
      <c r="H304" s="251">
        <v>10</v>
      </c>
      <c r="I304" s="252"/>
      <c r="J304" s="248"/>
      <c r="K304" s="248"/>
      <c r="L304" s="253"/>
      <c r="M304" s="254"/>
      <c r="N304" s="255"/>
      <c r="O304" s="255"/>
      <c r="P304" s="255"/>
      <c r="Q304" s="255"/>
      <c r="R304" s="255"/>
      <c r="S304" s="255"/>
      <c r="T304" s="256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7" t="s">
        <v>158</v>
      </c>
      <c r="AU304" s="257" t="s">
        <v>86</v>
      </c>
      <c r="AV304" s="13" t="s">
        <v>86</v>
      </c>
      <c r="AW304" s="13" t="s">
        <v>35</v>
      </c>
      <c r="AX304" s="13" t="s">
        <v>82</v>
      </c>
      <c r="AY304" s="257" t="s">
        <v>143</v>
      </c>
    </row>
    <row r="305" spans="1:65" s="2" customFormat="1" ht="33" customHeight="1">
      <c r="A305" s="38"/>
      <c r="B305" s="39"/>
      <c r="C305" s="269" t="s">
        <v>385</v>
      </c>
      <c r="D305" s="269" t="s">
        <v>215</v>
      </c>
      <c r="E305" s="270" t="s">
        <v>376</v>
      </c>
      <c r="F305" s="271" t="s">
        <v>377</v>
      </c>
      <c r="G305" s="272" t="s">
        <v>341</v>
      </c>
      <c r="H305" s="273">
        <v>10</v>
      </c>
      <c r="I305" s="274"/>
      <c r="J305" s="275">
        <f>ROUND(I305*H305,2)</f>
        <v>0</v>
      </c>
      <c r="K305" s="271" t="s">
        <v>149</v>
      </c>
      <c r="L305" s="276"/>
      <c r="M305" s="277" t="s">
        <v>1</v>
      </c>
      <c r="N305" s="278" t="s">
        <v>43</v>
      </c>
      <c r="O305" s="91"/>
      <c r="P305" s="235">
        <f>O305*H305</f>
        <v>0</v>
      </c>
      <c r="Q305" s="235">
        <v>0.298</v>
      </c>
      <c r="R305" s="235">
        <f>Q305*H305</f>
        <v>2.98</v>
      </c>
      <c r="S305" s="235">
        <v>0</v>
      </c>
      <c r="T305" s="236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37" t="s">
        <v>206</v>
      </c>
      <c r="AT305" s="237" t="s">
        <v>215</v>
      </c>
      <c r="AU305" s="237" t="s">
        <v>86</v>
      </c>
      <c r="AY305" s="17" t="s">
        <v>143</v>
      </c>
      <c r="BE305" s="238">
        <f>IF(N305="základní",J305,0)</f>
        <v>0</v>
      </c>
      <c r="BF305" s="238">
        <f>IF(N305="snížená",J305,0)</f>
        <v>0</v>
      </c>
      <c r="BG305" s="238">
        <f>IF(N305="zákl. přenesená",J305,0)</f>
        <v>0</v>
      </c>
      <c r="BH305" s="238">
        <f>IF(N305="sníž. přenesená",J305,0)</f>
        <v>0</v>
      </c>
      <c r="BI305" s="238">
        <f>IF(N305="nulová",J305,0)</f>
        <v>0</v>
      </c>
      <c r="BJ305" s="17" t="s">
        <v>82</v>
      </c>
      <c r="BK305" s="238">
        <f>ROUND(I305*H305,2)</f>
        <v>0</v>
      </c>
      <c r="BL305" s="17" t="s">
        <v>150</v>
      </c>
      <c r="BM305" s="237" t="s">
        <v>1389</v>
      </c>
    </row>
    <row r="306" spans="1:47" s="2" customFormat="1" ht="12">
      <c r="A306" s="38"/>
      <c r="B306" s="39"/>
      <c r="C306" s="40"/>
      <c r="D306" s="239" t="s">
        <v>152</v>
      </c>
      <c r="E306" s="40"/>
      <c r="F306" s="240" t="s">
        <v>377</v>
      </c>
      <c r="G306" s="40"/>
      <c r="H306" s="40"/>
      <c r="I306" s="241"/>
      <c r="J306" s="40"/>
      <c r="K306" s="40"/>
      <c r="L306" s="44"/>
      <c r="M306" s="242"/>
      <c r="N306" s="243"/>
      <c r="O306" s="91"/>
      <c r="P306" s="91"/>
      <c r="Q306" s="91"/>
      <c r="R306" s="91"/>
      <c r="S306" s="91"/>
      <c r="T306" s="92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T306" s="17" t="s">
        <v>152</v>
      </c>
      <c r="AU306" s="17" t="s">
        <v>86</v>
      </c>
    </row>
    <row r="307" spans="1:65" s="2" customFormat="1" ht="24.15" customHeight="1">
      <c r="A307" s="38"/>
      <c r="B307" s="39"/>
      <c r="C307" s="226" t="s">
        <v>389</v>
      </c>
      <c r="D307" s="226" t="s">
        <v>145</v>
      </c>
      <c r="E307" s="227" t="s">
        <v>380</v>
      </c>
      <c r="F307" s="228" t="s">
        <v>381</v>
      </c>
      <c r="G307" s="229" t="s">
        <v>341</v>
      </c>
      <c r="H307" s="230">
        <v>10</v>
      </c>
      <c r="I307" s="231"/>
      <c r="J307" s="232">
        <f>ROUND(I307*H307,2)</f>
        <v>0</v>
      </c>
      <c r="K307" s="228" t="s">
        <v>149</v>
      </c>
      <c r="L307" s="44"/>
      <c r="M307" s="233" t="s">
        <v>1</v>
      </c>
      <c r="N307" s="234" t="s">
        <v>43</v>
      </c>
      <c r="O307" s="91"/>
      <c r="P307" s="235">
        <f>O307*H307</f>
        <v>0</v>
      </c>
      <c r="Q307" s="235">
        <v>0.03076</v>
      </c>
      <c r="R307" s="235">
        <f>Q307*H307</f>
        <v>0.3076</v>
      </c>
      <c r="S307" s="235">
        <v>0</v>
      </c>
      <c r="T307" s="236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7" t="s">
        <v>150</v>
      </c>
      <c r="AT307" s="237" t="s">
        <v>145</v>
      </c>
      <c r="AU307" s="237" t="s">
        <v>86</v>
      </c>
      <c r="AY307" s="17" t="s">
        <v>143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7" t="s">
        <v>82</v>
      </c>
      <c r="BK307" s="238">
        <f>ROUND(I307*H307,2)</f>
        <v>0</v>
      </c>
      <c r="BL307" s="17" t="s">
        <v>150</v>
      </c>
      <c r="BM307" s="237" t="s">
        <v>1390</v>
      </c>
    </row>
    <row r="308" spans="1:47" s="2" customFormat="1" ht="12">
      <c r="A308" s="38"/>
      <c r="B308" s="39"/>
      <c r="C308" s="40"/>
      <c r="D308" s="239" t="s">
        <v>152</v>
      </c>
      <c r="E308" s="40"/>
      <c r="F308" s="240" t="s">
        <v>383</v>
      </c>
      <c r="G308" s="40"/>
      <c r="H308" s="40"/>
      <c r="I308" s="241"/>
      <c r="J308" s="40"/>
      <c r="K308" s="40"/>
      <c r="L308" s="44"/>
      <c r="M308" s="242"/>
      <c r="N308" s="243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86</v>
      </c>
    </row>
    <row r="309" spans="1:47" s="2" customFormat="1" ht="12">
      <c r="A309" s="38"/>
      <c r="B309" s="39"/>
      <c r="C309" s="40"/>
      <c r="D309" s="244" t="s">
        <v>154</v>
      </c>
      <c r="E309" s="40"/>
      <c r="F309" s="245" t="s">
        <v>384</v>
      </c>
      <c r="G309" s="40"/>
      <c r="H309" s="40"/>
      <c r="I309" s="241"/>
      <c r="J309" s="40"/>
      <c r="K309" s="40"/>
      <c r="L309" s="44"/>
      <c r="M309" s="242"/>
      <c r="N309" s="243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154</v>
      </c>
      <c r="AU309" s="17" t="s">
        <v>86</v>
      </c>
    </row>
    <row r="310" spans="1:51" s="13" customFormat="1" ht="12">
      <c r="A310" s="13"/>
      <c r="B310" s="247"/>
      <c r="C310" s="248"/>
      <c r="D310" s="239" t="s">
        <v>158</v>
      </c>
      <c r="E310" s="249" t="s">
        <v>1</v>
      </c>
      <c r="F310" s="250" t="s">
        <v>221</v>
      </c>
      <c r="G310" s="248"/>
      <c r="H310" s="251">
        <v>10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7" t="s">
        <v>158</v>
      </c>
      <c r="AU310" s="257" t="s">
        <v>86</v>
      </c>
      <c r="AV310" s="13" t="s">
        <v>86</v>
      </c>
      <c r="AW310" s="13" t="s">
        <v>35</v>
      </c>
      <c r="AX310" s="13" t="s">
        <v>82</v>
      </c>
      <c r="AY310" s="257" t="s">
        <v>143</v>
      </c>
    </row>
    <row r="311" spans="1:65" s="2" customFormat="1" ht="24.15" customHeight="1">
      <c r="A311" s="38"/>
      <c r="B311" s="39"/>
      <c r="C311" s="269" t="s">
        <v>393</v>
      </c>
      <c r="D311" s="269" t="s">
        <v>215</v>
      </c>
      <c r="E311" s="270" t="s">
        <v>386</v>
      </c>
      <c r="F311" s="271" t="s">
        <v>387</v>
      </c>
      <c r="G311" s="272" t="s">
        <v>341</v>
      </c>
      <c r="H311" s="273">
        <v>10</v>
      </c>
      <c r="I311" s="274"/>
      <c r="J311" s="275">
        <f>ROUND(I311*H311,2)</f>
        <v>0</v>
      </c>
      <c r="K311" s="271" t="s">
        <v>149</v>
      </c>
      <c r="L311" s="276"/>
      <c r="M311" s="277" t="s">
        <v>1</v>
      </c>
      <c r="N311" s="278" t="s">
        <v>43</v>
      </c>
      <c r="O311" s="91"/>
      <c r="P311" s="235">
        <f>O311*H311</f>
        <v>0</v>
      </c>
      <c r="Q311" s="235">
        <v>0.027</v>
      </c>
      <c r="R311" s="235">
        <f>Q311*H311</f>
        <v>0.27</v>
      </c>
      <c r="S311" s="235">
        <v>0</v>
      </c>
      <c r="T311" s="236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37" t="s">
        <v>206</v>
      </c>
      <c r="AT311" s="237" t="s">
        <v>215</v>
      </c>
      <c r="AU311" s="237" t="s">
        <v>86</v>
      </c>
      <c r="AY311" s="17" t="s">
        <v>143</v>
      </c>
      <c r="BE311" s="238">
        <f>IF(N311="základní",J311,0)</f>
        <v>0</v>
      </c>
      <c r="BF311" s="238">
        <f>IF(N311="snížená",J311,0)</f>
        <v>0</v>
      </c>
      <c r="BG311" s="238">
        <f>IF(N311="zákl. přenesená",J311,0)</f>
        <v>0</v>
      </c>
      <c r="BH311" s="238">
        <f>IF(N311="sníž. přenesená",J311,0)</f>
        <v>0</v>
      </c>
      <c r="BI311" s="238">
        <f>IF(N311="nulová",J311,0)</f>
        <v>0</v>
      </c>
      <c r="BJ311" s="17" t="s">
        <v>82</v>
      </c>
      <c r="BK311" s="238">
        <f>ROUND(I311*H311,2)</f>
        <v>0</v>
      </c>
      <c r="BL311" s="17" t="s">
        <v>150</v>
      </c>
      <c r="BM311" s="237" t="s">
        <v>1391</v>
      </c>
    </row>
    <row r="312" spans="1:47" s="2" customFormat="1" ht="12">
      <c r="A312" s="38"/>
      <c r="B312" s="39"/>
      <c r="C312" s="40"/>
      <c r="D312" s="239" t="s">
        <v>152</v>
      </c>
      <c r="E312" s="40"/>
      <c r="F312" s="240" t="s">
        <v>387</v>
      </c>
      <c r="G312" s="40"/>
      <c r="H312" s="40"/>
      <c r="I312" s="241"/>
      <c r="J312" s="40"/>
      <c r="K312" s="40"/>
      <c r="L312" s="44"/>
      <c r="M312" s="242"/>
      <c r="N312" s="243"/>
      <c r="O312" s="91"/>
      <c r="P312" s="91"/>
      <c r="Q312" s="91"/>
      <c r="R312" s="91"/>
      <c r="S312" s="91"/>
      <c r="T312" s="92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T312" s="17" t="s">
        <v>152</v>
      </c>
      <c r="AU312" s="17" t="s">
        <v>86</v>
      </c>
    </row>
    <row r="313" spans="1:65" s="2" customFormat="1" ht="24.15" customHeight="1">
      <c r="A313" s="38"/>
      <c r="B313" s="39"/>
      <c r="C313" s="269" t="s">
        <v>398</v>
      </c>
      <c r="D313" s="269" t="s">
        <v>215</v>
      </c>
      <c r="E313" s="270" t="s">
        <v>390</v>
      </c>
      <c r="F313" s="271" t="s">
        <v>391</v>
      </c>
      <c r="G313" s="272" t="s">
        <v>341</v>
      </c>
      <c r="H313" s="273">
        <v>10</v>
      </c>
      <c r="I313" s="274"/>
      <c r="J313" s="275">
        <f>ROUND(I313*H313,2)</f>
        <v>0</v>
      </c>
      <c r="K313" s="271" t="s">
        <v>149</v>
      </c>
      <c r="L313" s="276"/>
      <c r="M313" s="277" t="s">
        <v>1</v>
      </c>
      <c r="N313" s="278" t="s">
        <v>43</v>
      </c>
      <c r="O313" s="91"/>
      <c r="P313" s="235">
        <f>O313*H313</f>
        <v>0</v>
      </c>
      <c r="Q313" s="235">
        <v>0.003</v>
      </c>
      <c r="R313" s="235">
        <f>Q313*H313</f>
        <v>0.03</v>
      </c>
      <c r="S313" s="235">
        <v>0</v>
      </c>
      <c r="T313" s="23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7" t="s">
        <v>206</v>
      </c>
      <c r="AT313" s="237" t="s">
        <v>215</v>
      </c>
      <c r="AU313" s="237" t="s">
        <v>86</v>
      </c>
      <c r="AY313" s="17" t="s">
        <v>143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7" t="s">
        <v>82</v>
      </c>
      <c r="BK313" s="238">
        <f>ROUND(I313*H313,2)</f>
        <v>0</v>
      </c>
      <c r="BL313" s="17" t="s">
        <v>150</v>
      </c>
      <c r="BM313" s="237" t="s">
        <v>1392</v>
      </c>
    </row>
    <row r="314" spans="1:47" s="2" customFormat="1" ht="12">
      <c r="A314" s="38"/>
      <c r="B314" s="39"/>
      <c r="C314" s="40"/>
      <c r="D314" s="239" t="s">
        <v>152</v>
      </c>
      <c r="E314" s="40"/>
      <c r="F314" s="240" t="s">
        <v>391</v>
      </c>
      <c r="G314" s="40"/>
      <c r="H314" s="40"/>
      <c r="I314" s="241"/>
      <c r="J314" s="40"/>
      <c r="K314" s="40"/>
      <c r="L314" s="44"/>
      <c r="M314" s="242"/>
      <c r="N314" s="243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152</v>
      </c>
      <c r="AU314" s="17" t="s">
        <v>86</v>
      </c>
    </row>
    <row r="315" spans="1:65" s="2" customFormat="1" ht="24.15" customHeight="1">
      <c r="A315" s="38"/>
      <c r="B315" s="39"/>
      <c r="C315" s="226" t="s">
        <v>403</v>
      </c>
      <c r="D315" s="226" t="s">
        <v>145</v>
      </c>
      <c r="E315" s="227" t="s">
        <v>394</v>
      </c>
      <c r="F315" s="228" t="s">
        <v>395</v>
      </c>
      <c r="G315" s="229" t="s">
        <v>341</v>
      </c>
      <c r="H315" s="230">
        <v>10</v>
      </c>
      <c r="I315" s="231"/>
      <c r="J315" s="232">
        <f>ROUND(I315*H315,2)</f>
        <v>0</v>
      </c>
      <c r="K315" s="228" t="s">
        <v>149</v>
      </c>
      <c r="L315" s="44"/>
      <c r="M315" s="233" t="s">
        <v>1</v>
      </c>
      <c r="N315" s="234" t="s">
        <v>43</v>
      </c>
      <c r="O315" s="91"/>
      <c r="P315" s="235">
        <f>O315*H315</f>
        <v>0</v>
      </c>
      <c r="Q315" s="235">
        <v>0.21734</v>
      </c>
      <c r="R315" s="235">
        <f>Q315*H315</f>
        <v>2.1734</v>
      </c>
      <c r="S315" s="235">
        <v>0</v>
      </c>
      <c r="T315" s="236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37" t="s">
        <v>150</v>
      </c>
      <c r="AT315" s="237" t="s">
        <v>145</v>
      </c>
      <c r="AU315" s="237" t="s">
        <v>86</v>
      </c>
      <c r="AY315" s="17" t="s">
        <v>143</v>
      </c>
      <c r="BE315" s="238">
        <f>IF(N315="základní",J315,0)</f>
        <v>0</v>
      </c>
      <c r="BF315" s="238">
        <f>IF(N315="snížená",J315,0)</f>
        <v>0</v>
      </c>
      <c r="BG315" s="238">
        <f>IF(N315="zákl. přenesená",J315,0)</f>
        <v>0</v>
      </c>
      <c r="BH315" s="238">
        <f>IF(N315="sníž. přenesená",J315,0)</f>
        <v>0</v>
      </c>
      <c r="BI315" s="238">
        <f>IF(N315="nulová",J315,0)</f>
        <v>0</v>
      </c>
      <c r="BJ315" s="17" t="s">
        <v>82</v>
      </c>
      <c r="BK315" s="238">
        <f>ROUND(I315*H315,2)</f>
        <v>0</v>
      </c>
      <c r="BL315" s="17" t="s">
        <v>150</v>
      </c>
      <c r="BM315" s="237" t="s">
        <v>1393</v>
      </c>
    </row>
    <row r="316" spans="1:47" s="2" customFormat="1" ht="12">
      <c r="A316" s="38"/>
      <c r="B316" s="39"/>
      <c r="C316" s="40"/>
      <c r="D316" s="239" t="s">
        <v>152</v>
      </c>
      <c r="E316" s="40"/>
      <c r="F316" s="240" t="s">
        <v>395</v>
      </c>
      <c r="G316" s="40"/>
      <c r="H316" s="40"/>
      <c r="I316" s="241"/>
      <c r="J316" s="40"/>
      <c r="K316" s="40"/>
      <c r="L316" s="44"/>
      <c r="M316" s="242"/>
      <c r="N316" s="243"/>
      <c r="O316" s="91"/>
      <c r="P316" s="91"/>
      <c r="Q316" s="91"/>
      <c r="R316" s="91"/>
      <c r="S316" s="91"/>
      <c r="T316" s="92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152</v>
      </c>
      <c r="AU316" s="17" t="s">
        <v>86</v>
      </c>
    </row>
    <row r="317" spans="1:47" s="2" customFormat="1" ht="12">
      <c r="A317" s="38"/>
      <c r="B317" s="39"/>
      <c r="C317" s="40"/>
      <c r="D317" s="244" t="s">
        <v>154</v>
      </c>
      <c r="E317" s="40"/>
      <c r="F317" s="245" t="s">
        <v>397</v>
      </c>
      <c r="G317" s="40"/>
      <c r="H317" s="40"/>
      <c r="I317" s="241"/>
      <c r="J317" s="40"/>
      <c r="K317" s="40"/>
      <c r="L317" s="44"/>
      <c r="M317" s="242"/>
      <c r="N317" s="243"/>
      <c r="O317" s="91"/>
      <c r="P317" s="91"/>
      <c r="Q317" s="91"/>
      <c r="R317" s="91"/>
      <c r="S317" s="91"/>
      <c r="T317" s="92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154</v>
      </c>
      <c r="AU317" s="17" t="s">
        <v>86</v>
      </c>
    </row>
    <row r="318" spans="1:51" s="13" customFormat="1" ht="12">
      <c r="A318" s="13"/>
      <c r="B318" s="247"/>
      <c r="C318" s="248"/>
      <c r="D318" s="239" t="s">
        <v>158</v>
      </c>
      <c r="E318" s="249" t="s">
        <v>1</v>
      </c>
      <c r="F318" s="250" t="s">
        <v>221</v>
      </c>
      <c r="G318" s="248"/>
      <c r="H318" s="251">
        <v>10</v>
      </c>
      <c r="I318" s="252"/>
      <c r="J318" s="248"/>
      <c r="K318" s="248"/>
      <c r="L318" s="253"/>
      <c r="M318" s="254"/>
      <c r="N318" s="255"/>
      <c r="O318" s="255"/>
      <c r="P318" s="255"/>
      <c r="Q318" s="255"/>
      <c r="R318" s="255"/>
      <c r="S318" s="255"/>
      <c r="T318" s="256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57" t="s">
        <v>158</v>
      </c>
      <c r="AU318" s="257" t="s">
        <v>86</v>
      </c>
      <c r="AV318" s="13" t="s">
        <v>86</v>
      </c>
      <c r="AW318" s="13" t="s">
        <v>35</v>
      </c>
      <c r="AX318" s="13" t="s">
        <v>82</v>
      </c>
      <c r="AY318" s="257" t="s">
        <v>143</v>
      </c>
    </row>
    <row r="319" spans="1:65" s="2" customFormat="1" ht="21.75" customHeight="1">
      <c r="A319" s="38"/>
      <c r="B319" s="39"/>
      <c r="C319" s="269" t="s">
        <v>410</v>
      </c>
      <c r="D319" s="269" t="s">
        <v>215</v>
      </c>
      <c r="E319" s="270" t="s">
        <v>399</v>
      </c>
      <c r="F319" s="271" t="s">
        <v>400</v>
      </c>
      <c r="G319" s="272" t="s">
        <v>341</v>
      </c>
      <c r="H319" s="273">
        <v>10</v>
      </c>
      <c r="I319" s="274"/>
      <c r="J319" s="275">
        <f>ROUND(I319*H319,2)</f>
        <v>0</v>
      </c>
      <c r="K319" s="271" t="s">
        <v>1</v>
      </c>
      <c r="L319" s="276"/>
      <c r="M319" s="277" t="s">
        <v>1</v>
      </c>
      <c r="N319" s="278" t="s">
        <v>43</v>
      </c>
      <c r="O319" s="91"/>
      <c r="P319" s="235">
        <f>O319*H319</f>
        <v>0</v>
      </c>
      <c r="Q319" s="235">
        <v>0.0506</v>
      </c>
      <c r="R319" s="235">
        <f>Q319*H319</f>
        <v>0.506</v>
      </c>
      <c r="S319" s="235">
        <v>0</v>
      </c>
      <c r="T319" s="236">
        <f>S319*H319</f>
        <v>0</v>
      </c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R319" s="237" t="s">
        <v>206</v>
      </c>
      <c r="AT319" s="237" t="s">
        <v>215</v>
      </c>
      <c r="AU319" s="237" t="s">
        <v>86</v>
      </c>
      <c r="AY319" s="17" t="s">
        <v>143</v>
      </c>
      <c r="BE319" s="238">
        <f>IF(N319="základní",J319,0)</f>
        <v>0</v>
      </c>
      <c r="BF319" s="238">
        <f>IF(N319="snížená",J319,0)</f>
        <v>0</v>
      </c>
      <c r="BG319" s="238">
        <f>IF(N319="zákl. přenesená",J319,0)</f>
        <v>0</v>
      </c>
      <c r="BH319" s="238">
        <f>IF(N319="sníž. přenesená",J319,0)</f>
        <v>0</v>
      </c>
      <c r="BI319" s="238">
        <f>IF(N319="nulová",J319,0)</f>
        <v>0</v>
      </c>
      <c r="BJ319" s="17" t="s">
        <v>82</v>
      </c>
      <c r="BK319" s="238">
        <f>ROUND(I319*H319,2)</f>
        <v>0</v>
      </c>
      <c r="BL319" s="17" t="s">
        <v>150</v>
      </c>
      <c r="BM319" s="237" t="s">
        <v>1394</v>
      </c>
    </row>
    <row r="320" spans="1:47" s="2" customFormat="1" ht="12">
      <c r="A320" s="38"/>
      <c r="B320" s="39"/>
      <c r="C320" s="40"/>
      <c r="D320" s="239" t="s">
        <v>152</v>
      </c>
      <c r="E320" s="40"/>
      <c r="F320" s="240" t="s">
        <v>400</v>
      </c>
      <c r="G320" s="40"/>
      <c r="H320" s="40"/>
      <c r="I320" s="241"/>
      <c r="J320" s="40"/>
      <c r="K320" s="40"/>
      <c r="L320" s="44"/>
      <c r="M320" s="242"/>
      <c r="N320" s="243"/>
      <c r="O320" s="91"/>
      <c r="P320" s="91"/>
      <c r="Q320" s="91"/>
      <c r="R320" s="91"/>
      <c r="S320" s="91"/>
      <c r="T320" s="92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T320" s="17" t="s">
        <v>152</v>
      </c>
      <c r="AU320" s="17" t="s">
        <v>86</v>
      </c>
    </row>
    <row r="321" spans="1:63" s="12" customFormat="1" ht="22.8" customHeight="1">
      <c r="A321" s="12"/>
      <c r="B321" s="210"/>
      <c r="C321" s="211"/>
      <c r="D321" s="212" t="s">
        <v>77</v>
      </c>
      <c r="E321" s="224" t="s">
        <v>214</v>
      </c>
      <c r="F321" s="224" t="s">
        <v>402</v>
      </c>
      <c r="G321" s="211"/>
      <c r="H321" s="211"/>
      <c r="I321" s="214"/>
      <c r="J321" s="225">
        <f>BK321</f>
        <v>0</v>
      </c>
      <c r="K321" s="211"/>
      <c r="L321" s="216"/>
      <c r="M321" s="217"/>
      <c r="N321" s="218"/>
      <c r="O321" s="218"/>
      <c r="P321" s="219">
        <f>SUM(P322:P341)</f>
        <v>0</v>
      </c>
      <c r="Q321" s="218"/>
      <c r="R321" s="219">
        <f>SUM(R322:R341)</f>
        <v>1.4322</v>
      </c>
      <c r="S321" s="218"/>
      <c r="T321" s="220">
        <f>SUM(T322:T341)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21" t="s">
        <v>82</v>
      </c>
      <c r="AT321" s="222" t="s">
        <v>77</v>
      </c>
      <c r="AU321" s="222" t="s">
        <v>82</v>
      </c>
      <c r="AY321" s="221" t="s">
        <v>143</v>
      </c>
      <c r="BK321" s="223">
        <f>SUM(BK322:BK341)</f>
        <v>0</v>
      </c>
    </row>
    <row r="322" spans="1:65" s="2" customFormat="1" ht="24.15" customHeight="1">
      <c r="A322" s="38"/>
      <c r="B322" s="39"/>
      <c r="C322" s="226" t="s">
        <v>418</v>
      </c>
      <c r="D322" s="226" t="s">
        <v>145</v>
      </c>
      <c r="E322" s="227" t="s">
        <v>1395</v>
      </c>
      <c r="F322" s="228" t="s">
        <v>1396</v>
      </c>
      <c r="G322" s="229" t="s">
        <v>259</v>
      </c>
      <c r="H322" s="230">
        <v>5</v>
      </c>
      <c r="I322" s="231"/>
      <c r="J322" s="232">
        <f>ROUND(I322*H322,2)</f>
        <v>0</v>
      </c>
      <c r="K322" s="228" t="s">
        <v>149</v>
      </c>
      <c r="L322" s="44"/>
      <c r="M322" s="233" t="s">
        <v>1</v>
      </c>
      <c r="N322" s="234" t="s">
        <v>43</v>
      </c>
      <c r="O322" s="91"/>
      <c r="P322" s="235">
        <f>O322*H322</f>
        <v>0</v>
      </c>
      <c r="Q322" s="235">
        <v>0.10988</v>
      </c>
      <c r="R322" s="235">
        <f>Q322*H322</f>
        <v>0.5494</v>
      </c>
      <c r="S322" s="235">
        <v>0</v>
      </c>
      <c r="T322" s="236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37" t="s">
        <v>150</v>
      </c>
      <c r="AT322" s="237" t="s">
        <v>145</v>
      </c>
      <c r="AU322" s="237" t="s">
        <v>86</v>
      </c>
      <c r="AY322" s="17" t="s">
        <v>143</v>
      </c>
      <c r="BE322" s="238">
        <f>IF(N322="základní",J322,0)</f>
        <v>0</v>
      </c>
      <c r="BF322" s="238">
        <f>IF(N322="snížená",J322,0)</f>
        <v>0</v>
      </c>
      <c r="BG322" s="238">
        <f>IF(N322="zákl. přenesená",J322,0)</f>
        <v>0</v>
      </c>
      <c r="BH322" s="238">
        <f>IF(N322="sníž. přenesená",J322,0)</f>
        <v>0</v>
      </c>
      <c r="BI322" s="238">
        <f>IF(N322="nulová",J322,0)</f>
        <v>0</v>
      </c>
      <c r="BJ322" s="17" t="s">
        <v>82</v>
      </c>
      <c r="BK322" s="238">
        <f>ROUND(I322*H322,2)</f>
        <v>0</v>
      </c>
      <c r="BL322" s="17" t="s">
        <v>150</v>
      </c>
      <c r="BM322" s="237" t="s">
        <v>1397</v>
      </c>
    </row>
    <row r="323" spans="1:47" s="2" customFormat="1" ht="12">
      <c r="A323" s="38"/>
      <c r="B323" s="39"/>
      <c r="C323" s="40"/>
      <c r="D323" s="239" t="s">
        <v>152</v>
      </c>
      <c r="E323" s="40"/>
      <c r="F323" s="240" t="s">
        <v>1398</v>
      </c>
      <c r="G323" s="40"/>
      <c r="H323" s="40"/>
      <c r="I323" s="241"/>
      <c r="J323" s="40"/>
      <c r="K323" s="40"/>
      <c r="L323" s="44"/>
      <c r="M323" s="242"/>
      <c r="N323" s="243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152</v>
      </c>
      <c r="AU323" s="17" t="s">
        <v>86</v>
      </c>
    </row>
    <row r="324" spans="1:47" s="2" customFormat="1" ht="12">
      <c r="A324" s="38"/>
      <c r="B324" s="39"/>
      <c r="C324" s="40"/>
      <c r="D324" s="244" t="s">
        <v>154</v>
      </c>
      <c r="E324" s="40"/>
      <c r="F324" s="245" t="s">
        <v>1399</v>
      </c>
      <c r="G324" s="40"/>
      <c r="H324" s="40"/>
      <c r="I324" s="241"/>
      <c r="J324" s="40"/>
      <c r="K324" s="40"/>
      <c r="L324" s="44"/>
      <c r="M324" s="242"/>
      <c r="N324" s="243"/>
      <c r="O324" s="91"/>
      <c r="P324" s="91"/>
      <c r="Q324" s="91"/>
      <c r="R324" s="91"/>
      <c r="S324" s="91"/>
      <c r="T324" s="92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T324" s="17" t="s">
        <v>154</v>
      </c>
      <c r="AU324" s="17" t="s">
        <v>86</v>
      </c>
    </row>
    <row r="325" spans="1:51" s="13" customFormat="1" ht="12">
      <c r="A325" s="13"/>
      <c r="B325" s="247"/>
      <c r="C325" s="248"/>
      <c r="D325" s="239" t="s">
        <v>158</v>
      </c>
      <c r="E325" s="249" t="s">
        <v>1</v>
      </c>
      <c r="F325" s="250" t="s">
        <v>1400</v>
      </c>
      <c r="G325" s="248"/>
      <c r="H325" s="251">
        <v>5</v>
      </c>
      <c r="I325" s="252"/>
      <c r="J325" s="248"/>
      <c r="K325" s="248"/>
      <c r="L325" s="253"/>
      <c r="M325" s="254"/>
      <c r="N325" s="255"/>
      <c r="O325" s="255"/>
      <c r="P325" s="255"/>
      <c r="Q325" s="255"/>
      <c r="R325" s="255"/>
      <c r="S325" s="255"/>
      <c r="T325" s="256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7" t="s">
        <v>158</v>
      </c>
      <c r="AU325" s="257" t="s">
        <v>86</v>
      </c>
      <c r="AV325" s="13" t="s">
        <v>86</v>
      </c>
      <c r="AW325" s="13" t="s">
        <v>35</v>
      </c>
      <c r="AX325" s="13" t="s">
        <v>82</v>
      </c>
      <c r="AY325" s="257" t="s">
        <v>143</v>
      </c>
    </row>
    <row r="326" spans="1:65" s="2" customFormat="1" ht="24.15" customHeight="1">
      <c r="A326" s="38"/>
      <c r="B326" s="39"/>
      <c r="C326" s="226" t="s">
        <v>425</v>
      </c>
      <c r="D326" s="226" t="s">
        <v>145</v>
      </c>
      <c r="E326" s="227" t="s">
        <v>1401</v>
      </c>
      <c r="F326" s="228" t="s">
        <v>1402</v>
      </c>
      <c r="G326" s="229" t="s">
        <v>259</v>
      </c>
      <c r="H326" s="230">
        <v>12</v>
      </c>
      <c r="I326" s="231"/>
      <c r="J326" s="232">
        <f>ROUND(I326*H326,2)</f>
        <v>0</v>
      </c>
      <c r="K326" s="228" t="s">
        <v>149</v>
      </c>
      <c r="L326" s="44"/>
      <c r="M326" s="233" t="s">
        <v>1</v>
      </c>
      <c r="N326" s="234" t="s">
        <v>43</v>
      </c>
      <c r="O326" s="91"/>
      <c r="P326" s="235">
        <f>O326*H326</f>
        <v>0</v>
      </c>
      <c r="Q326" s="235">
        <v>0.0719</v>
      </c>
      <c r="R326" s="235">
        <f>Q326*H326</f>
        <v>0.8628</v>
      </c>
      <c r="S326" s="235">
        <v>0</v>
      </c>
      <c r="T326" s="236">
        <f>S326*H326</f>
        <v>0</v>
      </c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R326" s="237" t="s">
        <v>150</v>
      </c>
      <c r="AT326" s="237" t="s">
        <v>145</v>
      </c>
      <c r="AU326" s="237" t="s">
        <v>86</v>
      </c>
      <c r="AY326" s="17" t="s">
        <v>143</v>
      </c>
      <c r="BE326" s="238">
        <f>IF(N326="základní",J326,0)</f>
        <v>0</v>
      </c>
      <c r="BF326" s="238">
        <f>IF(N326="snížená",J326,0)</f>
        <v>0</v>
      </c>
      <c r="BG326" s="238">
        <f>IF(N326="zákl. přenesená",J326,0)</f>
        <v>0</v>
      </c>
      <c r="BH326" s="238">
        <f>IF(N326="sníž. přenesená",J326,0)</f>
        <v>0</v>
      </c>
      <c r="BI326" s="238">
        <f>IF(N326="nulová",J326,0)</f>
        <v>0</v>
      </c>
      <c r="BJ326" s="17" t="s">
        <v>82</v>
      </c>
      <c r="BK326" s="238">
        <f>ROUND(I326*H326,2)</f>
        <v>0</v>
      </c>
      <c r="BL326" s="17" t="s">
        <v>150</v>
      </c>
      <c r="BM326" s="237" t="s">
        <v>1403</v>
      </c>
    </row>
    <row r="327" spans="1:47" s="2" customFormat="1" ht="12">
      <c r="A327" s="38"/>
      <c r="B327" s="39"/>
      <c r="C327" s="40"/>
      <c r="D327" s="239" t="s">
        <v>152</v>
      </c>
      <c r="E327" s="40"/>
      <c r="F327" s="240" t="s">
        <v>1404</v>
      </c>
      <c r="G327" s="40"/>
      <c r="H327" s="40"/>
      <c r="I327" s="241"/>
      <c r="J327" s="40"/>
      <c r="K327" s="40"/>
      <c r="L327" s="44"/>
      <c r="M327" s="242"/>
      <c r="N327" s="243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152</v>
      </c>
      <c r="AU327" s="17" t="s">
        <v>86</v>
      </c>
    </row>
    <row r="328" spans="1:47" s="2" customFormat="1" ht="12">
      <c r="A328" s="38"/>
      <c r="B328" s="39"/>
      <c r="C328" s="40"/>
      <c r="D328" s="244" t="s">
        <v>154</v>
      </c>
      <c r="E328" s="40"/>
      <c r="F328" s="245" t="s">
        <v>1405</v>
      </c>
      <c r="G328" s="40"/>
      <c r="H328" s="40"/>
      <c r="I328" s="241"/>
      <c r="J328" s="40"/>
      <c r="K328" s="40"/>
      <c r="L328" s="44"/>
      <c r="M328" s="242"/>
      <c r="N328" s="243"/>
      <c r="O328" s="91"/>
      <c r="P328" s="91"/>
      <c r="Q328" s="91"/>
      <c r="R328" s="91"/>
      <c r="S328" s="91"/>
      <c r="T328" s="92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7" t="s">
        <v>154</v>
      </c>
      <c r="AU328" s="17" t="s">
        <v>86</v>
      </c>
    </row>
    <row r="329" spans="1:51" s="13" customFormat="1" ht="12">
      <c r="A329" s="13"/>
      <c r="B329" s="247"/>
      <c r="C329" s="248"/>
      <c r="D329" s="239" t="s">
        <v>158</v>
      </c>
      <c r="E329" s="249" t="s">
        <v>1</v>
      </c>
      <c r="F329" s="250" t="s">
        <v>1406</v>
      </c>
      <c r="G329" s="248"/>
      <c r="H329" s="251">
        <v>12</v>
      </c>
      <c r="I329" s="252"/>
      <c r="J329" s="248"/>
      <c r="K329" s="248"/>
      <c r="L329" s="253"/>
      <c r="M329" s="254"/>
      <c r="N329" s="255"/>
      <c r="O329" s="255"/>
      <c r="P329" s="255"/>
      <c r="Q329" s="255"/>
      <c r="R329" s="255"/>
      <c r="S329" s="255"/>
      <c r="T329" s="256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57" t="s">
        <v>158</v>
      </c>
      <c r="AU329" s="257" t="s">
        <v>86</v>
      </c>
      <c r="AV329" s="13" t="s">
        <v>86</v>
      </c>
      <c r="AW329" s="13" t="s">
        <v>35</v>
      </c>
      <c r="AX329" s="13" t="s">
        <v>82</v>
      </c>
      <c r="AY329" s="257" t="s">
        <v>143</v>
      </c>
    </row>
    <row r="330" spans="1:65" s="2" customFormat="1" ht="24.15" customHeight="1">
      <c r="A330" s="38"/>
      <c r="B330" s="39"/>
      <c r="C330" s="226" t="s">
        <v>433</v>
      </c>
      <c r="D330" s="226" t="s">
        <v>145</v>
      </c>
      <c r="E330" s="227" t="s">
        <v>404</v>
      </c>
      <c r="F330" s="228" t="s">
        <v>405</v>
      </c>
      <c r="G330" s="229" t="s">
        <v>259</v>
      </c>
      <c r="H330" s="230">
        <v>40</v>
      </c>
      <c r="I330" s="231"/>
      <c r="J330" s="232">
        <f>ROUND(I330*H330,2)</f>
        <v>0</v>
      </c>
      <c r="K330" s="228" t="s">
        <v>149</v>
      </c>
      <c r="L330" s="44"/>
      <c r="M330" s="233" t="s">
        <v>1</v>
      </c>
      <c r="N330" s="234" t="s">
        <v>43</v>
      </c>
      <c r="O330" s="91"/>
      <c r="P330" s="235">
        <f>O330*H330</f>
        <v>0</v>
      </c>
      <c r="Q330" s="235">
        <v>0</v>
      </c>
      <c r="R330" s="235">
        <f>Q330*H330</f>
        <v>0</v>
      </c>
      <c r="S330" s="235">
        <v>0</v>
      </c>
      <c r="T330" s="236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37" t="s">
        <v>150</v>
      </c>
      <c r="AT330" s="237" t="s">
        <v>145</v>
      </c>
      <c r="AU330" s="237" t="s">
        <v>86</v>
      </c>
      <c r="AY330" s="17" t="s">
        <v>143</v>
      </c>
      <c r="BE330" s="238">
        <f>IF(N330="základní",J330,0)</f>
        <v>0</v>
      </c>
      <c r="BF330" s="238">
        <f>IF(N330="snížená",J330,0)</f>
        <v>0</v>
      </c>
      <c r="BG330" s="238">
        <f>IF(N330="zákl. přenesená",J330,0)</f>
        <v>0</v>
      </c>
      <c r="BH330" s="238">
        <f>IF(N330="sníž. přenesená",J330,0)</f>
        <v>0</v>
      </c>
      <c r="BI330" s="238">
        <f>IF(N330="nulová",J330,0)</f>
        <v>0</v>
      </c>
      <c r="BJ330" s="17" t="s">
        <v>82</v>
      </c>
      <c r="BK330" s="238">
        <f>ROUND(I330*H330,2)</f>
        <v>0</v>
      </c>
      <c r="BL330" s="17" t="s">
        <v>150</v>
      </c>
      <c r="BM330" s="237" t="s">
        <v>1407</v>
      </c>
    </row>
    <row r="331" spans="1:47" s="2" customFormat="1" ht="12">
      <c r="A331" s="38"/>
      <c r="B331" s="39"/>
      <c r="C331" s="40"/>
      <c r="D331" s="239" t="s">
        <v>152</v>
      </c>
      <c r="E331" s="40"/>
      <c r="F331" s="240" t="s">
        <v>407</v>
      </c>
      <c r="G331" s="40"/>
      <c r="H331" s="40"/>
      <c r="I331" s="241"/>
      <c r="J331" s="40"/>
      <c r="K331" s="40"/>
      <c r="L331" s="44"/>
      <c r="M331" s="242"/>
      <c r="N331" s="243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152</v>
      </c>
      <c r="AU331" s="17" t="s">
        <v>86</v>
      </c>
    </row>
    <row r="332" spans="1:47" s="2" customFormat="1" ht="12">
      <c r="A332" s="38"/>
      <c r="B332" s="39"/>
      <c r="C332" s="40"/>
      <c r="D332" s="244" t="s">
        <v>154</v>
      </c>
      <c r="E332" s="40"/>
      <c r="F332" s="245" t="s">
        <v>408</v>
      </c>
      <c r="G332" s="40"/>
      <c r="H332" s="40"/>
      <c r="I332" s="241"/>
      <c r="J332" s="40"/>
      <c r="K332" s="40"/>
      <c r="L332" s="44"/>
      <c r="M332" s="242"/>
      <c r="N332" s="243"/>
      <c r="O332" s="91"/>
      <c r="P332" s="91"/>
      <c r="Q332" s="91"/>
      <c r="R332" s="91"/>
      <c r="S332" s="91"/>
      <c r="T332" s="92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154</v>
      </c>
      <c r="AU332" s="17" t="s">
        <v>86</v>
      </c>
    </row>
    <row r="333" spans="1:51" s="13" customFormat="1" ht="12">
      <c r="A333" s="13"/>
      <c r="B333" s="247"/>
      <c r="C333" s="248"/>
      <c r="D333" s="239" t="s">
        <v>158</v>
      </c>
      <c r="E333" s="249" t="s">
        <v>1</v>
      </c>
      <c r="F333" s="250" t="s">
        <v>1408</v>
      </c>
      <c r="G333" s="248"/>
      <c r="H333" s="251">
        <v>40</v>
      </c>
      <c r="I333" s="252"/>
      <c r="J333" s="248"/>
      <c r="K333" s="248"/>
      <c r="L333" s="253"/>
      <c r="M333" s="254"/>
      <c r="N333" s="255"/>
      <c r="O333" s="255"/>
      <c r="P333" s="255"/>
      <c r="Q333" s="255"/>
      <c r="R333" s="255"/>
      <c r="S333" s="255"/>
      <c r="T333" s="256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57" t="s">
        <v>158</v>
      </c>
      <c r="AU333" s="257" t="s">
        <v>86</v>
      </c>
      <c r="AV333" s="13" t="s">
        <v>86</v>
      </c>
      <c r="AW333" s="13" t="s">
        <v>35</v>
      </c>
      <c r="AX333" s="13" t="s">
        <v>82</v>
      </c>
      <c r="AY333" s="257" t="s">
        <v>143</v>
      </c>
    </row>
    <row r="334" spans="1:65" s="2" customFormat="1" ht="24.15" customHeight="1">
      <c r="A334" s="38"/>
      <c r="B334" s="39"/>
      <c r="C334" s="226" t="s">
        <v>442</v>
      </c>
      <c r="D334" s="226" t="s">
        <v>145</v>
      </c>
      <c r="E334" s="227" t="s">
        <v>411</v>
      </c>
      <c r="F334" s="228" t="s">
        <v>412</v>
      </c>
      <c r="G334" s="229" t="s">
        <v>259</v>
      </c>
      <c r="H334" s="230">
        <v>40</v>
      </c>
      <c r="I334" s="231"/>
      <c r="J334" s="232">
        <f>ROUND(I334*H334,2)</f>
        <v>0</v>
      </c>
      <c r="K334" s="228" t="s">
        <v>149</v>
      </c>
      <c r="L334" s="44"/>
      <c r="M334" s="233" t="s">
        <v>1</v>
      </c>
      <c r="N334" s="234" t="s">
        <v>43</v>
      </c>
      <c r="O334" s="91"/>
      <c r="P334" s="235">
        <f>O334*H334</f>
        <v>0</v>
      </c>
      <c r="Q334" s="235">
        <v>0.0005</v>
      </c>
      <c r="R334" s="235">
        <f>Q334*H334</f>
        <v>0.02</v>
      </c>
      <c r="S334" s="235">
        <v>0</v>
      </c>
      <c r="T334" s="236">
        <f>S334*H334</f>
        <v>0</v>
      </c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R334" s="237" t="s">
        <v>150</v>
      </c>
      <c r="AT334" s="237" t="s">
        <v>145</v>
      </c>
      <c r="AU334" s="237" t="s">
        <v>86</v>
      </c>
      <c r="AY334" s="17" t="s">
        <v>143</v>
      </c>
      <c r="BE334" s="238">
        <f>IF(N334="základní",J334,0)</f>
        <v>0</v>
      </c>
      <c r="BF334" s="238">
        <f>IF(N334="snížená",J334,0)</f>
        <v>0</v>
      </c>
      <c r="BG334" s="238">
        <f>IF(N334="zákl. přenesená",J334,0)</f>
        <v>0</v>
      </c>
      <c r="BH334" s="238">
        <f>IF(N334="sníž. přenesená",J334,0)</f>
        <v>0</v>
      </c>
      <c r="BI334" s="238">
        <f>IF(N334="nulová",J334,0)</f>
        <v>0</v>
      </c>
      <c r="BJ334" s="17" t="s">
        <v>82</v>
      </c>
      <c r="BK334" s="238">
        <f>ROUND(I334*H334,2)</f>
        <v>0</v>
      </c>
      <c r="BL334" s="17" t="s">
        <v>150</v>
      </c>
      <c r="BM334" s="237" t="s">
        <v>1409</v>
      </c>
    </row>
    <row r="335" spans="1:47" s="2" customFormat="1" ht="12">
      <c r="A335" s="38"/>
      <c r="B335" s="39"/>
      <c r="C335" s="40"/>
      <c r="D335" s="239" t="s">
        <v>152</v>
      </c>
      <c r="E335" s="40"/>
      <c r="F335" s="240" t="s">
        <v>414</v>
      </c>
      <c r="G335" s="40"/>
      <c r="H335" s="40"/>
      <c r="I335" s="241"/>
      <c r="J335" s="40"/>
      <c r="K335" s="40"/>
      <c r="L335" s="44"/>
      <c r="M335" s="242"/>
      <c r="N335" s="243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152</v>
      </c>
      <c r="AU335" s="17" t="s">
        <v>86</v>
      </c>
    </row>
    <row r="336" spans="1:47" s="2" customFormat="1" ht="12">
      <c r="A336" s="38"/>
      <c r="B336" s="39"/>
      <c r="C336" s="40"/>
      <c r="D336" s="244" t="s">
        <v>154</v>
      </c>
      <c r="E336" s="40"/>
      <c r="F336" s="245" t="s">
        <v>415</v>
      </c>
      <c r="G336" s="40"/>
      <c r="H336" s="40"/>
      <c r="I336" s="241"/>
      <c r="J336" s="40"/>
      <c r="K336" s="40"/>
      <c r="L336" s="44"/>
      <c r="M336" s="242"/>
      <c r="N336" s="243"/>
      <c r="O336" s="91"/>
      <c r="P336" s="91"/>
      <c r="Q336" s="91"/>
      <c r="R336" s="91"/>
      <c r="S336" s="91"/>
      <c r="T336" s="92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154</v>
      </c>
      <c r="AU336" s="17" t="s">
        <v>86</v>
      </c>
    </row>
    <row r="337" spans="1:51" s="13" customFormat="1" ht="12">
      <c r="A337" s="13"/>
      <c r="B337" s="247"/>
      <c r="C337" s="248"/>
      <c r="D337" s="239" t="s">
        <v>158</v>
      </c>
      <c r="E337" s="249" t="s">
        <v>1</v>
      </c>
      <c r="F337" s="250" t="s">
        <v>398</v>
      </c>
      <c r="G337" s="248"/>
      <c r="H337" s="251">
        <v>40</v>
      </c>
      <c r="I337" s="252"/>
      <c r="J337" s="248"/>
      <c r="K337" s="248"/>
      <c r="L337" s="253"/>
      <c r="M337" s="254"/>
      <c r="N337" s="255"/>
      <c r="O337" s="255"/>
      <c r="P337" s="255"/>
      <c r="Q337" s="255"/>
      <c r="R337" s="255"/>
      <c r="S337" s="255"/>
      <c r="T337" s="256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57" t="s">
        <v>158</v>
      </c>
      <c r="AU337" s="257" t="s">
        <v>86</v>
      </c>
      <c r="AV337" s="13" t="s">
        <v>86</v>
      </c>
      <c r="AW337" s="13" t="s">
        <v>35</v>
      </c>
      <c r="AX337" s="13" t="s">
        <v>82</v>
      </c>
      <c r="AY337" s="257" t="s">
        <v>143</v>
      </c>
    </row>
    <row r="338" spans="1:65" s="2" customFormat="1" ht="24.15" customHeight="1">
      <c r="A338" s="38"/>
      <c r="B338" s="39"/>
      <c r="C338" s="226" t="s">
        <v>679</v>
      </c>
      <c r="D338" s="226" t="s">
        <v>145</v>
      </c>
      <c r="E338" s="227" t="s">
        <v>728</v>
      </c>
      <c r="F338" s="228" t="s">
        <v>729</v>
      </c>
      <c r="G338" s="229" t="s">
        <v>148</v>
      </c>
      <c r="H338" s="230">
        <v>54</v>
      </c>
      <c r="I338" s="231"/>
      <c r="J338" s="232">
        <f>ROUND(I338*H338,2)</f>
        <v>0</v>
      </c>
      <c r="K338" s="228" t="s">
        <v>149</v>
      </c>
      <c r="L338" s="44"/>
      <c r="M338" s="233" t="s">
        <v>1</v>
      </c>
      <c r="N338" s="234" t="s">
        <v>43</v>
      </c>
      <c r="O338" s="91"/>
      <c r="P338" s="235">
        <f>O338*H338</f>
        <v>0</v>
      </c>
      <c r="Q338" s="235">
        <v>0</v>
      </c>
      <c r="R338" s="235">
        <f>Q338*H338</f>
        <v>0</v>
      </c>
      <c r="S338" s="235">
        <v>0</v>
      </c>
      <c r="T338" s="236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37" t="s">
        <v>150</v>
      </c>
      <c r="AT338" s="237" t="s">
        <v>145</v>
      </c>
      <c r="AU338" s="237" t="s">
        <v>86</v>
      </c>
      <c r="AY338" s="17" t="s">
        <v>143</v>
      </c>
      <c r="BE338" s="238">
        <f>IF(N338="základní",J338,0)</f>
        <v>0</v>
      </c>
      <c r="BF338" s="238">
        <f>IF(N338="snížená",J338,0)</f>
        <v>0</v>
      </c>
      <c r="BG338" s="238">
        <f>IF(N338="zákl. přenesená",J338,0)</f>
        <v>0</v>
      </c>
      <c r="BH338" s="238">
        <f>IF(N338="sníž. přenesená",J338,0)</f>
        <v>0</v>
      </c>
      <c r="BI338" s="238">
        <f>IF(N338="nulová",J338,0)</f>
        <v>0</v>
      </c>
      <c r="BJ338" s="17" t="s">
        <v>82</v>
      </c>
      <c r="BK338" s="238">
        <f>ROUND(I338*H338,2)</f>
        <v>0</v>
      </c>
      <c r="BL338" s="17" t="s">
        <v>150</v>
      </c>
      <c r="BM338" s="237" t="s">
        <v>1410</v>
      </c>
    </row>
    <row r="339" spans="1:47" s="2" customFormat="1" ht="12">
      <c r="A339" s="38"/>
      <c r="B339" s="39"/>
      <c r="C339" s="40"/>
      <c r="D339" s="239" t="s">
        <v>152</v>
      </c>
      <c r="E339" s="40"/>
      <c r="F339" s="240" t="s">
        <v>731</v>
      </c>
      <c r="G339" s="40"/>
      <c r="H339" s="40"/>
      <c r="I339" s="241"/>
      <c r="J339" s="40"/>
      <c r="K339" s="40"/>
      <c r="L339" s="44"/>
      <c r="M339" s="242"/>
      <c r="N339" s="243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152</v>
      </c>
      <c r="AU339" s="17" t="s">
        <v>86</v>
      </c>
    </row>
    <row r="340" spans="1:47" s="2" customFormat="1" ht="12">
      <c r="A340" s="38"/>
      <c r="B340" s="39"/>
      <c r="C340" s="40"/>
      <c r="D340" s="244" t="s">
        <v>154</v>
      </c>
      <c r="E340" s="40"/>
      <c r="F340" s="245" t="s">
        <v>732</v>
      </c>
      <c r="G340" s="40"/>
      <c r="H340" s="40"/>
      <c r="I340" s="241"/>
      <c r="J340" s="40"/>
      <c r="K340" s="40"/>
      <c r="L340" s="44"/>
      <c r="M340" s="242"/>
      <c r="N340" s="243"/>
      <c r="O340" s="91"/>
      <c r="P340" s="91"/>
      <c r="Q340" s="91"/>
      <c r="R340" s="91"/>
      <c r="S340" s="91"/>
      <c r="T340" s="92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154</v>
      </c>
      <c r="AU340" s="17" t="s">
        <v>86</v>
      </c>
    </row>
    <row r="341" spans="1:51" s="13" customFormat="1" ht="12">
      <c r="A341" s="13"/>
      <c r="B341" s="247"/>
      <c r="C341" s="248"/>
      <c r="D341" s="239" t="s">
        <v>158</v>
      </c>
      <c r="E341" s="249" t="s">
        <v>1</v>
      </c>
      <c r="F341" s="250" t="s">
        <v>720</v>
      </c>
      <c r="G341" s="248"/>
      <c r="H341" s="251">
        <v>54</v>
      </c>
      <c r="I341" s="252"/>
      <c r="J341" s="248"/>
      <c r="K341" s="248"/>
      <c r="L341" s="253"/>
      <c r="M341" s="254"/>
      <c r="N341" s="255"/>
      <c r="O341" s="255"/>
      <c r="P341" s="255"/>
      <c r="Q341" s="255"/>
      <c r="R341" s="255"/>
      <c r="S341" s="255"/>
      <c r="T341" s="256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57" t="s">
        <v>158</v>
      </c>
      <c r="AU341" s="257" t="s">
        <v>86</v>
      </c>
      <c r="AV341" s="13" t="s">
        <v>86</v>
      </c>
      <c r="AW341" s="13" t="s">
        <v>35</v>
      </c>
      <c r="AX341" s="13" t="s">
        <v>82</v>
      </c>
      <c r="AY341" s="257" t="s">
        <v>143</v>
      </c>
    </row>
    <row r="342" spans="1:63" s="12" customFormat="1" ht="22.8" customHeight="1">
      <c r="A342" s="12"/>
      <c r="B342" s="210"/>
      <c r="C342" s="211"/>
      <c r="D342" s="212" t="s">
        <v>77</v>
      </c>
      <c r="E342" s="224" t="s">
        <v>416</v>
      </c>
      <c r="F342" s="224" t="s">
        <v>417</v>
      </c>
      <c r="G342" s="211"/>
      <c r="H342" s="211"/>
      <c r="I342" s="214"/>
      <c r="J342" s="225">
        <f>BK342</f>
        <v>0</v>
      </c>
      <c r="K342" s="211"/>
      <c r="L342" s="216"/>
      <c r="M342" s="217"/>
      <c r="N342" s="218"/>
      <c r="O342" s="218"/>
      <c r="P342" s="219">
        <f>SUM(P343:P355)</f>
        <v>0</v>
      </c>
      <c r="Q342" s="218"/>
      <c r="R342" s="219">
        <f>SUM(R343:R355)</f>
        <v>0</v>
      </c>
      <c r="S342" s="218"/>
      <c r="T342" s="220">
        <f>SUM(T343:T355)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21" t="s">
        <v>82</v>
      </c>
      <c r="AT342" s="222" t="s">
        <v>77</v>
      </c>
      <c r="AU342" s="222" t="s">
        <v>82</v>
      </c>
      <c r="AY342" s="221" t="s">
        <v>143</v>
      </c>
      <c r="BK342" s="223">
        <f>SUM(BK343:BK355)</f>
        <v>0</v>
      </c>
    </row>
    <row r="343" spans="1:65" s="2" customFormat="1" ht="37.8" customHeight="1">
      <c r="A343" s="38"/>
      <c r="B343" s="39"/>
      <c r="C343" s="226" t="s">
        <v>684</v>
      </c>
      <c r="D343" s="226" t="s">
        <v>145</v>
      </c>
      <c r="E343" s="227" t="s">
        <v>419</v>
      </c>
      <c r="F343" s="228" t="s">
        <v>420</v>
      </c>
      <c r="G343" s="229" t="s">
        <v>218</v>
      </c>
      <c r="H343" s="230">
        <v>6.72</v>
      </c>
      <c r="I343" s="231"/>
      <c r="J343" s="232">
        <f>ROUND(I343*H343,2)</f>
        <v>0</v>
      </c>
      <c r="K343" s="228" t="s">
        <v>149</v>
      </c>
      <c r="L343" s="44"/>
      <c r="M343" s="233" t="s">
        <v>1</v>
      </c>
      <c r="N343" s="234" t="s">
        <v>43</v>
      </c>
      <c r="O343" s="91"/>
      <c r="P343" s="235">
        <f>O343*H343</f>
        <v>0</v>
      </c>
      <c r="Q343" s="235">
        <v>0</v>
      </c>
      <c r="R343" s="235">
        <f>Q343*H343</f>
        <v>0</v>
      </c>
      <c r="S343" s="235">
        <v>0</v>
      </c>
      <c r="T343" s="236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37" t="s">
        <v>150</v>
      </c>
      <c r="AT343" s="237" t="s">
        <v>145</v>
      </c>
      <c r="AU343" s="237" t="s">
        <v>86</v>
      </c>
      <c r="AY343" s="17" t="s">
        <v>143</v>
      </c>
      <c r="BE343" s="238">
        <f>IF(N343="základní",J343,0)</f>
        <v>0</v>
      </c>
      <c r="BF343" s="238">
        <f>IF(N343="snížená",J343,0)</f>
        <v>0</v>
      </c>
      <c r="BG343" s="238">
        <f>IF(N343="zákl. přenesená",J343,0)</f>
        <v>0</v>
      </c>
      <c r="BH343" s="238">
        <f>IF(N343="sníž. přenesená",J343,0)</f>
        <v>0</v>
      </c>
      <c r="BI343" s="238">
        <f>IF(N343="nulová",J343,0)</f>
        <v>0</v>
      </c>
      <c r="BJ343" s="17" t="s">
        <v>82</v>
      </c>
      <c r="BK343" s="238">
        <f>ROUND(I343*H343,2)</f>
        <v>0</v>
      </c>
      <c r="BL343" s="17" t="s">
        <v>150</v>
      </c>
      <c r="BM343" s="237" t="s">
        <v>1411</v>
      </c>
    </row>
    <row r="344" spans="1:47" s="2" customFormat="1" ht="12">
      <c r="A344" s="38"/>
      <c r="B344" s="39"/>
      <c r="C344" s="40"/>
      <c r="D344" s="239" t="s">
        <v>152</v>
      </c>
      <c r="E344" s="40"/>
      <c r="F344" s="240" t="s">
        <v>422</v>
      </c>
      <c r="G344" s="40"/>
      <c r="H344" s="40"/>
      <c r="I344" s="241"/>
      <c r="J344" s="40"/>
      <c r="K344" s="40"/>
      <c r="L344" s="44"/>
      <c r="M344" s="242"/>
      <c r="N344" s="243"/>
      <c r="O344" s="91"/>
      <c r="P344" s="91"/>
      <c r="Q344" s="91"/>
      <c r="R344" s="91"/>
      <c r="S344" s="91"/>
      <c r="T344" s="92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T344" s="17" t="s">
        <v>152</v>
      </c>
      <c r="AU344" s="17" t="s">
        <v>86</v>
      </c>
    </row>
    <row r="345" spans="1:47" s="2" customFormat="1" ht="12">
      <c r="A345" s="38"/>
      <c r="B345" s="39"/>
      <c r="C345" s="40"/>
      <c r="D345" s="244" t="s">
        <v>154</v>
      </c>
      <c r="E345" s="40"/>
      <c r="F345" s="245" t="s">
        <v>423</v>
      </c>
      <c r="G345" s="40"/>
      <c r="H345" s="40"/>
      <c r="I345" s="241"/>
      <c r="J345" s="40"/>
      <c r="K345" s="40"/>
      <c r="L345" s="44"/>
      <c r="M345" s="242"/>
      <c r="N345" s="243"/>
      <c r="O345" s="91"/>
      <c r="P345" s="91"/>
      <c r="Q345" s="91"/>
      <c r="R345" s="91"/>
      <c r="S345" s="91"/>
      <c r="T345" s="92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154</v>
      </c>
      <c r="AU345" s="17" t="s">
        <v>86</v>
      </c>
    </row>
    <row r="346" spans="1:51" s="13" customFormat="1" ht="12">
      <c r="A346" s="13"/>
      <c r="B346" s="247"/>
      <c r="C346" s="248"/>
      <c r="D346" s="239" t="s">
        <v>158</v>
      </c>
      <c r="E346" s="249" t="s">
        <v>1</v>
      </c>
      <c r="F346" s="250" t="s">
        <v>424</v>
      </c>
      <c r="G346" s="248"/>
      <c r="H346" s="251">
        <v>6.72</v>
      </c>
      <c r="I346" s="252"/>
      <c r="J346" s="248"/>
      <c r="K346" s="248"/>
      <c r="L346" s="253"/>
      <c r="M346" s="254"/>
      <c r="N346" s="255"/>
      <c r="O346" s="255"/>
      <c r="P346" s="255"/>
      <c r="Q346" s="255"/>
      <c r="R346" s="255"/>
      <c r="S346" s="255"/>
      <c r="T346" s="256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57" t="s">
        <v>158</v>
      </c>
      <c r="AU346" s="257" t="s">
        <v>86</v>
      </c>
      <c r="AV346" s="13" t="s">
        <v>86</v>
      </c>
      <c r="AW346" s="13" t="s">
        <v>35</v>
      </c>
      <c r="AX346" s="13" t="s">
        <v>82</v>
      </c>
      <c r="AY346" s="257" t="s">
        <v>143</v>
      </c>
    </row>
    <row r="347" spans="1:65" s="2" customFormat="1" ht="21.75" customHeight="1">
      <c r="A347" s="38"/>
      <c r="B347" s="39"/>
      <c r="C347" s="226" t="s">
        <v>690</v>
      </c>
      <c r="D347" s="226" t="s">
        <v>145</v>
      </c>
      <c r="E347" s="227" t="s">
        <v>426</v>
      </c>
      <c r="F347" s="228" t="s">
        <v>427</v>
      </c>
      <c r="G347" s="229" t="s">
        <v>218</v>
      </c>
      <c r="H347" s="230">
        <v>166.8</v>
      </c>
      <c r="I347" s="231"/>
      <c r="J347" s="232">
        <f>ROUND(I347*H347,2)</f>
        <v>0</v>
      </c>
      <c r="K347" s="228" t="s">
        <v>149</v>
      </c>
      <c r="L347" s="44"/>
      <c r="M347" s="233" t="s">
        <v>1</v>
      </c>
      <c r="N347" s="234" t="s">
        <v>43</v>
      </c>
      <c r="O347" s="91"/>
      <c r="P347" s="235">
        <f>O347*H347</f>
        <v>0</v>
      </c>
      <c r="Q347" s="235">
        <v>0</v>
      </c>
      <c r="R347" s="235">
        <f>Q347*H347</f>
        <v>0</v>
      </c>
      <c r="S347" s="235">
        <v>0</v>
      </c>
      <c r="T347" s="236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37" t="s">
        <v>150</v>
      </c>
      <c r="AT347" s="237" t="s">
        <v>145</v>
      </c>
      <c r="AU347" s="237" t="s">
        <v>86</v>
      </c>
      <c r="AY347" s="17" t="s">
        <v>143</v>
      </c>
      <c r="BE347" s="238">
        <f>IF(N347="základní",J347,0)</f>
        <v>0</v>
      </c>
      <c r="BF347" s="238">
        <f>IF(N347="snížená",J347,0)</f>
        <v>0</v>
      </c>
      <c r="BG347" s="238">
        <f>IF(N347="zákl. přenesená",J347,0)</f>
        <v>0</v>
      </c>
      <c r="BH347" s="238">
        <f>IF(N347="sníž. přenesená",J347,0)</f>
        <v>0</v>
      </c>
      <c r="BI347" s="238">
        <f>IF(N347="nulová",J347,0)</f>
        <v>0</v>
      </c>
      <c r="BJ347" s="17" t="s">
        <v>82</v>
      </c>
      <c r="BK347" s="238">
        <f>ROUND(I347*H347,2)</f>
        <v>0</v>
      </c>
      <c r="BL347" s="17" t="s">
        <v>150</v>
      </c>
      <c r="BM347" s="237" t="s">
        <v>1412</v>
      </c>
    </row>
    <row r="348" spans="1:47" s="2" customFormat="1" ht="12">
      <c r="A348" s="38"/>
      <c r="B348" s="39"/>
      <c r="C348" s="40"/>
      <c r="D348" s="239" t="s">
        <v>152</v>
      </c>
      <c r="E348" s="40"/>
      <c r="F348" s="240" t="s">
        <v>429</v>
      </c>
      <c r="G348" s="40"/>
      <c r="H348" s="40"/>
      <c r="I348" s="241"/>
      <c r="J348" s="40"/>
      <c r="K348" s="40"/>
      <c r="L348" s="44"/>
      <c r="M348" s="242"/>
      <c r="N348" s="243"/>
      <c r="O348" s="91"/>
      <c r="P348" s="91"/>
      <c r="Q348" s="91"/>
      <c r="R348" s="91"/>
      <c r="S348" s="91"/>
      <c r="T348" s="92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T348" s="17" t="s">
        <v>152</v>
      </c>
      <c r="AU348" s="17" t="s">
        <v>86</v>
      </c>
    </row>
    <row r="349" spans="1:47" s="2" customFormat="1" ht="12">
      <c r="A349" s="38"/>
      <c r="B349" s="39"/>
      <c r="C349" s="40"/>
      <c r="D349" s="244" t="s">
        <v>154</v>
      </c>
      <c r="E349" s="40"/>
      <c r="F349" s="245" t="s">
        <v>430</v>
      </c>
      <c r="G349" s="40"/>
      <c r="H349" s="40"/>
      <c r="I349" s="241"/>
      <c r="J349" s="40"/>
      <c r="K349" s="40"/>
      <c r="L349" s="44"/>
      <c r="M349" s="242"/>
      <c r="N349" s="243"/>
      <c r="O349" s="91"/>
      <c r="P349" s="91"/>
      <c r="Q349" s="91"/>
      <c r="R349" s="91"/>
      <c r="S349" s="91"/>
      <c r="T349" s="92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T349" s="17" t="s">
        <v>154</v>
      </c>
      <c r="AU349" s="17" t="s">
        <v>86</v>
      </c>
    </row>
    <row r="350" spans="1:47" s="2" customFormat="1" ht="12">
      <c r="A350" s="38"/>
      <c r="B350" s="39"/>
      <c r="C350" s="40"/>
      <c r="D350" s="239" t="s">
        <v>156</v>
      </c>
      <c r="E350" s="40"/>
      <c r="F350" s="246" t="s">
        <v>431</v>
      </c>
      <c r="G350" s="40"/>
      <c r="H350" s="40"/>
      <c r="I350" s="241"/>
      <c r="J350" s="40"/>
      <c r="K350" s="40"/>
      <c r="L350" s="44"/>
      <c r="M350" s="242"/>
      <c r="N350" s="243"/>
      <c r="O350" s="91"/>
      <c r="P350" s="91"/>
      <c r="Q350" s="91"/>
      <c r="R350" s="91"/>
      <c r="S350" s="91"/>
      <c r="T350" s="92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T350" s="17" t="s">
        <v>156</v>
      </c>
      <c r="AU350" s="17" t="s">
        <v>86</v>
      </c>
    </row>
    <row r="351" spans="1:51" s="13" customFormat="1" ht="12">
      <c r="A351" s="13"/>
      <c r="B351" s="247"/>
      <c r="C351" s="248"/>
      <c r="D351" s="239" t="s">
        <v>158</v>
      </c>
      <c r="E351" s="248"/>
      <c r="F351" s="250" t="s">
        <v>1413</v>
      </c>
      <c r="G351" s="248"/>
      <c r="H351" s="251">
        <v>166.8</v>
      </c>
      <c r="I351" s="252"/>
      <c r="J351" s="248"/>
      <c r="K351" s="248"/>
      <c r="L351" s="253"/>
      <c r="M351" s="254"/>
      <c r="N351" s="255"/>
      <c r="O351" s="255"/>
      <c r="P351" s="255"/>
      <c r="Q351" s="255"/>
      <c r="R351" s="255"/>
      <c r="S351" s="255"/>
      <c r="T351" s="256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57" t="s">
        <v>158</v>
      </c>
      <c r="AU351" s="257" t="s">
        <v>86</v>
      </c>
      <c r="AV351" s="13" t="s">
        <v>86</v>
      </c>
      <c r="AW351" s="13" t="s">
        <v>4</v>
      </c>
      <c r="AX351" s="13" t="s">
        <v>82</v>
      </c>
      <c r="AY351" s="257" t="s">
        <v>143</v>
      </c>
    </row>
    <row r="352" spans="1:65" s="2" customFormat="1" ht="24.15" customHeight="1">
      <c r="A352" s="38"/>
      <c r="B352" s="39"/>
      <c r="C352" s="226" t="s">
        <v>694</v>
      </c>
      <c r="D352" s="226" t="s">
        <v>145</v>
      </c>
      <c r="E352" s="227" t="s">
        <v>434</v>
      </c>
      <c r="F352" s="228" t="s">
        <v>435</v>
      </c>
      <c r="G352" s="229" t="s">
        <v>218</v>
      </c>
      <c r="H352" s="230">
        <v>83.4</v>
      </c>
      <c r="I352" s="231"/>
      <c r="J352" s="232">
        <f>ROUND(I352*H352,2)</f>
        <v>0</v>
      </c>
      <c r="K352" s="228" t="s">
        <v>149</v>
      </c>
      <c r="L352" s="44"/>
      <c r="M352" s="233" t="s">
        <v>1</v>
      </c>
      <c r="N352" s="234" t="s">
        <v>43</v>
      </c>
      <c r="O352" s="91"/>
      <c r="P352" s="235">
        <f>O352*H352</f>
        <v>0</v>
      </c>
      <c r="Q352" s="235">
        <v>0</v>
      </c>
      <c r="R352" s="235">
        <f>Q352*H352</f>
        <v>0</v>
      </c>
      <c r="S352" s="235">
        <v>0</v>
      </c>
      <c r="T352" s="236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37" t="s">
        <v>150</v>
      </c>
      <c r="AT352" s="237" t="s">
        <v>145</v>
      </c>
      <c r="AU352" s="237" t="s">
        <v>86</v>
      </c>
      <c r="AY352" s="17" t="s">
        <v>143</v>
      </c>
      <c r="BE352" s="238">
        <f>IF(N352="základní",J352,0)</f>
        <v>0</v>
      </c>
      <c r="BF352" s="238">
        <f>IF(N352="snížená",J352,0)</f>
        <v>0</v>
      </c>
      <c r="BG352" s="238">
        <f>IF(N352="zákl. přenesená",J352,0)</f>
        <v>0</v>
      </c>
      <c r="BH352" s="238">
        <f>IF(N352="sníž. přenesená",J352,0)</f>
        <v>0</v>
      </c>
      <c r="BI352" s="238">
        <f>IF(N352="nulová",J352,0)</f>
        <v>0</v>
      </c>
      <c r="BJ352" s="17" t="s">
        <v>82</v>
      </c>
      <c r="BK352" s="238">
        <f>ROUND(I352*H352,2)</f>
        <v>0</v>
      </c>
      <c r="BL352" s="17" t="s">
        <v>150</v>
      </c>
      <c r="BM352" s="237" t="s">
        <v>1414</v>
      </c>
    </row>
    <row r="353" spans="1:47" s="2" customFormat="1" ht="12">
      <c r="A353" s="38"/>
      <c r="B353" s="39"/>
      <c r="C353" s="40"/>
      <c r="D353" s="239" t="s">
        <v>152</v>
      </c>
      <c r="E353" s="40"/>
      <c r="F353" s="240" t="s">
        <v>437</v>
      </c>
      <c r="G353" s="40"/>
      <c r="H353" s="40"/>
      <c r="I353" s="241"/>
      <c r="J353" s="40"/>
      <c r="K353" s="40"/>
      <c r="L353" s="44"/>
      <c r="M353" s="242"/>
      <c r="N353" s="243"/>
      <c r="O353" s="91"/>
      <c r="P353" s="91"/>
      <c r="Q353" s="91"/>
      <c r="R353" s="91"/>
      <c r="S353" s="91"/>
      <c r="T353" s="92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T353" s="17" t="s">
        <v>152</v>
      </c>
      <c r="AU353" s="17" t="s">
        <v>86</v>
      </c>
    </row>
    <row r="354" spans="1:47" s="2" customFormat="1" ht="12">
      <c r="A354" s="38"/>
      <c r="B354" s="39"/>
      <c r="C354" s="40"/>
      <c r="D354" s="244" t="s">
        <v>154</v>
      </c>
      <c r="E354" s="40"/>
      <c r="F354" s="245" t="s">
        <v>438</v>
      </c>
      <c r="G354" s="40"/>
      <c r="H354" s="40"/>
      <c r="I354" s="241"/>
      <c r="J354" s="40"/>
      <c r="K354" s="40"/>
      <c r="L354" s="44"/>
      <c r="M354" s="242"/>
      <c r="N354" s="243"/>
      <c r="O354" s="91"/>
      <c r="P354" s="91"/>
      <c r="Q354" s="91"/>
      <c r="R354" s="91"/>
      <c r="S354" s="91"/>
      <c r="T354" s="92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154</v>
      </c>
      <c r="AU354" s="17" t="s">
        <v>86</v>
      </c>
    </row>
    <row r="355" spans="1:47" s="2" customFormat="1" ht="12">
      <c r="A355" s="38"/>
      <c r="B355" s="39"/>
      <c r="C355" s="40"/>
      <c r="D355" s="239" t="s">
        <v>156</v>
      </c>
      <c r="E355" s="40"/>
      <c r="F355" s="246" t="s">
        <v>439</v>
      </c>
      <c r="G355" s="40"/>
      <c r="H355" s="40"/>
      <c r="I355" s="241"/>
      <c r="J355" s="40"/>
      <c r="K355" s="40"/>
      <c r="L355" s="44"/>
      <c r="M355" s="242"/>
      <c r="N355" s="243"/>
      <c r="O355" s="91"/>
      <c r="P355" s="91"/>
      <c r="Q355" s="91"/>
      <c r="R355" s="91"/>
      <c r="S355" s="91"/>
      <c r="T355" s="92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156</v>
      </c>
      <c r="AU355" s="17" t="s">
        <v>86</v>
      </c>
    </row>
    <row r="356" spans="1:63" s="12" customFormat="1" ht="22.8" customHeight="1">
      <c r="A356" s="12"/>
      <c r="B356" s="210"/>
      <c r="C356" s="211"/>
      <c r="D356" s="212" t="s">
        <v>77</v>
      </c>
      <c r="E356" s="224" t="s">
        <v>440</v>
      </c>
      <c r="F356" s="224" t="s">
        <v>441</v>
      </c>
      <c r="G356" s="211"/>
      <c r="H356" s="211"/>
      <c r="I356" s="214"/>
      <c r="J356" s="225">
        <f>BK356</f>
        <v>0</v>
      </c>
      <c r="K356" s="211"/>
      <c r="L356" s="216"/>
      <c r="M356" s="217"/>
      <c r="N356" s="218"/>
      <c r="O356" s="218"/>
      <c r="P356" s="219">
        <f>SUM(P357:P359)</f>
        <v>0</v>
      </c>
      <c r="Q356" s="218"/>
      <c r="R356" s="219">
        <f>SUM(R357:R359)</f>
        <v>0</v>
      </c>
      <c r="S356" s="218"/>
      <c r="T356" s="220">
        <f>SUM(T357:T359)</f>
        <v>0</v>
      </c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R356" s="221" t="s">
        <v>82</v>
      </c>
      <c r="AT356" s="222" t="s">
        <v>77</v>
      </c>
      <c r="AU356" s="222" t="s">
        <v>82</v>
      </c>
      <c r="AY356" s="221" t="s">
        <v>143</v>
      </c>
      <c r="BK356" s="223">
        <f>SUM(BK357:BK359)</f>
        <v>0</v>
      </c>
    </row>
    <row r="357" spans="1:65" s="2" customFormat="1" ht="33" customHeight="1">
      <c r="A357" s="38"/>
      <c r="B357" s="39"/>
      <c r="C357" s="226" t="s">
        <v>700</v>
      </c>
      <c r="D357" s="226" t="s">
        <v>145</v>
      </c>
      <c r="E357" s="227" t="s">
        <v>443</v>
      </c>
      <c r="F357" s="228" t="s">
        <v>444</v>
      </c>
      <c r="G357" s="229" t="s">
        <v>218</v>
      </c>
      <c r="H357" s="230">
        <v>180.759</v>
      </c>
      <c r="I357" s="231"/>
      <c r="J357" s="232">
        <f>ROUND(I357*H357,2)</f>
        <v>0</v>
      </c>
      <c r="K357" s="228" t="s">
        <v>149</v>
      </c>
      <c r="L357" s="44"/>
      <c r="M357" s="233" t="s">
        <v>1</v>
      </c>
      <c r="N357" s="234" t="s">
        <v>43</v>
      </c>
      <c r="O357" s="91"/>
      <c r="P357" s="235">
        <f>O357*H357</f>
        <v>0</v>
      </c>
      <c r="Q357" s="235">
        <v>0</v>
      </c>
      <c r="R357" s="235">
        <f>Q357*H357</f>
        <v>0</v>
      </c>
      <c r="S357" s="235">
        <v>0</v>
      </c>
      <c r="T357" s="236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37" t="s">
        <v>150</v>
      </c>
      <c r="AT357" s="237" t="s">
        <v>145</v>
      </c>
      <c r="AU357" s="237" t="s">
        <v>86</v>
      </c>
      <c r="AY357" s="17" t="s">
        <v>143</v>
      </c>
      <c r="BE357" s="238">
        <f>IF(N357="základní",J357,0)</f>
        <v>0</v>
      </c>
      <c r="BF357" s="238">
        <f>IF(N357="snížená",J357,0)</f>
        <v>0</v>
      </c>
      <c r="BG357" s="238">
        <f>IF(N357="zákl. přenesená",J357,0)</f>
        <v>0</v>
      </c>
      <c r="BH357" s="238">
        <f>IF(N357="sníž. přenesená",J357,0)</f>
        <v>0</v>
      </c>
      <c r="BI357" s="238">
        <f>IF(N357="nulová",J357,0)</f>
        <v>0</v>
      </c>
      <c r="BJ357" s="17" t="s">
        <v>82</v>
      </c>
      <c r="BK357" s="238">
        <f>ROUND(I357*H357,2)</f>
        <v>0</v>
      </c>
      <c r="BL357" s="17" t="s">
        <v>150</v>
      </c>
      <c r="BM357" s="237" t="s">
        <v>1415</v>
      </c>
    </row>
    <row r="358" spans="1:47" s="2" customFormat="1" ht="12">
      <c r="A358" s="38"/>
      <c r="B358" s="39"/>
      <c r="C358" s="40"/>
      <c r="D358" s="239" t="s">
        <v>152</v>
      </c>
      <c r="E358" s="40"/>
      <c r="F358" s="240" t="s">
        <v>446</v>
      </c>
      <c r="G358" s="40"/>
      <c r="H358" s="40"/>
      <c r="I358" s="241"/>
      <c r="J358" s="40"/>
      <c r="K358" s="40"/>
      <c r="L358" s="44"/>
      <c r="M358" s="242"/>
      <c r="N358" s="243"/>
      <c r="O358" s="91"/>
      <c r="P358" s="91"/>
      <c r="Q358" s="91"/>
      <c r="R358" s="91"/>
      <c r="S358" s="91"/>
      <c r="T358" s="92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T358" s="17" t="s">
        <v>152</v>
      </c>
      <c r="AU358" s="17" t="s">
        <v>86</v>
      </c>
    </row>
    <row r="359" spans="1:47" s="2" customFormat="1" ht="12">
      <c r="A359" s="38"/>
      <c r="B359" s="39"/>
      <c r="C359" s="40"/>
      <c r="D359" s="244" t="s">
        <v>154</v>
      </c>
      <c r="E359" s="40"/>
      <c r="F359" s="245" t="s">
        <v>447</v>
      </c>
      <c r="G359" s="40"/>
      <c r="H359" s="40"/>
      <c r="I359" s="241"/>
      <c r="J359" s="40"/>
      <c r="K359" s="40"/>
      <c r="L359" s="44"/>
      <c r="M359" s="279"/>
      <c r="N359" s="280"/>
      <c r="O359" s="281"/>
      <c r="P359" s="281"/>
      <c r="Q359" s="281"/>
      <c r="R359" s="281"/>
      <c r="S359" s="281"/>
      <c r="T359" s="282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154</v>
      </c>
      <c r="AU359" s="17" t="s">
        <v>86</v>
      </c>
    </row>
    <row r="360" spans="1:31" s="2" customFormat="1" ht="6.95" customHeight="1">
      <c r="A360" s="38"/>
      <c r="B360" s="66"/>
      <c r="C360" s="67"/>
      <c r="D360" s="67"/>
      <c r="E360" s="67"/>
      <c r="F360" s="67"/>
      <c r="G360" s="67"/>
      <c r="H360" s="67"/>
      <c r="I360" s="67"/>
      <c r="J360" s="67"/>
      <c r="K360" s="67"/>
      <c r="L360" s="44"/>
      <c r="M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</row>
  </sheetData>
  <sheetProtection password="CC35" sheet="1" objects="1" scenarios="1" formatColumns="0" formatRows="0" autoFilter="0"/>
  <autoFilter ref="C127:K35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hyperlinks>
    <hyperlink ref="F133" r:id="rId1" display="https://podminky.urs.cz/item/CS_URS_2023_02/113106185"/>
    <hyperlink ref="F139" r:id="rId2" display="https://podminky.urs.cz/item/CS_URS_2023_02/113107223"/>
    <hyperlink ref="F146" r:id="rId3" display="https://podminky.urs.cz/item/CS_URS_2023_02/113154365"/>
    <hyperlink ref="F153" r:id="rId4" display="https://podminky.urs.cz/item/CS_URS_2023_02/122452205"/>
    <hyperlink ref="F160" r:id="rId5" display="https://podminky.urs.cz/item/CS_URS_2023_02/129001101"/>
    <hyperlink ref="F164" r:id="rId6" display="https://podminky.urs.cz/item/CS_URS_2023_02/132351104"/>
    <hyperlink ref="F168" r:id="rId7" display="https://podminky.urs.cz/item/CS_URS_2023_02/16265113(R)"/>
    <hyperlink ref="F172" r:id="rId8" display="https://podminky.urs.cz/item/CS_URS_2023_02/162751137"/>
    <hyperlink ref="F177" r:id="rId9" display="https://podminky.urs.cz/item/CS_URS_2023_02/171152111"/>
    <hyperlink ref="F185" r:id="rId10" display="https://podminky.urs.cz/item/CS_URS_2023_02/171201231"/>
    <hyperlink ref="F192" r:id="rId11" display="https://podminky.urs.cz/item/CS_URS_2023_02/171251201"/>
    <hyperlink ref="F199" r:id="rId12" display="https://podminky.urs.cz/item/CS_URS_2023_02/181252305"/>
    <hyperlink ref="F206" r:id="rId13" display="https://podminky.urs.cz/item/CS_URS_2023_02/211971110"/>
    <hyperlink ref="F213" r:id="rId14" display="https://podminky.urs.cz/item/CS_URS_2023_02/212752402"/>
    <hyperlink ref="F217" r:id="rId15" display="https://podminky.urs.cz/item/CS_URS_2023_02/213141112"/>
    <hyperlink ref="F227" r:id="rId16" display="https://podminky.urs.cz/item/CS_URS_2023_02/564851111"/>
    <hyperlink ref="F233" r:id="rId17" display="https://podminky.urs.cz/item/CS_URS_2023_02/565156121"/>
    <hyperlink ref="F239" r:id="rId18" display="https://podminky.urs.cz/item/CS_URS_2023_02/567522124"/>
    <hyperlink ref="F253" r:id="rId19" display="https://podminky.urs.cz/item/CS_URS_2023_02/573191111"/>
    <hyperlink ref="F259" r:id="rId20" display="https://podminky.urs.cz/item/CS_URS_2023_02/573231107"/>
    <hyperlink ref="F265" r:id="rId21" display="https://podminky.urs.cz/item/CS_URS_2023_02/577134121"/>
    <hyperlink ref="F271" r:id="rId22" display="https://podminky.urs.cz/item/CS_URS_2023_02/591211111"/>
    <hyperlink ref="F276" r:id="rId23" display="https://podminky.urs.cz/item/CS_URS_2023_02/877355121(R)"/>
    <hyperlink ref="F280" r:id="rId24" display="https://podminky.urs.cz/item/CS_URS_2023_02/890411851"/>
    <hyperlink ref="F285" r:id="rId25" display="https://podminky.urs.cz/item/CS_URS_2023_02/895941302"/>
    <hyperlink ref="F291" r:id="rId26" display="https://podminky.urs.cz/item/CS_URS_2023_02/895941313"/>
    <hyperlink ref="F297" r:id="rId27" display="https://podminky.urs.cz/item/CS_URS_2023_02/895941323"/>
    <hyperlink ref="F303" r:id="rId28" display="https://podminky.urs.cz/item/CS_URS_2023_02/895941332"/>
    <hyperlink ref="F309" r:id="rId29" display="https://podminky.urs.cz/item/CS_URS_2023_02/895941351"/>
    <hyperlink ref="F317" r:id="rId30" display="https://podminky.urs.cz/item/CS_URS_2023_02/899204112"/>
    <hyperlink ref="F324" r:id="rId31" display="https://podminky.urs.cz/item/CS_URS_2023_02/916111113"/>
    <hyperlink ref="F328" r:id="rId32" display="https://podminky.urs.cz/item/CS_URS_2023_02/916111122"/>
    <hyperlink ref="F332" r:id="rId33" display="https://podminky.urs.cz/item/CS_URS_2023_02/919112223"/>
    <hyperlink ref="F336" r:id="rId34" display="https://podminky.urs.cz/item/CS_URS_2023_02/919121223"/>
    <hyperlink ref="F340" r:id="rId35" display="https://podminky.urs.cz/item/CS_URS_2023_02/979071121"/>
    <hyperlink ref="F345" r:id="rId36" display="https://podminky.urs.cz/item/CS_URS_2023_02/997013861"/>
    <hyperlink ref="F349" r:id="rId37" display="https://podminky.urs.cz/item/CS_URS_2023_02/997221551"/>
    <hyperlink ref="F354" r:id="rId38" display="https://podminky.urs.cz/item/CS_URS_2023_02/997221611"/>
    <hyperlink ref="F359" r:id="rId39" display="https://podminky.urs.cz/item/CS_URS_2023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0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Rekonstrukce ulice Husova, Náměšť nad Oslavou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1323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52" t="s">
        <v>1416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18. 10. 2023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32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33</v>
      </c>
      <c r="F23" s="38"/>
      <c r="G23" s="38"/>
      <c r="H23" s="38"/>
      <c r="I23" s="150" t="s">
        <v>28</v>
      </c>
      <c r="J23" s="141" t="s">
        <v>34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33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ROUND(J127,2)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ROUND((SUM(BE127:BE506)),2)</f>
        <v>0</v>
      </c>
      <c r="G35" s="38"/>
      <c r="H35" s="38"/>
      <c r="I35" s="164">
        <v>0.21</v>
      </c>
      <c r="J35" s="163">
        <f>ROUND(((SUM(BE127:BE506))*I35),2)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ROUND((SUM(BF127:BF506)),2)</f>
        <v>0</v>
      </c>
      <c r="G36" s="38"/>
      <c r="H36" s="38"/>
      <c r="I36" s="164">
        <v>0.12</v>
      </c>
      <c r="J36" s="163">
        <f>ROUND(((SUM(BF127:BF506))*I36),2)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ROUND((SUM(BG127:BG506)),2)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ROUND((SUM(BH127:BH506)),2)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ROUND((SUM(BI127:BI506)),2)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Rekonstrukce ulice Husova, Náměšť nad Oslavou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1323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30" customHeight="1">
      <c r="A89" s="38"/>
      <c r="B89" s="39"/>
      <c r="C89" s="40"/>
      <c r="D89" s="40"/>
      <c r="E89" s="76" t="str">
        <f>E11</f>
        <v>100.2C - Rekonstrukce přidružených ploch ul. Husova - II.etapa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Náměšť nad Oslavou</v>
      </c>
      <c r="G91" s="40"/>
      <c r="H91" s="40"/>
      <c r="I91" s="32" t="s">
        <v>22</v>
      </c>
      <c r="J91" s="79" t="str">
        <f>IF(J14="","",J14)</f>
        <v>18. 10. 2023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25.65" customHeight="1">
      <c r="A93" s="38"/>
      <c r="B93" s="39"/>
      <c r="C93" s="32" t="s">
        <v>24</v>
      </c>
      <c r="D93" s="40"/>
      <c r="E93" s="40"/>
      <c r="F93" s="27" t="str">
        <f>E17</f>
        <v>Město Náměšť nad Oslavou</v>
      </c>
      <c r="G93" s="40"/>
      <c r="H93" s="40"/>
      <c r="I93" s="32" t="s">
        <v>31</v>
      </c>
      <c r="J93" s="36" t="str">
        <f>E23</f>
        <v>PROfi Jihlava spol. s 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5.6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>PROfi Jihlava spol. s r.o.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116</v>
      </c>
      <c r="D96" s="185"/>
      <c r="E96" s="185"/>
      <c r="F96" s="185"/>
      <c r="G96" s="185"/>
      <c r="H96" s="185"/>
      <c r="I96" s="185"/>
      <c r="J96" s="186" t="s">
        <v>117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118</v>
      </c>
      <c r="D98" s="40"/>
      <c r="E98" s="40"/>
      <c r="F98" s="40"/>
      <c r="G98" s="40"/>
      <c r="H98" s="40"/>
      <c r="I98" s="40"/>
      <c r="J98" s="110">
        <f>J127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119</v>
      </c>
    </row>
    <row r="99" spans="1:31" s="9" customFormat="1" ht="24.95" customHeight="1">
      <c r="A99" s="9"/>
      <c r="B99" s="188"/>
      <c r="C99" s="189"/>
      <c r="D99" s="190" t="s">
        <v>120</v>
      </c>
      <c r="E99" s="191"/>
      <c r="F99" s="191"/>
      <c r="G99" s="191"/>
      <c r="H99" s="191"/>
      <c r="I99" s="191"/>
      <c r="J99" s="192">
        <f>J128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121</v>
      </c>
      <c r="E100" s="196"/>
      <c r="F100" s="196"/>
      <c r="G100" s="196"/>
      <c r="H100" s="196"/>
      <c r="I100" s="196"/>
      <c r="J100" s="197">
        <f>J129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4"/>
      <c r="C101" s="133"/>
      <c r="D101" s="195" t="s">
        <v>1417</v>
      </c>
      <c r="E101" s="196"/>
      <c r="F101" s="196"/>
      <c r="G101" s="196"/>
      <c r="H101" s="196"/>
      <c r="I101" s="196"/>
      <c r="J101" s="197">
        <f>J277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4"/>
      <c r="C102" s="133"/>
      <c r="D102" s="195" t="s">
        <v>123</v>
      </c>
      <c r="E102" s="196"/>
      <c r="F102" s="196"/>
      <c r="G102" s="196"/>
      <c r="H102" s="196"/>
      <c r="I102" s="196"/>
      <c r="J102" s="197">
        <f>J299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4"/>
      <c r="C103" s="133"/>
      <c r="D103" s="195" t="s">
        <v>125</v>
      </c>
      <c r="E103" s="196"/>
      <c r="F103" s="196"/>
      <c r="G103" s="196"/>
      <c r="H103" s="196"/>
      <c r="I103" s="196"/>
      <c r="J103" s="197">
        <f>J380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4"/>
      <c r="C104" s="133"/>
      <c r="D104" s="195" t="s">
        <v>126</v>
      </c>
      <c r="E104" s="196"/>
      <c r="F104" s="196"/>
      <c r="G104" s="196"/>
      <c r="H104" s="196"/>
      <c r="I104" s="196"/>
      <c r="J104" s="197">
        <f>J469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4"/>
      <c r="C105" s="133"/>
      <c r="D105" s="195" t="s">
        <v>127</v>
      </c>
      <c r="E105" s="196"/>
      <c r="F105" s="196"/>
      <c r="G105" s="196"/>
      <c r="H105" s="196"/>
      <c r="I105" s="196"/>
      <c r="J105" s="197">
        <f>J503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6.95" customHeight="1">
      <c r="A107" s="38"/>
      <c r="B107" s="66"/>
      <c r="C107" s="67"/>
      <c r="D107" s="67"/>
      <c r="E107" s="67"/>
      <c r="F107" s="67"/>
      <c r="G107" s="67"/>
      <c r="H107" s="67"/>
      <c r="I107" s="67"/>
      <c r="J107" s="67"/>
      <c r="K107" s="67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11" spans="1:31" s="2" customFormat="1" ht="6.95" customHeight="1">
      <c r="A111" s="38"/>
      <c r="B111" s="68"/>
      <c r="C111" s="69"/>
      <c r="D111" s="69"/>
      <c r="E111" s="69"/>
      <c r="F111" s="69"/>
      <c r="G111" s="69"/>
      <c r="H111" s="69"/>
      <c r="I111" s="69"/>
      <c r="J111" s="69"/>
      <c r="K111" s="69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24.95" customHeight="1">
      <c r="A112" s="38"/>
      <c r="B112" s="39"/>
      <c r="C112" s="23" t="s">
        <v>128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16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183" t="str">
        <f>E7</f>
        <v>Rekonstrukce ulice Husova, Náměšť nad Oslavou</v>
      </c>
      <c r="F115" s="32"/>
      <c r="G115" s="32"/>
      <c r="H115" s="32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2:12" s="1" customFormat="1" ht="12" customHeight="1">
      <c r="B116" s="21"/>
      <c r="C116" s="32" t="s">
        <v>111</v>
      </c>
      <c r="D116" s="22"/>
      <c r="E116" s="22"/>
      <c r="F116" s="22"/>
      <c r="G116" s="22"/>
      <c r="H116" s="22"/>
      <c r="I116" s="22"/>
      <c r="J116" s="22"/>
      <c r="K116" s="22"/>
      <c r="L116" s="20"/>
    </row>
    <row r="117" spans="1:31" s="2" customFormat="1" ht="16.5" customHeight="1">
      <c r="A117" s="38"/>
      <c r="B117" s="39"/>
      <c r="C117" s="40"/>
      <c r="D117" s="40"/>
      <c r="E117" s="183" t="s">
        <v>1323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2" customHeight="1">
      <c r="A118" s="38"/>
      <c r="B118" s="39"/>
      <c r="C118" s="32" t="s">
        <v>113</v>
      </c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30" customHeight="1">
      <c r="A119" s="38"/>
      <c r="B119" s="39"/>
      <c r="C119" s="40"/>
      <c r="D119" s="40"/>
      <c r="E119" s="76" t="str">
        <f>E11</f>
        <v>100.2C - Rekonstrukce přidružených ploch ul. Husova - II.etapa</v>
      </c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2" customHeight="1">
      <c r="A121" s="38"/>
      <c r="B121" s="39"/>
      <c r="C121" s="32" t="s">
        <v>20</v>
      </c>
      <c r="D121" s="40"/>
      <c r="E121" s="40"/>
      <c r="F121" s="27" t="str">
        <f>F14</f>
        <v>Náměšť nad Oslavou</v>
      </c>
      <c r="G121" s="40"/>
      <c r="H121" s="40"/>
      <c r="I121" s="32" t="s">
        <v>22</v>
      </c>
      <c r="J121" s="79" t="str">
        <f>IF(J14="","",J14)</f>
        <v>18. 10. 2023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6.95" customHeight="1">
      <c r="A122" s="38"/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25.65" customHeight="1">
      <c r="A123" s="38"/>
      <c r="B123" s="39"/>
      <c r="C123" s="32" t="s">
        <v>24</v>
      </c>
      <c r="D123" s="40"/>
      <c r="E123" s="40"/>
      <c r="F123" s="27" t="str">
        <f>E17</f>
        <v>Město Náměšť nad Oslavou</v>
      </c>
      <c r="G123" s="40"/>
      <c r="H123" s="40"/>
      <c r="I123" s="32" t="s">
        <v>31</v>
      </c>
      <c r="J123" s="36" t="str">
        <f>E23</f>
        <v>PROfi Jihlava spol. s r.o.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25.65" customHeight="1">
      <c r="A124" s="38"/>
      <c r="B124" s="39"/>
      <c r="C124" s="32" t="s">
        <v>29</v>
      </c>
      <c r="D124" s="40"/>
      <c r="E124" s="40"/>
      <c r="F124" s="27" t="str">
        <f>IF(E20="","",E20)</f>
        <v>Vyplň údaj</v>
      </c>
      <c r="G124" s="40"/>
      <c r="H124" s="40"/>
      <c r="I124" s="32" t="s">
        <v>36</v>
      </c>
      <c r="J124" s="36" t="str">
        <f>E26</f>
        <v>PROfi Jihlava spol. s 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10.3" customHeight="1">
      <c r="A125" s="38"/>
      <c r="B125" s="39"/>
      <c r="C125" s="40"/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11" customFormat="1" ht="29.25" customHeight="1">
      <c r="A126" s="199"/>
      <c r="B126" s="200"/>
      <c r="C126" s="201" t="s">
        <v>129</v>
      </c>
      <c r="D126" s="202" t="s">
        <v>63</v>
      </c>
      <c r="E126" s="202" t="s">
        <v>59</v>
      </c>
      <c r="F126" s="202" t="s">
        <v>60</v>
      </c>
      <c r="G126" s="202" t="s">
        <v>130</v>
      </c>
      <c r="H126" s="202" t="s">
        <v>131</v>
      </c>
      <c r="I126" s="202" t="s">
        <v>132</v>
      </c>
      <c r="J126" s="202" t="s">
        <v>117</v>
      </c>
      <c r="K126" s="203" t="s">
        <v>133</v>
      </c>
      <c r="L126" s="204"/>
      <c r="M126" s="100" t="s">
        <v>1</v>
      </c>
      <c r="N126" s="101" t="s">
        <v>42</v>
      </c>
      <c r="O126" s="101" t="s">
        <v>134</v>
      </c>
      <c r="P126" s="101" t="s">
        <v>135</v>
      </c>
      <c r="Q126" s="101" t="s">
        <v>136</v>
      </c>
      <c r="R126" s="101" t="s">
        <v>137</v>
      </c>
      <c r="S126" s="101" t="s">
        <v>138</v>
      </c>
      <c r="T126" s="102" t="s">
        <v>139</v>
      </c>
      <c r="U126" s="199"/>
      <c r="V126" s="199"/>
      <c r="W126" s="199"/>
      <c r="X126" s="199"/>
      <c r="Y126" s="199"/>
      <c r="Z126" s="199"/>
      <c r="AA126" s="199"/>
      <c r="AB126" s="199"/>
      <c r="AC126" s="199"/>
      <c r="AD126" s="199"/>
      <c r="AE126" s="199"/>
    </row>
    <row r="127" spans="1:63" s="2" customFormat="1" ht="22.8" customHeight="1">
      <c r="A127" s="38"/>
      <c r="B127" s="39"/>
      <c r="C127" s="107" t="s">
        <v>140</v>
      </c>
      <c r="D127" s="40"/>
      <c r="E127" s="40"/>
      <c r="F127" s="40"/>
      <c r="G127" s="40"/>
      <c r="H127" s="40"/>
      <c r="I127" s="40"/>
      <c r="J127" s="205">
        <f>BK127</f>
        <v>0</v>
      </c>
      <c r="K127" s="40"/>
      <c r="L127" s="44"/>
      <c r="M127" s="103"/>
      <c r="N127" s="206"/>
      <c r="O127" s="104"/>
      <c r="P127" s="207">
        <f>P128</f>
        <v>0</v>
      </c>
      <c r="Q127" s="104"/>
      <c r="R127" s="207">
        <f>R128</f>
        <v>1821.3923416000002</v>
      </c>
      <c r="S127" s="104"/>
      <c r="T127" s="208">
        <f>T128</f>
        <v>798.5174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77</v>
      </c>
      <c r="AU127" s="17" t="s">
        <v>119</v>
      </c>
      <c r="BK127" s="209">
        <f>BK128</f>
        <v>0</v>
      </c>
    </row>
    <row r="128" spans="1:63" s="12" customFormat="1" ht="25.9" customHeight="1">
      <c r="A128" s="12"/>
      <c r="B128" s="210"/>
      <c r="C128" s="211"/>
      <c r="D128" s="212" t="s">
        <v>77</v>
      </c>
      <c r="E128" s="213" t="s">
        <v>141</v>
      </c>
      <c r="F128" s="213" t="s">
        <v>142</v>
      </c>
      <c r="G128" s="211"/>
      <c r="H128" s="211"/>
      <c r="I128" s="214"/>
      <c r="J128" s="215">
        <f>BK128</f>
        <v>0</v>
      </c>
      <c r="K128" s="211"/>
      <c r="L128" s="216"/>
      <c r="M128" s="217"/>
      <c r="N128" s="218"/>
      <c r="O128" s="218"/>
      <c r="P128" s="219">
        <f>P129+P277+P299+P380+P469+P503</f>
        <v>0</v>
      </c>
      <c r="Q128" s="218"/>
      <c r="R128" s="219">
        <f>R129+R277+R299+R380+R469+R503</f>
        <v>1821.3923416000002</v>
      </c>
      <c r="S128" s="218"/>
      <c r="T128" s="220">
        <f>T129+T277+T299+T380+T469+T503</f>
        <v>798.5174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1" t="s">
        <v>82</v>
      </c>
      <c r="AT128" s="222" t="s">
        <v>77</v>
      </c>
      <c r="AU128" s="222" t="s">
        <v>78</v>
      </c>
      <c r="AY128" s="221" t="s">
        <v>143</v>
      </c>
      <c r="BK128" s="223">
        <f>BK129+BK277+BK299+BK380+BK469+BK503</f>
        <v>0</v>
      </c>
    </row>
    <row r="129" spans="1:63" s="12" customFormat="1" ht="22.8" customHeight="1">
      <c r="A129" s="12"/>
      <c r="B129" s="210"/>
      <c r="C129" s="211"/>
      <c r="D129" s="212" t="s">
        <v>77</v>
      </c>
      <c r="E129" s="224" t="s">
        <v>82</v>
      </c>
      <c r="F129" s="224" t="s">
        <v>144</v>
      </c>
      <c r="G129" s="211"/>
      <c r="H129" s="211"/>
      <c r="I129" s="214"/>
      <c r="J129" s="225">
        <f>BK129</f>
        <v>0</v>
      </c>
      <c r="K129" s="211"/>
      <c r="L129" s="216"/>
      <c r="M129" s="217"/>
      <c r="N129" s="218"/>
      <c r="O129" s="218"/>
      <c r="P129" s="219">
        <f>SUM(P130:P276)</f>
        <v>0</v>
      </c>
      <c r="Q129" s="218"/>
      <c r="R129" s="219">
        <f>SUM(R130:R276)</f>
        <v>11.31764</v>
      </c>
      <c r="S129" s="218"/>
      <c r="T129" s="220">
        <f>SUM(T130:T276)</f>
        <v>794.755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82</v>
      </c>
      <c r="AT129" s="222" t="s">
        <v>77</v>
      </c>
      <c r="AU129" s="222" t="s">
        <v>82</v>
      </c>
      <c r="AY129" s="221" t="s">
        <v>143</v>
      </c>
      <c r="BK129" s="223">
        <f>SUM(BK130:BK276)</f>
        <v>0</v>
      </c>
    </row>
    <row r="130" spans="1:65" s="2" customFormat="1" ht="37.8" customHeight="1">
      <c r="A130" s="38"/>
      <c r="B130" s="39"/>
      <c r="C130" s="226" t="s">
        <v>82</v>
      </c>
      <c r="D130" s="226" t="s">
        <v>145</v>
      </c>
      <c r="E130" s="227" t="s">
        <v>1418</v>
      </c>
      <c r="F130" s="228" t="s">
        <v>1419</v>
      </c>
      <c r="G130" s="229" t="s">
        <v>148</v>
      </c>
      <c r="H130" s="230">
        <v>50</v>
      </c>
      <c r="I130" s="231"/>
      <c r="J130" s="232">
        <f>ROUND(I130*H130,2)</f>
        <v>0</v>
      </c>
      <c r="K130" s="228" t="s">
        <v>149</v>
      </c>
      <c r="L130" s="44"/>
      <c r="M130" s="233" t="s">
        <v>1</v>
      </c>
      <c r="N130" s="234" t="s">
        <v>43</v>
      </c>
      <c r="O130" s="91"/>
      <c r="P130" s="235">
        <f>O130*H130</f>
        <v>0</v>
      </c>
      <c r="Q130" s="235">
        <v>0</v>
      </c>
      <c r="R130" s="235">
        <f>Q130*H130</f>
        <v>0</v>
      </c>
      <c r="S130" s="235">
        <v>0</v>
      </c>
      <c r="T130" s="236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7" t="s">
        <v>150</v>
      </c>
      <c r="AT130" s="237" t="s">
        <v>145</v>
      </c>
      <c r="AU130" s="237" t="s">
        <v>86</v>
      </c>
      <c r="AY130" s="17" t="s">
        <v>143</v>
      </c>
      <c r="BE130" s="238">
        <f>IF(N130="základní",J130,0)</f>
        <v>0</v>
      </c>
      <c r="BF130" s="238">
        <f>IF(N130="snížená",J130,0)</f>
        <v>0</v>
      </c>
      <c r="BG130" s="238">
        <f>IF(N130="zákl. přenesená",J130,0)</f>
        <v>0</v>
      </c>
      <c r="BH130" s="238">
        <f>IF(N130="sníž. přenesená",J130,0)</f>
        <v>0</v>
      </c>
      <c r="BI130" s="238">
        <f>IF(N130="nulová",J130,0)</f>
        <v>0</v>
      </c>
      <c r="BJ130" s="17" t="s">
        <v>82</v>
      </c>
      <c r="BK130" s="238">
        <f>ROUND(I130*H130,2)</f>
        <v>0</v>
      </c>
      <c r="BL130" s="17" t="s">
        <v>150</v>
      </c>
      <c r="BM130" s="237" t="s">
        <v>1420</v>
      </c>
    </row>
    <row r="131" spans="1:47" s="2" customFormat="1" ht="12">
      <c r="A131" s="38"/>
      <c r="B131" s="39"/>
      <c r="C131" s="40"/>
      <c r="D131" s="239" t="s">
        <v>152</v>
      </c>
      <c r="E131" s="40"/>
      <c r="F131" s="240" t="s">
        <v>1421</v>
      </c>
      <c r="G131" s="40"/>
      <c r="H131" s="40"/>
      <c r="I131" s="241"/>
      <c r="J131" s="40"/>
      <c r="K131" s="40"/>
      <c r="L131" s="44"/>
      <c r="M131" s="242"/>
      <c r="N131" s="243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152</v>
      </c>
      <c r="AU131" s="17" t="s">
        <v>86</v>
      </c>
    </row>
    <row r="132" spans="1:47" s="2" customFormat="1" ht="12">
      <c r="A132" s="38"/>
      <c r="B132" s="39"/>
      <c r="C132" s="40"/>
      <c r="D132" s="244" t="s">
        <v>154</v>
      </c>
      <c r="E132" s="40"/>
      <c r="F132" s="245" t="s">
        <v>1422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154</v>
      </c>
      <c r="AU132" s="17" t="s">
        <v>86</v>
      </c>
    </row>
    <row r="133" spans="1:51" s="13" customFormat="1" ht="12">
      <c r="A133" s="13"/>
      <c r="B133" s="247"/>
      <c r="C133" s="248"/>
      <c r="D133" s="239" t="s">
        <v>158</v>
      </c>
      <c r="E133" s="249" t="s">
        <v>1</v>
      </c>
      <c r="F133" s="250" t="s">
        <v>1423</v>
      </c>
      <c r="G133" s="248"/>
      <c r="H133" s="251">
        <v>50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158</v>
      </c>
      <c r="AU133" s="257" t="s">
        <v>86</v>
      </c>
      <c r="AV133" s="13" t="s">
        <v>86</v>
      </c>
      <c r="AW133" s="13" t="s">
        <v>35</v>
      </c>
      <c r="AX133" s="13" t="s">
        <v>82</v>
      </c>
      <c r="AY133" s="257" t="s">
        <v>143</v>
      </c>
    </row>
    <row r="134" spans="1:65" s="2" customFormat="1" ht="24.15" customHeight="1">
      <c r="A134" s="38"/>
      <c r="B134" s="39"/>
      <c r="C134" s="226" t="s">
        <v>86</v>
      </c>
      <c r="D134" s="226" t="s">
        <v>145</v>
      </c>
      <c r="E134" s="227" t="s">
        <v>1424</v>
      </c>
      <c r="F134" s="228" t="s">
        <v>1425</v>
      </c>
      <c r="G134" s="229" t="s">
        <v>341</v>
      </c>
      <c r="H134" s="230">
        <v>10</v>
      </c>
      <c r="I134" s="231"/>
      <c r="J134" s="232">
        <f>ROUND(I134*H134,2)</f>
        <v>0</v>
      </c>
      <c r="K134" s="228" t="s">
        <v>149</v>
      </c>
      <c r="L134" s="44"/>
      <c r="M134" s="233" t="s">
        <v>1</v>
      </c>
      <c r="N134" s="234" t="s">
        <v>43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150</v>
      </c>
      <c r="AT134" s="237" t="s">
        <v>145</v>
      </c>
      <c r="AU134" s="237" t="s">
        <v>86</v>
      </c>
      <c r="AY134" s="17" t="s">
        <v>143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82</v>
      </c>
      <c r="BK134" s="238">
        <f>ROUND(I134*H134,2)</f>
        <v>0</v>
      </c>
      <c r="BL134" s="17" t="s">
        <v>150</v>
      </c>
      <c r="BM134" s="237" t="s">
        <v>1426</v>
      </c>
    </row>
    <row r="135" spans="1:47" s="2" customFormat="1" ht="12">
      <c r="A135" s="38"/>
      <c r="B135" s="39"/>
      <c r="C135" s="40"/>
      <c r="D135" s="239" t="s">
        <v>152</v>
      </c>
      <c r="E135" s="40"/>
      <c r="F135" s="240" t="s">
        <v>1427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86</v>
      </c>
    </row>
    <row r="136" spans="1:47" s="2" customFormat="1" ht="12">
      <c r="A136" s="38"/>
      <c r="B136" s="39"/>
      <c r="C136" s="40"/>
      <c r="D136" s="244" t="s">
        <v>154</v>
      </c>
      <c r="E136" s="40"/>
      <c r="F136" s="245" t="s">
        <v>1428</v>
      </c>
      <c r="G136" s="40"/>
      <c r="H136" s="40"/>
      <c r="I136" s="241"/>
      <c r="J136" s="40"/>
      <c r="K136" s="40"/>
      <c r="L136" s="44"/>
      <c r="M136" s="242"/>
      <c r="N136" s="243"/>
      <c r="O136" s="91"/>
      <c r="P136" s="91"/>
      <c r="Q136" s="91"/>
      <c r="R136" s="91"/>
      <c r="S136" s="91"/>
      <c r="T136" s="92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154</v>
      </c>
      <c r="AU136" s="17" t="s">
        <v>86</v>
      </c>
    </row>
    <row r="137" spans="1:51" s="13" customFormat="1" ht="12">
      <c r="A137" s="13"/>
      <c r="B137" s="247"/>
      <c r="C137" s="248"/>
      <c r="D137" s="239" t="s">
        <v>158</v>
      </c>
      <c r="E137" s="249" t="s">
        <v>1</v>
      </c>
      <c r="F137" s="250" t="s">
        <v>221</v>
      </c>
      <c r="G137" s="248"/>
      <c r="H137" s="251">
        <v>10</v>
      </c>
      <c r="I137" s="252"/>
      <c r="J137" s="248"/>
      <c r="K137" s="248"/>
      <c r="L137" s="253"/>
      <c r="M137" s="254"/>
      <c r="N137" s="255"/>
      <c r="O137" s="255"/>
      <c r="P137" s="255"/>
      <c r="Q137" s="255"/>
      <c r="R137" s="255"/>
      <c r="S137" s="255"/>
      <c r="T137" s="25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7" t="s">
        <v>158</v>
      </c>
      <c r="AU137" s="257" t="s">
        <v>86</v>
      </c>
      <c r="AV137" s="13" t="s">
        <v>86</v>
      </c>
      <c r="AW137" s="13" t="s">
        <v>35</v>
      </c>
      <c r="AX137" s="13" t="s">
        <v>82</v>
      </c>
      <c r="AY137" s="257" t="s">
        <v>143</v>
      </c>
    </row>
    <row r="138" spans="1:65" s="2" customFormat="1" ht="24.15" customHeight="1">
      <c r="A138" s="38"/>
      <c r="B138" s="39"/>
      <c r="C138" s="226" t="s">
        <v>168</v>
      </c>
      <c r="D138" s="226" t="s">
        <v>145</v>
      </c>
      <c r="E138" s="227" t="s">
        <v>1429</v>
      </c>
      <c r="F138" s="228" t="s">
        <v>1430</v>
      </c>
      <c r="G138" s="229" t="s">
        <v>341</v>
      </c>
      <c r="H138" s="230">
        <v>4</v>
      </c>
      <c r="I138" s="231"/>
      <c r="J138" s="232">
        <f>ROUND(I138*H138,2)</f>
        <v>0</v>
      </c>
      <c r="K138" s="228" t="s">
        <v>149</v>
      </c>
      <c r="L138" s="44"/>
      <c r="M138" s="233" t="s">
        <v>1</v>
      </c>
      <c r="N138" s="234" t="s">
        <v>43</v>
      </c>
      <c r="O138" s="91"/>
      <c r="P138" s="235">
        <f>O138*H138</f>
        <v>0</v>
      </c>
      <c r="Q138" s="235">
        <v>0</v>
      </c>
      <c r="R138" s="235">
        <f>Q138*H138</f>
        <v>0</v>
      </c>
      <c r="S138" s="235">
        <v>0</v>
      </c>
      <c r="T138" s="236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7" t="s">
        <v>150</v>
      </c>
      <c r="AT138" s="237" t="s">
        <v>145</v>
      </c>
      <c r="AU138" s="237" t="s">
        <v>86</v>
      </c>
      <c r="AY138" s="17" t="s">
        <v>143</v>
      </c>
      <c r="BE138" s="238">
        <f>IF(N138="základní",J138,0)</f>
        <v>0</v>
      </c>
      <c r="BF138" s="238">
        <f>IF(N138="snížená",J138,0)</f>
        <v>0</v>
      </c>
      <c r="BG138" s="238">
        <f>IF(N138="zákl. přenesená",J138,0)</f>
        <v>0</v>
      </c>
      <c r="BH138" s="238">
        <f>IF(N138="sníž. přenesená",J138,0)</f>
        <v>0</v>
      </c>
      <c r="BI138" s="238">
        <f>IF(N138="nulová",J138,0)</f>
        <v>0</v>
      </c>
      <c r="BJ138" s="17" t="s">
        <v>82</v>
      </c>
      <c r="BK138" s="238">
        <f>ROUND(I138*H138,2)</f>
        <v>0</v>
      </c>
      <c r="BL138" s="17" t="s">
        <v>150</v>
      </c>
      <c r="BM138" s="237" t="s">
        <v>1431</v>
      </c>
    </row>
    <row r="139" spans="1:47" s="2" customFormat="1" ht="12">
      <c r="A139" s="38"/>
      <c r="B139" s="39"/>
      <c r="C139" s="40"/>
      <c r="D139" s="239" t="s">
        <v>152</v>
      </c>
      <c r="E139" s="40"/>
      <c r="F139" s="240" t="s">
        <v>1432</v>
      </c>
      <c r="G139" s="40"/>
      <c r="H139" s="40"/>
      <c r="I139" s="241"/>
      <c r="J139" s="40"/>
      <c r="K139" s="40"/>
      <c r="L139" s="44"/>
      <c r="M139" s="242"/>
      <c r="N139" s="243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86</v>
      </c>
    </row>
    <row r="140" spans="1:47" s="2" customFormat="1" ht="12">
      <c r="A140" s="38"/>
      <c r="B140" s="39"/>
      <c r="C140" s="40"/>
      <c r="D140" s="244" t="s">
        <v>154</v>
      </c>
      <c r="E140" s="40"/>
      <c r="F140" s="245" t="s">
        <v>1433</v>
      </c>
      <c r="G140" s="40"/>
      <c r="H140" s="40"/>
      <c r="I140" s="241"/>
      <c r="J140" s="40"/>
      <c r="K140" s="40"/>
      <c r="L140" s="44"/>
      <c r="M140" s="242"/>
      <c r="N140" s="243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154</v>
      </c>
      <c r="AU140" s="17" t="s">
        <v>86</v>
      </c>
    </row>
    <row r="141" spans="1:51" s="13" customFormat="1" ht="12">
      <c r="A141" s="13"/>
      <c r="B141" s="247"/>
      <c r="C141" s="248"/>
      <c r="D141" s="239" t="s">
        <v>158</v>
      </c>
      <c r="E141" s="249" t="s">
        <v>1</v>
      </c>
      <c r="F141" s="250" t="s">
        <v>1434</v>
      </c>
      <c r="G141" s="248"/>
      <c r="H141" s="251">
        <v>4</v>
      </c>
      <c r="I141" s="252"/>
      <c r="J141" s="248"/>
      <c r="K141" s="248"/>
      <c r="L141" s="253"/>
      <c r="M141" s="254"/>
      <c r="N141" s="255"/>
      <c r="O141" s="255"/>
      <c r="P141" s="255"/>
      <c r="Q141" s="255"/>
      <c r="R141" s="255"/>
      <c r="S141" s="255"/>
      <c r="T141" s="25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57" t="s">
        <v>158</v>
      </c>
      <c r="AU141" s="257" t="s">
        <v>86</v>
      </c>
      <c r="AV141" s="13" t="s">
        <v>86</v>
      </c>
      <c r="AW141" s="13" t="s">
        <v>35</v>
      </c>
      <c r="AX141" s="13" t="s">
        <v>82</v>
      </c>
      <c r="AY141" s="257" t="s">
        <v>143</v>
      </c>
    </row>
    <row r="142" spans="1:65" s="2" customFormat="1" ht="24.15" customHeight="1">
      <c r="A142" s="38"/>
      <c r="B142" s="39"/>
      <c r="C142" s="226" t="s">
        <v>150</v>
      </c>
      <c r="D142" s="226" t="s">
        <v>145</v>
      </c>
      <c r="E142" s="227" t="s">
        <v>1435</v>
      </c>
      <c r="F142" s="228" t="s">
        <v>1436</v>
      </c>
      <c r="G142" s="229" t="s">
        <v>341</v>
      </c>
      <c r="H142" s="230">
        <v>3</v>
      </c>
      <c r="I142" s="231"/>
      <c r="J142" s="232">
        <f>ROUND(I142*H142,2)</f>
        <v>0</v>
      </c>
      <c r="K142" s="228" t="s">
        <v>149</v>
      </c>
      <c r="L142" s="44"/>
      <c r="M142" s="233" t="s">
        <v>1</v>
      </c>
      <c r="N142" s="234" t="s">
        <v>43</v>
      </c>
      <c r="O142" s="91"/>
      <c r="P142" s="235">
        <f>O142*H142</f>
        <v>0</v>
      </c>
      <c r="Q142" s="235">
        <v>0</v>
      </c>
      <c r="R142" s="235">
        <f>Q142*H142</f>
        <v>0</v>
      </c>
      <c r="S142" s="235">
        <v>0</v>
      </c>
      <c r="T142" s="236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7" t="s">
        <v>150</v>
      </c>
      <c r="AT142" s="237" t="s">
        <v>145</v>
      </c>
      <c r="AU142" s="237" t="s">
        <v>86</v>
      </c>
      <c r="AY142" s="17" t="s">
        <v>143</v>
      </c>
      <c r="BE142" s="238">
        <f>IF(N142="základní",J142,0)</f>
        <v>0</v>
      </c>
      <c r="BF142" s="238">
        <f>IF(N142="snížená",J142,0)</f>
        <v>0</v>
      </c>
      <c r="BG142" s="238">
        <f>IF(N142="zákl. přenesená",J142,0)</f>
        <v>0</v>
      </c>
      <c r="BH142" s="238">
        <f>IF(N142="sníž. přenesená",J142,0)</f>
        <v>0</v>
      </c>
      <c r="BI142" s="238">
        <f>IF(N142="nulová",J142,0)</f>
        <v>0</v>
      </c>
      <c r="BJ142" s="17" t="s">
        <v>82</v>
      </c>
      <c r="BK142" s="238">
        <f>ROUND(I142*H142,2)</f>
        <v>0</v>
      </c>
      <c r="BL142" s="17" t="s">
        <v>150</v>
      </c>
      <c r="BM142" s="237" t="s">
        <v>1437</v>
      </c>
    </row>
    <row r="143" spans="1:47" s="2" customFormat="1" ht="12">
      <c r="A143" s="38"/>
      <c r="B143" s="39"/>
      <c r="C143" s="40"/>
      <c r="D143" s="239" t="s">
        <v>152</v>
      </c>
      <c r="E143" s="40"/>
      <c r="F143" s="240" t="s">
        <v>1438</v>
      </c>
      <c r="G143" s="40"/>
      <c r="H143" s="40"/>
      <c r="I143" s="241"/>
      <c r="J143" s="40"/>
      <c r="K143" s="40"/>
      <c r="L143" s="44"/>
      <c r="M143" s="242"/>
      <c r="N143" s="243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152</v>
      </c>
      <c r="AU143" s="17" t="s">
        <v>86</v>
      </c>
    </row>
    <row r="144" spans="1:47" s="2" customFormat="1" ht="12">
      <c r="A144" s="38"/>
      <c r="B144" s="39"/>
      <c r="C144" s="40"/>
      <c r="D144" s="244" t="s">
        <v>154</v>
      </c>
      <c r="E144" s="40"/>
      <c r="F144" s="245" t="s">
        <v>1439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154</v>
      </c>
      <c r="AU144" s="17" t="s">
        <v>86</v>
      </c>
    </row>
    <row r="145" spans="1:65" s="2" customFormat="1" ht="21.75" customHeight="1">
      <c r="A145" s="38"/>
      <c r="B145" s="39"/>
      <c r="C145" s="226" t="s">
        <v>184</v>
      </c>
      <c r="D145" s="226" t="s">
        <v>145</v>
      </c>
      <c r="E145" s="227" t="s">
        <v>1440</v>
      </c>
      <c r="F145" s="228" t="s">
        <v>1441</v>
      </c>
      <c r="G145" s="229" t="s">
        <v>341</v>
      </c>
      <c r="H145" s="230">
        <v>14</v>
      </c>
      <c r="I145" s="231"/>
      <c r="J145" s="232">
        <f>ROUND(I145*H145,2)</f>
        <v>0</v>
      </c>
      <c r="K145" s="228" t="s">
        <v>149</v>
      </c>
      <c r="L145" s="44"/>
      <c r="M145" s="233" t="s">
        <v>1</v>
      </c>
      <c r="N145" s="234" t="s">
        <v>43</v>
      </c>
      <c r="O145" s="91"/>
      <c r="P145" s="235">
        <f>O145*H145</f>
        <v>0</v>
      </c>
      <c r="Q145" s="235">
        <v>0</v>
      </c>
      <c r="R145" s="235">
        <f>Q145*H145</f>
        <v>0</v>
      </c>
      <c r="S145" s="235">
        <v>0</v>
      </c>
      <c r="T145" s="236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7" t="s">
        <v>150</v>
      </c>
      <c r="AT145" s="237" t="s">
        <v>145</v>
      </c>
      <c r="AU145" s="237" t="s">
        <v>86</v>
      </c>
      <c r="AY145" s="17" t="s">
        <v>143</v>
      </c>
      <c r="BE145" s="238">
        <f>IF(N145="základní",J145,0)</f>
        <v>0</v>
      </c>
      <c r="BF145" s="238">
        <f>IF(N145="snížená",J145,0)</f>
        <v>0</v>
      </c>
      <c r="BG145" s="238">
        <f>IF(N145="zákl. přenesená",J145,0)</f>
        <v>0</v>
      </c>
      <c r="BH145" s="238">
        <f>IF(N145="sníž. přenesená",J145,0)</f>
        <v>0</v>
      </c>
      <c r="BI145" s="238">
        <f>IF(N145="nulová",J145,0)</f>
        <v>0</v>
      </c>
      <c r="BJ145" s="17" t="s">
        <v>82</v>
      </c>
      <c r="BK145" s="238">
        <f>ROUND(I145*H145,2)</f>
        <v>0</v>
      </c>
      <c r="BL145" s="17" t="s">
        <v>150</v>
      </c>
      <c r="BM145" s="237" t="s">
        <v>1442</v>
      </c>
    </row>
    <row r="146" spans="1:47" s="2" customFormat="1" ht="12">
      <c r="A146" s="38"/>
      <c r="B146" s="39"/>
      <c r="C146" s="40"/>
      <c r="D146" s="239" t="s">
        <v>152</v>
      </c>
      <c r="E146" s="40"/>
      <c r="F146" s="240" t="s">
        <v>1443</v>
      </c>
      <c r="G146" s="40"/>
      <c r="H146" s="40"/>
      <c r="I146" s="241"/>
      <c r="J146" s="40"/>
      <c r="K146" s="40"/>
      <c r="L146" s="44"/>
      <c r="M146" s="242"/>
      <c r="N146" s="243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86</v>
      </c>
    </row>
    <row r="147" spans="1:47" s="2" customFormat="1" ht="12">
      <c r="A147" s="38"/>
      <c r="B147" s="39"/>
      <c r="C147" s="40"/>
      <c r="D147" s="244" t="s">
        <v>154</v>
      </c>
      <c r="E147" s="40"/>
      <c r="F147" s="245" t="s">
        <v>1444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154</v>
      </c>
      <c r="AU147" s="17" t="s">
        <v>86</v>
      </c>
    </row>
    <row r="148" spans="1:51" s="13" customFormat="1" ht="12">
      <c r="A148" s="13"/>
      <c r="B148" s="247"/>
      <c r="C148" s="248"/>
      <c r="D148" s="239" t="s">
        <v>158</v>
      </c>
      <c r="E148" s="249" t="s">
        <v>1</v>
      </c>
      <c r="F148" s="250" t="s">
        <v>1445</v>
      </c>
      <c r="G148" s="248"/>
      <c r="H148" s="251">
        <v>14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158</v>
      </c>
      <c r="AU148" s="257" t="s">
        <v>86</v>
      </c>
      <c r="AV148" s="13" t="s">
        <v>86</v>
      </c>
      <c r="AW148" s="13" t="s">
        <v>35</v>
      </c>
      <c r="AX148" s="13" t="s">
        <v>82</v>
      </c>
      <c r="AY148" s="257" t="s">
        <v>143</v>
      </c>
    </row>
    <row r="149" spans="1:65" s="2" customFormat="1" ht="21.75" customHeight="1">
      <c r="A149" s="38"/>
      <c r="B149" s="39"/>
      <c r="C149" s="226" t="s">
        <v>191</v>
      </c>
      <c r="D149" s="226" t="s">
        <v>145</v>
      </c>
      <c r="E149" s="227" t="s">
        <v>1446</v>
      </c>
      <c r="F149" s="228" t="s">
        <v>1447</v>
      </c>
      <c r="G149" s="229" t="s">
        <v>341</v>
      </c>
      <c r="H149" s="230">
        <v>3</v>
      </c>
      <c r="I149" s="231"/>
      <c r="J149" s="232">
        <f>ROUND(I149*H149,2)</f>
        <v>0</v>
      </c>
      <c r="K149" s="228" t="s">
        <v>149</v>
      </c>
      <c r="L149" s="44"/>
      <c r="M149" s="233" t="s">
        <v>1</v>
      </c>
      <c r="N149" s="234" t="s">
        <v>43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150</v>
      </c>
      <c r="AT149" s="237" t="s">
        <v>145</v>
      </c>
      <c r="AU149" s="237" t="s">
        <v>86</v>
      </c>
      <c r="AY149" s="17" t="s">
        <v>143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82</v>
      </c>
      <c r="BK149" s="238">
        <f>ROUND(I149*H149,2)</f>
        <v>0</v>
      </c>
      <c r="BL149" s="17" t="s">
        <v>150</v>
      </c>
      <c r="BM149" s="237" t="s">
        <v>1448</v>
      </c>
    </row>
    <row r="150" spans="1:47" s="2" customFormat="1" ht="12">
      <c r="A150" s="38"/>
      <c r="B150" s="39"/>
      <c r="C150" s="40"/>
      <c r="D150" s="239" t="s">
        <v>152</v>
      </c>
      <c r="E150" s="40"/>
      <c r="F150" s="240" t="s">
        <v>1449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86</v>
      </c>
    </row>
    <row r="151" spans="1:47" s="2" customFormat="1" ht="12">
      <c r="A151" s="38"/>
      <c r="B151" s="39"/>
      <c r="C151" s="40"/>
      <c r="D151" s="244" t="s">
        <v>154</v>
      </c>
      <c r="E151" s="40"/>
      <c r="F151" s="245" t="s">
        <v>1450</v>
      </c>
      <c r="G151" s="40"/>
      <c r="H151" s="40"/>
      <c r="I151" s="241"/>
      <c r="J151" s="40"/>
      <c r="K151" s="40"/>
      <c r="L151" s="44"/>
      <c r="M151" s="242"/>
      <c r="N151" s="243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154</v>
      </c>
      <c r="AU151" s="17" t="s">
        <v>86</v>
      </c>
    </row>
    <row r="152" spans="1:65" s="2" customFormat="1" ht="33" customHeight="1">
      <c r="A152" s="38"/>
      <c r="B152" s="39"/>
      <c r="C152" s="226" t="s">
        <v>198</v>
      </c>
      <c r="D152" s="226" t="s">
        <v>145</v>
      </c>
      <c r="E152" s="227" t="s">
        <v>449</v>
      </c>
      <c r="F152" s="228" t="s">
        <v>450</v>
      </c>
      <c r="G152" s="229" t="s">
        <v>148</v>
      </c>
      <c r="H152" s="230">
        <v>726</v>
      </c>
      <c r="I152" s="231"/>
      <c r="J152" s="232">
        <f>ROUND(I152*H152,2)</f>
        <v>0</v>
      </c>
      <c r="K152" s="228" t="s">
        <v>149</v>
      </c>
      <c r="L152" s="44"/>
      <c r="M152" s="233" t="s">
        <v>1</v>
      </c>
      <c r="N152" s="234" t="s">
        <v>43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0.255</v>
      </c>
      <c r="T152" s="236">
        <f>S152*H152</f>
        <v>185.13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150</v>
      </c>
      <c r="AT152" s="237" t="s">
        <v>145</v>
      </c>
      <c r="AU152" s="237" t="s">
        <v>86</v>
      </c>
      <c r="AY152" s="17" t="s">
        <v>143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82</v>
      </c>
      <c r="BK152" s="238">
        <f>ROUND(I152*H152,2)</f>
        <v>0</v>
      </c>
      <c r="BL152" s="17" t="s">
        <v>150</v>
      </c>
      <c r="BM152" s="237" t="s">
        <v>1451</v>
      </c>
    </row>
    <row r="153" spans="1:47" s="2" customFormat="1" ht="12">
      <c r="A153" s="38"/>
      <c r="B153" s="39"/>
      <c r="C153" s="40"/>
      <c r="D153" s="239" t="s">
        <v>152</v>
      </c>
      <c r="E153" s="40"/>
      <c r="F153" s="240" t="s">
        <v>452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86</v>
      </c>
    </row>
    <row r="154" spans="1:47" s="2" customFormat="1" ht="12">
      <c r="A154" s="38"/>
      <c r="B154" s="39"/>
      <c r="C154" s="40"/>
      <c r="D154" s="244" t="s">
        <v>154</v>
      </c>
      <c r="E154" s="40"/>
      <c r="F154" s="245" t="s">
        <v>453</v>
      </c>
      <c r="G154" s="40"/>
      <c r="H154" s="40"/>
      <c r="I154" s="241"/>
      <c r="J154" s="40"/>
      <c r="K154" s="40"/>
      <c r="L154" s="44"/>
      <c r="M154" s="242"/>
      <c r="N154" s="243"/>
      <c r="O154" s="91"/>
      <c r="P154" s="91"/>
      <c r="Q154" s="91"/>
      <c r="R154" s="91"/>
      <c r="S154" s="91"/>
      <c r="T154" s="92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154</v>
      </c>
      <c r="AU154" s="17" t="s">
        <v>86</v>
      </c>
    </row>
    <row r="155" spans="1:51" s="13" customFormat="1" ht="12">
      <c r="A155" s="13"/>
      <c r="B155" s="247"/>
      <c r="C155" s="248"/>
      <c r="D155" s="239" t="s">
        <v>158</v>
      </c>
      <c r="E155" s="249" t="s">
        <v>1</v>
      </c>
      <c r="F155" s="250" t="s">
        <v>1452</v>
      </c>
      <c r="G155" s="248"/>
      <c r="H155" s="251">
        <v>726</v>
      </c>
      <c r="I155" s="252"/>
      <c r="J155" s="248"/>
      <c r="K155" s="248"/>
      <c r="L155" s="253"/>
      <c r="M155" s="254"/>
      <c r="N155" s="255"/>
      <c r="O155" s="255"/>
      <c r="P155" s="255"/>
      <c r="Q155" s="255"/>
      <c r="R155" s="255"/>
      <c r="S155" s="255"/>
      <c r="T155" s="25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7" t="s">
        <v>158</v>
      </c>
      <c r="AU155" s="257" t="s">
        <v>86</v>
      </c>
      <c r="AV155" s="13" t="s">
        <v>86</v>
      </c>
      <c r="AW155" s="13" t="s">
        <v>35</v>
      </c>
      <c r="AX155" s="13" t="s">
        <v>82</v>
      </c>
      <c r="AY155" s="257" t="s">
        <v>143</v>
      </c>
    </row>
    <row r="156" spans="1:65" s="2" customFormat="1" ht="24.15" customHeight="1">
      <c r="A156" s="38"/>
      <c r="B156" s="39"/>
      <c r="C156" s="226" t="s">
        <v>206</v>
      </c>
      <c r="D156" s="226" t="s">
        <v>145</v>
      </c>
      <c r="E156" s="227" t="s">
        <v>455</v>
      </c>
      <c r="F156" s="228" t="s">
        <v>456</v>
      </c>
      <c r="G156" s="229" t="s">
        <v>148</v>
      </c>
      <c r="H156" s="230">
        <v>8</v>
      </c>
      <c r="I156" s="231"/>
      <c r="J156" s="232">
        <f>ROUND(I156*H156,2)</f>
        <v>0</v>
      </c>
      <c r="K156" s="228" t="s">
        <v>149</v>
      </c>
      <c r="L156" s="44"/>
      <c r="M156" s="233" t="s">
        <v>1</v>
      </c>
      <c r="N156" s="234" t="s">
        <v>43</v>
      </c>
      <c r="O156" s="91"/>
      <c r="P156" s="235">
        <f>O156*H156</f>
        <v>0</v>
      </c>
      <c r="Q156" s="235">
        <v>0</v>
      </c>
      <c r="R156" s="235">
        <f>Q156*H156</f>
        <v>0</v>
      </c>
      <c r="S156" s="235">
        <v>0.32</v>
      </c>
      <c r="T156" s="236">
        <f>S156*H156</f>
        <v>2.56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7" t="s">
        <v>150</v>
      </c>
      <c r="AT156" s="237" t="s">
        <v>145</v>
      </c>
      <c r="AU156" s="237" t="s">
        <v>86</v>
      </c>
      <c r="AY156" s="17" t="s">
        <v>143</v>
      </c>
      <c r="BE156" s="238">
        <f>IF(N156="základní",J156,0)</f>
        <v>0</v>
      </c>
      <c r="BF156" s="238">
        <f>IF(N156="snížená",J156,0)</f>
        <v>0</v>
      </c>
      <c r="BG156" s="238">
        <f>IF(N156="zákl. přenesená",J156,0)</f>
        <v>0</v>
      </c>
      <c r="BH156" s="238">
        <f>IF(N156="sníž. přenesená",J156,0)</f>
        <v>0</v>
      </c>
      <c r="BI156" s="238">
        <f>IF(N156="nulová",J156,0)</f>
        <v>0</v>
      </c>
      <c r="BJ156" s="17" t="s">
        <v>82</v>
      </c>
      <c r="BK156" s="238">
        <f>ROUND(I156*H156,2)</f>
        <v>0</v>
      </c>
      <c r="BL156" s="17" t="s">
        <v>150</v>
      </c>
      <c r="BM156" s="237" t="s">
        <v>1453</v>
      </c>
    </row>
    <row r="157" spans="1:47" s="2" customFormat="1" ht="12">
      <c r="A157" s="38"/>
      <c r="B157" s="39"/>
      <c r="C157" s="40"/>
      <c r="D157" s="239" t="s">
        <v>152</v>
      </c>
      <c r="E157" s="40"/>
      <c r="F157" s="240" t="s">
        <v>458</v>
      </c>
      <c r="G157" s="40"/>
      <c r="H157" s="40"/>
      <c r="I157" s="241"/>
      <c r="J157" s="40"/>
      <c r="K157" s="40"/>
      <c r="L157" s="44"/>
      <c r="M157" s="242"/>
      <c r="N157" s="243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86</v>
      </c>
    </row>
    <row r="158" spans="1:47" s="2" customFormat="1" ht="12">
      <c r="A158" s="38"/>
      <c r="B158" s="39"/>
      <c r="C158" s="40"/>
      <c r="D158" s="244" t="s">
        <v>154</v>
      </c>
      <c r="E158" s="40"/>
      <c r="F158" s="245" t="s">
        <v>459</v>
      </c>
      <c r="G158" s="40"/>
      <c r="H158" s="40"/>
      <c r="I158" s="241"/>
      <c r="J158" s="40"/>
      <c r="K158" s="40"/>
      <c r="L158" s="44"/>
      <c r="M158" s="242"/>
      <c r="N158" s="243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154</v>
      </c>
      <c r="AU158" s="17" t="s">
        <v>86</v>
      </c>
    </row>
    <row r="159" spans="1:51" s="13" customFormat="1" ht="12">
      <c r="A159" s="13"/>
      <c r="B159" s="247"/>
      <c r="C159" s="248"/>
      <c r="D159" s="239" t="s">
        <v>158</v>
      </c>
      <c r="E159" s="249" t="s">
        <v>1</v>
      </c>
      <c r="F159" s="250" t="s">
        <v>206</v>
      </c>
      <c r="G159" s="248"/>
      <c r="H159" s="251">
        <v>8</v>
      </c>
      <c r="I159" s="252"/>
      <c r="J159" s="248"/>
      <c r="K159" s="248"/>
      <c r="L159" s="253"/>
      <c r="M159" s="254"/>
      <c r="N159" s="255"/>
      <c r="O159" s="255"/>
      <c r="P159" s="255"/>
      <c r="Q159" s="255"/>
      <c r="R159" s="255"/>
      <c r="S159" s="255"/>
      <c r="T159" s="25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7" t="s">
        <v>158</v>
      </c>
      <c r="AU159" s="257" t="s">
        <v>86</v>
      </c>
      <c r="AV159" s="13" t="s">
        <v>86</v>
      </c>
      <c r="AW159" s="13" t="s">
        <v>35</v>
      </c>
      <c r="AX159" s="13" t="s">
        <v>82</v>
      </c>
      <c r="AY159" s="257" t="s">
        <v>143</v>
      </c>
    </row>
    <row r="160" spans="1:65" s="2" customFormat="1" ht="24.15" customHeight="1">
      <c r="A160" s="38"/>
      <c r="B160" s="39"/>
      <c r="C160" s="226" t="s">
        <v>214</v>
      </c>
      <c r="D160" s="226" t="s">
        <v>145</v>
      </c>
      <c r="E160" s="227" t="s">
        <v>146</v>
      </c>
      <c r="F160" s="228" t="s">
        <v>147</v>
      </c>
      <c r="G160" s="229" t="s">
        <v>148</v>
      </c>
      <c r="H160" s="230">
        <v>560</v>
      </c>
      <c r="I160" s="231"/>
      <c r="J160" s="232">
        <f>ROUND(I160*H160,2)</f>
        <v>0</v>
      </c>
      <c r="K160" s="228" t="s">
        <v>149</v>
      </c>
      <c r="L160" s="44"/>
      <c r="M160" s="233" t="s">
        <v>1</v>
      </c>
      <c r="N160" s="234" t="s">
        <v>43</v>
      </c>
      <c r="O160" s="91"/>
      <c r="P160" s="235">
        <f>O160*H160</f>
        <v>0</v>
      </c>
      <c r="Q160" s="235">
        <v>0</v>
      </c>
      <c r="R160" s="235">
        <f>Q160*H160</f>
        <v>0</v>
      </c>
      <c r="S160" s="235">
        <v>0.44</v>
      </c>
      <c r="T160" s="236">
        <f>S160*H160</f>
        <v>246.4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7" t="s">
        <v>150</v>
      </c>
      <c r="AT160" s="237" t="s">
        <v>145</v>
      </c>
      <c r="AU160" s="237" t="s">
        <v>86</v>
      </c>
      <c r="AY160" s="17" t="s">
        <v>143</v>
      </c>
      <c r="BE160" s="238">
        <f>IF(N160="základní",J160,0)</f>
        <v>0</v>
      </c>
      <c r="BF160" s="238">
        <f>IF(N160="snížená",J160,0)</f>
        <v>0</v>
      </c>
      <c r="BG160" s="238">
        <f>IF(N160="zákl. přenesená",J160,0)</f>
        <v>0</v>
      </c>
      <c r="BH160" s="238">
        <f>IF(N160="sníž. přenesená",J160,0)</f>
        <v>0</v>
      </c>
      <c r="BI160" s="238">
        <f>IF(N160="nulová",J160,0)</f>
        <v>0</v>
      </c>
      <c r="BJ160" s="17" t="s">
        <v>82</v>
      </c>
      <c r="BK160" s="238">
        <f>ROUND(I160*H160,2)</f>
        <v>0</v>
      </c>
      <c r="BL160" s="17" t="s">
        <v>150</v>
      </c>
      <c r="BM160" s="237" t="s">
        <v>1454</v>
      </c>
    </row>
    <row r="161" spans="1:47" s="2" customFormat="1" ht="12">
      <c r="A161" s="38"/>
      <c r="B161" s="39"/>
      <c r="C161" s="40"/>
      <c r="D161" s="239" t="s">
        <v>152</v>
      </c>
      <c r="E161" s="40"/>
      <c r="F161" s="240" t="s">
        <v>153</v>
      </c>
      <c r="G161" s="40"/>
      <c r="H161" s="40"/>
      <c r="I161" s="241"/>
      <c r="J161" s="40"/>
      <c r="K161" s="40"/>
      <c r="L161" s="44"/>
      <c r="M161" s="242"/>
      <c r="N161" s="243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86</v>
      </c>
    </row>
    <row r="162" spans="1:47" s="2" customFormat="1" ht="12">
      <c r="A162" s="38"/>
      <c r="B162" s="39"/>
      <c r="C162" s="40"/>
      <c r="D162" s="244" t="s">
        <v>154</v>
      </c>
      <c r="E162" s="40"/>
      <c r="F162" s="245" t="s">
        <v>155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154</v>
      </c>
      <c r="AU162" s="17" t="s">
        <v>86</v>
      </c>
    </row>
    <row r="163" spans="1:51" s="13" customFormat="1" ht="12">
      <c r="A163" s="13"/>
      <c r="B163" s="247"/>
      <c r="C163" s="248"/>
      <c r="D163" s="239" t="s">
        <v>158</v>
      </c>
      <c r="E163" s="249" t="s">
        <v>1</v>
      </c>
      <c r="F163" s="250" t="s">
        <v>1455</v>
      </c>
      <c r="G163" s="248"/>
      <c r="H163" s="251">
        <v>261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158</v>
      </c>
      <c r="AU163" s="257" t="s">
        <v>86</v>
      </c>
      <c r="AV163" s="13" t="s">
        <v>86</v>
      </c>
      <c r="AW163" s="13" t="s">
        <v>35</v>
      </c>
      <c r="AX163" s="13" t="s">
        <v>78</v>
      </c>
      <c r="AY163" s="257" t="s">
        <v>143</v>
      </c>
    </row>
    <row r="164" spans="1:51" s="13" customFormat="1" ht="12">
      <c r="A164" s="13"/>
      <c r="B164" s="247"/>
      <c r="C164" s="248"/>
      <c r="D164" s="239" t="s">
        <v>158</v>
      </c>
      <c r="E164" s="249" t="s">
        <v>1</v>
      </c>
      <c r="F164" s="250" t="s">
        <v>1456</v>
      </c>
      <c r="G164" s="248"/>
      <c r="H164" s="251">
        <v>299</v>
      </c>
      <c r="I164" s="252"/>
      <c r="J164" s="248"/>
      <c r="K164" s="248"/>
      <c r="L164" s="253"/>
      <c r="M164" s="254"/>
      <c r="N164" s="255"/>
      <c r="O164" s="255"/>
      <c r="P164" s="255"/>
      <c r="Q164" s="255"/>
      <c r="R164" s="255"/>
      <c r="S164" s="255"/>
      <c r="T164" s="25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7" t="s">
        <v>158</v>
      </c>
      <c r="AU164" s="257" t="s">
        <v>86</v>
      </c>
      <c r="AV164" s="13" t="s">
        <v>86</v>
      </c>
      <c r="AW164" s="13" t="s">
        <v>35</v>
      </c>
      <c r="AX164" s="13" t="s">
        <v>78</v>
      </c>
      <c r="AY164" s="257" t="s">
        <v>143</v>
      </c>
    </row>
    <row r="165" spans="1:51" s="14" customFormat="1" ht="12">
      <c r="A165" s="14"/>
      <c r="B165" s="258"/>
      <c r="C165" s="259"/>
      <c r="D165" s="239" t="s">
        <v>158</v>
      </c>
      <c r="E165" s="260" t="s">
        <v>1</v>
      </c>
      <c r="F165" s="261" t="s">
        <v>161</v>
      </c>
      <c r="G165" s="259"/>
      <c r="H165" s="262">
        <v>560</v>
      </c>
      <c r="I165" s="263"/>
      <c r="J165" s="259"/>
      <c r="K165" s="259"/>
      <c r="L165" s="264"/>
      <c r="M165" s="265"/>
      <c r="N165" s="266"/>
      <c r="O165" s="266"/>
      <c r="P165" s="266"/>
      <c r="Q165" s="266"/>
      <c r="R165" s="266"/>
      <c r="S165" s="266"/>
      <c r="T165" s="267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8" t="s">
        <v>158</v>
      </c>
      <c r="AU165" s="268" t="s">
        <v>86</v>
      </c>
      <c r="AV165" s="14" t="s">
        <v>150</v>
      </c>
      <c r="AW165" s="14" t="s">
        <v>35</v>
      </c>
      <c r="AX165" s="14" t="s">
        <v>82</v>
      </c>
      <c r="AY165" s="268" t="s">
        <v>143</v>
      </c>
    </row>
    <row r="166" spans="1:65" s="2" customFormat="1" ht="24.15" customHeight="1">
      <c r="A166" s="38"/>
      <c r="B166" s="39"/>
      <c r="C166" s="226" t="s">
        <v>221</v>
      </c>
      <c r="D166" s="226" t="s">
        <v>145</v>
      </c>
      <c r="E166" s="227" t="s">
        <v>1457</v>
      </c>
      <c r="F166" s="228" t="s">
        <v>1458</v>
      </c>
      <c r="G166" s="229" t="s">
        <v>148</v>
      </c>
      <c r="H166" s="230">
        <v>261</v>
      </c>
      <c r="I166" s="231"/>
      <c r="J166" s="232">
        <f>ROUND(I166*H166,2)</f>
        <v>0</v>
      </c>
      <c r="K166" s="228" t="s">
        <v>149</v>
      </c>
      <c r="L166" s="44"/>
      <c r="M166" s="233" t="s">
        <v>1</v>
      </c>
      <c r="N166" s="234" t="s">
        <v>43</v>
      </c>
      <c r="O166" s="91"/>
      <c r="P166" s="235">
        <f>O166*H166</f>
        <v>0</v>
      </c>
      <c r="Q166" s="235">
        <v>0</v>
      </c>
      <c r="R166" s="235">
        <f>Q166*H166</f>
        <v>0</v>
      </c>
      <c r="S166" s="235">
        <v>0.325</v>
      </c>
      <c r="T166" s="236">
        <f>S166*H166</f>
        <v>84.825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7" t="s">
        <v>150</v>
      </c>
      <c r="AT166" s="237" t="s">
        <v>145</v>
      </c>
      <c r="AU166" s="237" t="s">
        <v>86</v>
      </c>
      <c r="AY166" s="17" t="s">
        <v>143</v>
      </c>
      <c r="BE166" s="238">
        <f>IF(N166="základní",J166,0)</f>
        <v>0</v>
      </c>
      <c r="BF166" s="238">
        <f>IF(N166="snížená",J166,0)</f>
        <v>0</v>
      </c>
      <c r="BG166" s="238">
        <f>IF(N166="zákl. přenesená",J166,0)</f>
        <v>0</v>
      </c>
      <c r="BH166" s="238">
        <f>IF(N166="sníž. přenesená",J166,0)</f>
        <v>0</v>
      </c>
      <c r="BI166" s="238">
        <f>IF(N166="nulová",J166,0)</f>
        <v>0</v>
      </c>
      <c r="BJ166" s="17" t="s">
        <v>82</v>
      </c>
      <c r="BK166" s="238">
        <f>ROUND(I166*H166,2)</f>
        <v>0</v>
      </c>
      <c r="BL166" s="17" t="s">
        <v>150</v>
      </c>
      <c r="BM166" s="237" t="s">
        <v>1459</v>
      </c>
    </row>
    <row r="167" spans="1:47" s="2" customFormat="1" ht="12">
      <c r="A167" s="38"/>
      <c r="B167" s="39"/>
      <c r="C167" s="40"/>
      <c r="D167" s="239" t="s">
        <v>152</v>
      </c>
      <c r="E167" s="40"/>
      <c r="F167" s="240" t="s">
        <v>1460</v>
      </c>
      <c r="G167" s="40"/>
      <c r="H167" s="40"/>
      <c r="I167" s="241"/>
      <c r="J167" s="40"/>
      <c r="K167" s="40"/>
      <c r="L167" s="44"/>
      <c r="M167" s="242"/>
      <c r="N167" s="243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86</v>
      </c>
    </row>
    <row r="168" spans="1:47" s="2" customFormat="1" ht="12">
      <c r="A168" s="38"/>
      <c r="B168" s="39"/>
      <c r="C168" s="40"/>
      <c r="D168" s="244" t="s">
        <v>154</v>
      </c>
      <c r="E168" s="40"/>
      <c r="F168" s="245" t="s">
        <v>1461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154</v>
      </c>
      <c r="AU168" s="17" t="s">
        <v>86</v>
      </c>
    </row>
    <row r="169" spans="1:51" s="13" customFormat="1" ht="12">
      <c r="A169" s="13"/>
      <c r="B169" s="247"/>
      <c r="C169" s="248"/>
      <c r="D169" s="239" t="s">
        <v>158</v>
      </c>
      <c r="E169" s="249" t="s">
        <v>1</v>
      </c>
      <c r="F169" s="250" t="s">
        <v>1455</v>
      </c>
      <c r="G169" s="248"/>
      <c r="H169" s="251">
        <v>261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158</v>
      </c>
      <c r="AU169" s="257" t="s">
        <v>86</v>
      </c>
      <c r="AV169" s="13" t="s">
        <v>86</v>
      </c>
      <c r="AW169" s="13" t="s">
        <v>35</v>
      </c>
      <c r="AX169" s="13" t="s">
        <v>82</v>
      </c>
      <c r="AY169" s="257" t="s">
        <v>143</v>
      </c>
    </row>
    <row r="170" spans="1:65" s="2" customFormat="1" ht="24.15" customHeight="1">
      <c r="A170" s="38"/>
      <c r="B170" s="39"/>
      <c r="C170" s="226" t="s">
        <v>229</v>
      </c>
      <c r="D170" s="226" t="s">
        <v>145</v>
      </c>
      <c r="E170" s="227" t="s">
        <v>467</v>
      </c>
      <c r="F170" s="228" t="s">
        <v>468</v>
      </c>
      <c r="G170" s="229" t="s">
        <v>148</v>
      </c>
      <c r="H170" s="230">
        <v>299</v>
      </c>
      <c r="I170" s="231"/>
      <c r="J170" s="232">
        <f>ROUND(I170*H170,2)</f>
        <v>0</v>
      </c>
      <c r="K170" s="228" t="s">
        <v>149</v>
      </c>
      <c r="L170" s="44"/>
      <c r="M170" s="233" t="s">
        <v>1</v>
      </c>
      <c r="N170" s="234" t="s">
        <v>43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0.22</v>
      </c>
      <c r="T170" s="236">
        <f>S170*H170</f>
        <v>65.78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150</v>
      </c>
      <c r="AT170" s="237" t="s">
        <v>145</v>
      </c>
      <c r="AU170" s="237" t="s">
        <v>86</v>
      </c>
      <c r="AY170" s="17" t="s">
        <v>143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82</v>
      </c>
      <c r="BK170" s="238">
        <f>ROUND(I170*H170,2)</f>
        <v>0</v>
      </c>
      <c r="BL170" s="17" t="s">
        <v>150</v>
      </c>
      <c r="BM170" s="237" t="s">
        <v>1462</v>
      </c>
    </row>
    <row r="171" spans="1:47" s="2" customFormat="1" ht="12">
      <c r="A171" s="38"/>
      <c r="B171" s="39"/>
      <c r="C171" s="40"/>
      <c r="D171" s="239" t="s">
        <v>152</v>
      </c>
      <c r="E171" s="40"/>
      <c r="F171" s="240" t="s">
        <v>470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152</v>
      </c>
      <c r="AU171" s="17" t="s">
        <v>86</v>
      </c>
    </row>
    <row r="172" spans="1:47" s="2" customFormat="1" ht="12">
      <c r="A172" s="38"/>
      <c r="B172" s="39"/>
      <c r="C172" s="40"/>
      <c r="D172" s="244" t="s">
        <v>154</v>
      </c>
      <c r="E172" s="40"/>
      <c r="F172" s="245" t="s">
        <v>471</v>
      </c>
      <c r="G172" s="40"/>
      <c r="H172" s="40"/>
      <c r="I172" s="241"/>
      <c r="J172" s="40"/>
      <c r="K172" s="40"/>
      <c r="L172" s="44"/>
      <c r="M172" s="242"/>
      <c r="N172" s="243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154</v>
      </c>
      <c r="AU172" s="17" t="s">
        <v>86</v>
      </c>
    </row>
    <row r="173" spans="1:51" s="13" customFormat="1" ht="12">
      <c r="A173" s="13"/>
      <c r="B173" s="247"/>
      <c r="C173" s="248"/>
      <c r="D173" s="239" t="s">
        <v>158</v>
      </c>
      <c r="E173" s="249" t="s">
        <v>1</v>
      </c>
      <c r="F173" s="250" t="s">
        <v>1456</v>
      </c>
      <c r="G173" s="248"/>
      <c r="H173" s="251">
        <v>299</v>
      </c>
      <c r="I173" s="252"/>
      <c r="J173" s="248"/>
      <c r="K173" s="248"/>
      <c r="L173" s="253"/>
      <c r="M173" s="254"/>
      <c r="N173" s="255"/>
      <c r="O173" s="255"/>
      <c r="P173" s="255"/>
      <c r="Q173" s="255"/>
      <c r="R173" s="255"/>
      <c r="S173" s="255"/>
      <c r="T173" s="25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7" t="s">
        <v>158</v>
      </c>
      <c r="AU173" s="257" t="s">
        <v>86</v>
      </c>
      <c r="AV173" s="13" t="s">
        <v>86</v>
      </c>
      <c r="AW173" s="13" t="s">
        <v>35</v>
      </c>
      <c r="AX173" s="13" t="s">
        <v>82</v>
      </c>
      <c r="AY173" s="257" t="s">
        <v>143</v>
      </c>
    </row>
    <row r="174" spans="1:65" s="2" customFormat="1" ht="16.5" customHeight="1">
      <c r="A174" s="38"/>
      <c r="B174" s="39"/>
      <c r="C174" s="226" t="s">
        <v>8</v>
      </c>
      <c r="D174" s="226" t="s">
        <v>145</v>
      </c>
      <c r="E174" s="227" t="s">
        <v>473</v>
      </c>
      <c r="F174" s="228" t="s">
        <v>474</v>
      </c>
      <c r="G174" s="229" t="s">
        <v>259</v>
      </c>
      <c r="H174" s="230">
        <v>1000</v>
      </c>
      <c r="I174" s="231"/>
      <c r="J174" s="232">
        <f>ROUND(I174*H174,2)</f>
        <v>0</v>
      </c>
      <c r="K174" s="228" t="s">
        <v>149</v>
      </c>
      <c r="L174" s="44"/>
      <c r="M174" s="233" t="s">
        <v>1</v>
      </c>
      <c r="N174" s="234" t="s">
        <v>43</v>
      </c>
      <c r="O174" s="91"/>
      <c r="P174" s="235">
        <f>O174*H174</f>
        <v>0</v>
      </c>
      <c r="Q174" s="235">
        <v>0</v>
      </c>
      <c r="R174" s="235">
        <f>Q174*H174</f>
        <v>0</v>
      </c>
      <c r="S174" s="235">
        <v>0.205</v>
      </c>
      <c r="T174" s="236">
        <f>S174*H174</f>
        <v>205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7" t="s">
        <v>150</v>
      </c>
      <c r="AT174" s="237" t="s">
        <v>145</v>
      </c>
      <c r="AU174" s="237" t="s">
        <v>86</v>
      </c>
      <c r="AY174" s="17" t="s">
        <v>143</v>
      </c>
      <c r="BE174" s="238">
        <f>IF(N174="základní",J174,0)</f>
        <v>0</v>
      </c>
      <c r="BF174" s="238">
        <f>IF(N174="snížená",J174,0)</f>
        <v>0</v>
      </c>
      <c r="BG174" s="238">
        <f>IF(N174="zákl. přenesená",J174,0)</f>
        <v>0</v>
      </c>
      <c r="BH174" s="238">
        <f>IF(N174="sníž. přenesená",J174,0)</f>
        <v>0</v>
      </c>
      <c r="BI174" s="238">
        <f>IF(N174="nulová",J174,0)</f>
        <v>0</v>
      </c>
      <c r="BJ174" s="17" t="s">
        <v>82</v>
      </c>
      <c r="BK174" s="238">
        <f>ROUND(I174*H174,2)</f>
        <v>0</v>
      </c>
      <c r="BL174" s="17" t="s">
        <v>150</v>
      </c>
      <c r="BM174" s="237" t="s">
        <v>1463</v>
      </c>
    </row>
    <row r="175" spans="1:47" s="2" customFormat="1" ht="12">
      <c r="A175" s="38"/>
      <c r="B175" s="39"/>
      <c r="C175" s="40"/>
      <c r="D175" s="239" t="s">
        <v>152</v>
      </c>
      <c r="E175" s="40"/>
      <c r="F175" s="240" t="s">
        <v>476</v>
      </c>
      <c r="G175" s="40"/>
      <c r="H175" s="40"/>
      <c r="I175" s="241"/>
      <c r="J175" s="40"/>
      <c r="K175" s="40"/>
      <c r="L175" s="44"/>
      <c r="M175" s="242"/>
      <c r="N175" s="243"/>
      <c r="O175" s="91"/>
      <c r="P175" s="91"/>
      <c r="Q175" s="91"/>
      <c r="R175" s="91"/>
      <c r="S175" s="91"/>
      <c r="T175" s="92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152</v>
      </c>
      <c r="AU175" s="17" t="s">
        <v>86</v>
      </c>
    </row>
    <row r="176" spans="1:47" s="2" customFormat="1" ht="12">
      <c r="A176" s="38"/>
      <c r="B176" s="39"/>
      <c r="C176" s="40"/>
      <c r="D176" s="244" t="s">
        <v>154</v>
      </c>
      <c r="E176" s="40"/>
      <c r="F176" s="245" t="s">
        <v>477</v>
      </c>
      <c r="G176" s="40"/>
      <c r="H176" s="40"/>
      <c r="I176" s="241"/>
      <c r="J176" s="40"/>
      <c r="K176" s="40"/>
      <c r="L176" s="44"/>
      <c r="M176" s="242"/>
      <c r="N176" s="243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154</v>
      </c>
      <c r="AU176" s="17" t="s">
        <v>86</v>
      </c>
    </row>
    <row r="177" spans="1:51" s="13" customFormat="1" ht="12">
      <c r="A177" s="13"/>
      <c r="B177" s="247"/>
      <c r="C177" s="248"/>
      <c r="D177" s="239" t="s">
        <v>158</v>
      </c>
      <c r="E177" s="249" t="s">
        <v>1</v>
      </c>
      <c r="F177" s="250" t="s">
        <v>1464</v>
      </c>
      <c r="G177" s="248"/>
      <c r="H177" s="251">
        <v>407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57" t="s">
        <v>158</v>
      </c>
      <c r="AU177" s="257" t="s">
        <v>86</v>
      </c>
      <c r="AV177" s="13" t="s">
        <v>86</v>
      </c>
      <c r="AW177" s="13" t="s">
        <v>35</v>
      </c>
      <c r="AX177" s="13" t="s">
        <v>78</v>
      </c>
      <c r="AY177" s="257" t="s">
        <v>143</v>
      </c>
    </row>
    <row r="178" spans="1:51" s="13" customFormat="1" ht="12">
      <c r="A178" s="13"/>
      <c r="B178" s="247"/>
      <c r="C178" s="248"/>
      <c r="D178" s="239" t="s">
        <v>158</v>
      </c>
      <c r="E178" s="249" t="s">
        <v>1</v>
      </c>
      <c r="F178" s="250" t="s">
        <v>1465</v>
      </c>
      <c r="G178" s="248"/>
      <c r="H178" s="251">
        <v>116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7" t="s">
        <v>158</v>
      </c>
      <c r="AU178" s="257" t="s">
        <v>86</v>
      </c>
      <c r="AV178" s="13" t="s">
        <v>86</v>
      </c>
      <c r="AW178" s="13" t="s">
        <v>35</v>
      </c>
      <c r="AX178" s="13" t="s">
        <v>78</v>
      </c>
      <c r="AY178" s="257" t="s">
        <v>143</v>
      </c>
    </row>
    <row r="179" spans="1:51" s="13" customFormat="1" ht="12">
      <c r="A179" s="13"/>
      <c r="B179" s="247"/>
      <c r="C179" s="248"/>
      <c r="D179" s="239" t="s">
        <v>158</v>
      </c>
      <c r="E179" s="249" t="s">
        <v>1</v>
      </c>
      <c r="F179" s="250" t="s">
        <v>1466</v>
      </c>
      <c r="G179" s="248"/>
      <c r="H179" s="251">
        <v>477</v>
      </c>
      <c r="I179" s="252"/>
      <c r="J179" s="248"/>
      <c r="K179" s="248"/>
      <c r="L179" s="253"/>
      <c r="M179" s="254"/>
      <c r="N179" s="255"/>
      <c r="O179" s="255"/>
      <c r="P179" s="255"/>
      <c r="Q179" s="255"/>
      <c r="R179" s="255"/>
      <c r="S179" s="255"/>
      <c r="T179" s="25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57" t="s">
        <v>158</v>
      </c>
      <c r="AU179" s="257" t="s">
        <v>86</v>
      </c>
      <c r="AV179" s="13" t="s">
        <v>86</v>
      </c>
      <c r="AW179" s="13" t="s">
        <v>35</v>
      </c>
      <c r="AX179" s="13" t="s">
        <v>78</v>
      </c>
      <c r="AY179" s="257" t="s">
        <v>143</v>
      </c>
    </row>
    <row r="180" spans="1:51" s="14" customFormat="1" ht="12">
      <c r="A180" s="14"/>
      <c r="B180" s="258"/>
      <c r="C180" s="259"/>
      <c r="D180" s="239" t="s">
        <v>158</v>
      </c>
      <c r="E180" s="260" t="s">
        <v>1</v>
      </c>
      <c r="F180" s="261" t="s">
        <v>161</v>
      </c>
      <c r="G180" s="259"/>
      <c r="H180" s="262">
        <v>1000</v>
      </c>
      <c r="I180" s="263"/>
      <c r="J180" s="259"/>
      <c r="K180" s="259"/>
      <c r="L180" s="264"/>
      <c r="M180" s="265"/>
      <c r="N180" s="266"/>
      <c r="O180" s="266"/>
      <c r="P180" s="266"/>
      <c r="Q180" s="266"/>
      <c r="R180" s="266"/>
      <c r="S180" s="266"/>
      <c r="T180" s="267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68" t="s">
        <v>158</v>
      </c>
      <c r="AU180" s="268" t="s">
        <v>86</v>
      </c>
      <c r="AV180" s="14" t="s">
        <v>150</v>
      </c>
      <c r="AW180" s="14" t="s">
        <v>35</v>
      </c>
      <c r="AX180" s="14" t="s">
        <v>82</v>
      </c>
      <c r="AY180" s="268" t="s">
        <v>143</v>
      </c>
    </row>
    <row r="181" spans="1:65" s="2" customFormat="1" ht="16.5" customHeight="1">
      <c r="A181" s="38"/>
      <c r="B181" s="39"/>
      <c r="C181" s="226" t="s">
        <v>244</v>
      </c>
      <c r="D181" s="226" t="s">
        <v>145</v>
      </c>
      <c r="E181" s="227" t="s">
        <v>1467</v>
      </c>
      <c r="F181" s="228" t="s">
        <v>1468</v>
      </c>
      <c r="G181" s="229" t="s">
        <v>259</v>
      </c>
      <c r="H181" s="230">
        <v>44</v>
      </c>
      <c r="I181" s="231"/>
      <c r="J181" s="232">
        <f>ROUND(I181*H181,2)</f>
        <v>0</v>
      </c>
      <c r="K181" s="228" t="s">
        <v>149</v>
      </c>
      <c r="L181" s="44"/>
      <c r="M181" s="233" t="s">
        <v>1</v>
      </c>
      <c r="N181" s="234" t="s">
        <v>43</v>
      </c>
      <c r="O181" s="91"/>
      <c r="P181" s="235">
        <f>O181*H181</f>
        <v>0</v>
      </c>
      <c r="Q181" s="235">
        <v>0</v>
      </c>
      <c r="R181" s="235">
        <f>Q181*H181</f>
        <v>0</v>
      </c>
      <c r="S181" s="235">
        <v>0.115</v>
      </c>
      <c r="T181" s="236">
        <f>S181*H181</f>
        <v>5.0600000000000005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7" t="s">
        <v>150</v>
      </c>
      <c r="AT181" s="237" t="s">
        <v>145</v>
      </c>
      <c r="AU181" s="237" t="s">
        <v>86</v>
      </c>
      <c r="AY181" s="17" t="s">
        <v>143</v>
      </c>
      <c r="BE181" s="238">
        <f>IF(N181="základní",J181,0)</f>
        <v>0</v>
      </c>
      <c r="BF181" s="238">
        <f>IF(N181="snížená",J181,0)</f>
        <v>0</v>
      </c>
      <c r="BG181" s="238">
        <f>IF(N181="zákl. přenesená",J181,0)</f>
        <v>0</v>
      </c>
      <c r="BH181" s="238">
        <f>IF(N181="sníž. přenesená",J181,0)</f>
        <v>0</v>
      </c>
      <c r="BI181" s="238">
        <f>IF(N181="nulová",J181,0)</f>
        <v>0</v>
      </c>
      <c r="BJ181" s="17" t="s">
        <v>82</v>
      </c>
      <c r="BK181" s="238">
        <f>ROUND(I181*H181,2)</f>
        <v>0</v>
      </c>
      <c r="BL181" s="17" t="s">
        <v>150</v>
      </c>
      <c r="BM181" s="237" t="s">
        <v>1469</v>
      </c>
    </row>
    <row r="182" spans="1:47" s="2" customFormat="1" ht="12">
      <c r="A182" s="38"/>
      <c r="B182" s="39"/>
      <c r="C182" s="40"/>
      <c r="D182" s="239" t="s">
        <v>152</v>
      </c>
      <c r="E182" s="40"/>
      <c r="F182" s="240" t="s">
        <v>1470</v>
      </c>
      <c r="G182" s="40"/>
      <c r="H182" s="40"/>
      <c r="I182" s="241"/>
      <c r="J182" s="40"/>
      <c r="K182" s="40"/>
      <c r="L182" s="44"/>
      <c r="M182" s="242"/>
      <c r="N182" s="243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86</v>
      </c>
    </row>
    <row r="183" spans="1:47" s="2" customFormat="1" ht="12">
      <c r="A183" s="38"/>
      <c r="B183" s="39"/>
      <c r="C183" s="40"/>
      <c r="D183" s="244" t="s">
        <v>154</v>
      </c>
      <c r="E183" s="40"/>
      <c r="F183" s="245" t="s">
        <v>1471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154</v>
      </c>
      <c r="AU183" s="17" t="s">
        <v>86</v>
      </c>
    </row>
    <row r="184" spans="1:51" s="13" customFormat="1" ht="12">
      <c r="A184" s="13"/>
      <c r="B184" s="247"/>
      <c r="C184" s="248"/>
      <c r="D184" s="239" t="s">
        <v>158</v>
      </c>
      <c r="E184" s="249" t="s">
        <v>1</v>
      </c>
      <c r="F184" s="250" t="s">
        <v>1472</v>
      </c>
      <c r="G184" s="248"/>
      <c r="H184" s="251">
        <v>24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7" t="s">
        <v>158</v>
      </c>
      <c r="AU184" s="257" t="s">
        <v>86</v>
      </c>
      <c r="AV184" s="13" t="s">
        <v>86</v>
      </c>
      <c r="AW184" s="13" t="s">
        <v>35</v>
      </c>
      <c r="AX184" s="13" t="s">
        <v>78</v>
      </c>
      <c r="AY184" s="257" t="s">
        <v>143</v>
      </c>
    </row>
    <row r="185" spans="1:51" s="13" customFormat="1" ht="12">
      <c r="A185" s="13"/>
      <c r="B185" s="247"/>
      <c r="C185" s="248"/>
      <c r="D185" s="239" t="s">
        <v>158</v>
      </c>
      <c r="E185" s="249" t="s">
        <v>1</v>
      </c>
      <c r="F185" s="250" t="s">
        <v>1473</v>
      </c>
      <c r="G185" s="248"/>
      <c r="H185" s="251">
        <v>20</v>
      </c>
      <c r="I185" s="252"/>
      <c r="J185" s="248"/>
      <c r="K185" s="248"/>
      <c r="L185" s="253"/>
      <c r="M185" s="254"/>
      <c r="N185" s="255"/>
      <c r="O185" s="255"/>
      <c r="P185" s="255"/>
      <c r="Q185" s="255"/>
      <c r="R185" s="255"/>
      <c r="S185" s="255"/>
      <c r="T185" s="25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7" t="s">
        <v>158</v>
      </c>
      <c r="AU185" s="257" t="s">
        <v>86</v>
      </c>
      <c r="AV185" s="13" t="s">
        <v>86</v>
      </c>
      <c r="AW185" s="13" t="s">
        <v>35</v>
      </c>
      <c r="AX185" s="13" t="s">
        <v>78</v>
      </c>
      <c r="AY185" s="257" t="s">
        <v>143</v>
      </c>
    </row>
    <row r="186" spans="1:51" s="14" customFormat="1" ht="12">
      <c r="A186" s="14"/>
      <c r="B186" s="258"/>
      <c r="C186" s="259"/>
      <c r="D186" s="239" t="s">
        <v>158</v>
      </c>
      <c r="E186" s="260" t="s">
        <v>1</v>
      </c>
      <c r="F186" s="261" t="s">
        <v>161</v>
      </c>
      <c r="G186" s="259"/>
      <c r="H186" s="262">
        <v>44</v>
      </c>
      <c r="I186" s="263"/>
      <c r="J186" s="259"/>
      <c r="K186" s="259"/>
      <c r="L186" s="264"/>
      <c r="M186" s="265"/>
      <c r="N186" s="266"/>
      <c r="O186" s="266"/>
      <c r="P186" s="266"/>
      <c r="Q186" s="266"/>
      <c r="R186" s="266"/>
      <c r="S186" s="266"/>
      <c r="T186" s="267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8" t="s">
        <v>158</v>
      </c>
      <c r="AU186" s="268" t="s">
        <v>86</v>
      </c>
      <c r="AV186" s="14" t="s">
        <v>150</v>
      </c>
      <c r="AW186" s="14" t="s">
        <v>35</v>
      </c>
      <c r="AX186" s="14" t="s">
        <v>82</v>
      </c>
      <c r="AY186" s="268" t="s">
        <v>143</v>
      </c>
    </row>
    <row r="187" spans="1:65" s="2" customFormat="1" ht="24.15" customHeight="1">
      <c r="A187" s="38"/>
      <c r="B187" s="39"/>
      <c r="C187" s="226" t="s">
        <v>251</v>
      </c>
      <c r="D187" s="226" t="s">
        <v>145</v>
      </c>
      <c r="E187" s="227" t="s">
        <v>480</v>
      </c>
      <c r="F187" s="228" t="s">
        <v>481</v>
      </c>
      <c r="G187" s="229" t="s">
        <v>259</v>
      </c>
      <c r="H187" s="230">
        <v>85</v>
      </c>
      <c r="I187" s="231"/>
      <c r="J187" s="232">
        <f>ROUND(I187*H187,2)</f>
        <v>0</v>
      </c>
      <c r="K187" s="228" t="s">
        <v>149</v>
      </c>
      <c r="L187" s="44"/>
      <c r="M187" s="233" t="s">
        <v>1</v>
      </c>
      <c r="N187" s="234" t="s">
        <v>43</v>
      </c>
      <c r="O187" s="91"/>
      <c r="P187" s="235">
        <f>O187*H187</f>
        <v>0</v>
      </c>
      <c r="Q187" s="235">
        <v>0.00868</v>
      </c>
      <c r="R187" s="235">
        <f>Q187*H187</f>
        <v>0.7378</v>
      </c>
      <c r="S187" s="235">
        <v>0</v>
      </c>
      <c r="T187" s="236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7" t="s">
        <v>150</v>
      </c>
      <c r="AT187" s="237" t="s">
        <v>145</v>
      </c>
      <c r="AU187" s="237" t="s">
        <v>86</v>
      </c>
      <c r="AY187" s="17" t="s">
        <v>143</v>
      </c>
      <c r="BE187" s="238">
        <f>IF(N187="základní",J187,0)</f>
        <v>0</v>
      </c>
      <c r="BF187" s="238">
        <f>IF(N187="snížená",J187,0)</f>
        <v>0</v>
      </c>
      <c r="BG187" s="238">
        <f>IF(N187="zákl. přenesená",J187,0)</f>
        <v>0</v>
      </c>
      <c r="BH187" s="238">
        <f>IF(N187="sníž. přenesená",J187,0)</f>
        <v>0</v>
      </c>
      <c r="BI187" s="238">
        <f>IF(N187="nulová",J187,0)</f>
        <v>0</v>
      </c>
      <c r="BJ187" s="17" t="s">
        <v>82</v>
      </c>
      <c r="BK187" s="238">
        <f>ROUND(I187*H187,2)</f>
        <v>0</v>
      </c>
      <c r="BL187" s="17" t="s">
        <v>150</v>
      </c>
      <c r="BM187" s="237" t="s">
        <v>1474</v>
      </c>
    </row>
    <row r="188" spans="1:47" s="2" customFormat="1" ht="12">
      <c r="A188" s="38"/>
      <c r="B188" s="39"/>
      <c r="C188" s="40"/>
      <c r="D188" s="239" t="s">
        <v>152</v>
      </c>
      <c r="E188" s="40"/>
      <c r="F188" s="240" t="s">
        <v>483</v>
      </c>
      <c r="G188" s="40"/>
      <c r="H188" s="40"/>
      <c r="I188" s="241"/>
      <c r="J188" s="40"/>
      <c r="K188" s="40"/>
      <c r="L188" s="44"/>
      <c r="M188" s="242"/>
      <c r="N188" s="243"/>
      <c r="O188" s="91"/>
      <c r="P188" s="91"/>
      <c r="Q188" s="91"/>
      <c r="R188" s="91"/>
      <c r="S188" s="91"/>
      <c r="T188" s="92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152</v>
      </c>
      <c r="AU188" s="17" t="s">
        <v>86</v>
      </c>
    </row>
    <row r="189" spans="1:47" s="2" customFormat="1" ht="12">
      <c r="A189" s="38"/>
      <c r="B189" s="39"/>
      <c r="C189" s="40"/>
      <c r="D189" s="244" t="s">
        <v>154</v>
      </c>
      <c r="E189" s="40"/>
      <c r="F189" s="245" t="s">
        <v>484</v>
      </c>
      <c r="G189" s="40"/>
      <c r="H189" s="40"/>
      <c r="I189" s="241"/>
      <c r="J189" s="40"/>
      <c r="K189" s="40"/>
      <c r="L189" s="44"/>
      <c r="M189" s="242"/>
      <c r="N189" s="24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154</v>
      </c>
      <c r="AU189" s="17" t="s">
        <v>86</v>
      </c>
    </row>
    <row r="190" spans="1:65" s="2" customFormat="1" ht="16.5" customHeight="1">
      <c r="A190" s="38"/>
      <c r="B190" s="39"/>
      <c r="C190" s="226" t="s">
        <v>256</v>
      </c>
      <c r="D190" s="226" t="s">
        <v>145</v>
      </c>
      <c r="E190" s="227" t="s">
        <v>485</v>
      </c>
      <c r="F190" s="228" t="s">
        <v>486</v>
      </c>
      <c r="G190" s="229" t="s">
        <v>259</v>
      </c>
      <c r="H190" s="230">
        <v>85</v>
      </c>
      <c r="I190" s="231"/>
      <c r="J190" s="232">
        <f>ROUND(I190*H190,2)</f>
        <v>0</v>
      </c>
      <c r="K190" s="228" t="s">
        <v>149</v>
      </c>
      <c r="L190" s="44"/>
      <c r="M190" s="233" t="s">
        <v>1</v>
      </c>
      <c r="N190" s="234" t="s">
        <v>43</v>
      </c>
      <c r="O190" s="91"/>
      <c r="P190" s="235">
        <f>O190*H190</f>
        <v>0</v>
      </c>
      <c r="Q190" s="235">
        <v>0.0369</v>
      </c>
      <c r="R190" s="235">
        <f>Q190*H190</f>
        <v>3.1365000000000003</v>
      </c>
      <c r="S190" s="235">
        <v>0</v>
      </c>
      <c r="T190" s="236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37" t="s">
        <v>150</v>
      </c>
      <c r="AT190" s="237" t="s">
        <v>145</v>
      </c>
      <c r="AU190" s="237" t="s">
        <v>86</v>
      </c>
      <c r="AY190" s="17" t="s">
        <v>143</v>
      </c>
      <c r="BE190" s="238">
        <f>IF(N190="základní",J190,0)</f>
        <v>0</v>
      </c>
      <c r="BF190" s="238">
        <f>IF(N190="snížená",J190,0)</f>
        <v>0</v>
      </c>
      <c r="BG190" s="238">
        <f>IF(N190="zákl. přenesená",J190,0)</f>
        <v>0</v>
      </c>
      <c r="BH190" s="238">
        <f>IF(N190="sníž. přenesená",J190,0)</f>
        <v>0</v>
      </c>
      <c r="BI190" s="238">
        <f>IF(N190="nulová",J190,0)</f>
        <v>0</v>
      </c>
      <c r="BJ190" s="17" t="s">
        <v>82</v>
      </c>
      <c r="BK190" s="238">
        <f>ROUND(I190*H190,2)</f>
        <v>0</v>
      </c>
      <c r="BL190" s="17" t="s">
        <v>150</v>
      </c>
      <c r="BM190" s="237" t="s">
        <v>1475</v>
      </c>
    </row>
    <row r="191" spans="1:47" s="2" customFormat="1" ht="12">
      <c r="A191" s="38"/>
      <c r="B191" s="39"/>
      <c r="C191" s="40"/>
      <c r="D191" s="239" t="s">
        <v>152</v>
      </c>
      <c r="E191" s="40"/>
      <c r="F191" s="240" t="s">
        <v>488</v>
      </c>
      <c r="G191" s="40"/>
      <c r="H191" s="40"/>
      <c r="I191" s="241"/>
      <c r="J191" s="40"/>
      <c r="K191" s="40"/>
      <c r="L191" s="44"/>
      <c r="M191" s="242"/>
      <c r="N191" s="243"/>
      <c r="O191" s="91"/>
      <c r="P191" s="91"/>
      <c r="Q191" s="91"/>
      <c r="R191" s="91"/>
      <c r="S191" s="91"/>
      <c r="T191" s="92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T191" s="17" t="s">
        <v>152</v>
      </c>
      <c r="AU191" s="17" t="s">
        <v>86</v>
      </c>
    </row>
    <row r="192" spans="1:47" s="2" customFormat="1" ht="12">
      <c r="A192" s="38"/>
      <c r="B192" s="39"/>
      <c r="C192" s="40"/>
      <c r="D192" s="244" t="s">
        <v>154</v>
      </c>
      <c r="E192" s="40"/>
      <c r="F192" s="245" t="s">
        <v>489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154</v>
      </c>
      <c r="AU192" s="17" t="s">
        <v>86</v>
      </c>
    </row>
    <row r="193" spans="1:65" s="2" customFormat="1" ht="24.15" customHeight="1">
      <c r="A193" s="38"/>
      <c r="B193" s="39"/>
      <c r="C193" s="226" t="s">
        <v>264</v>
      </c>
      <c r="D193" s="226" t="s">
        <v>145</v>
      </c>
      <c r="E193" s="227" t="s">
        <v>490</v>
      </c>
      <c r="F193" s="228" t="s">
        <v>491</v>
      </c>
      <c r="G193" s="229" t="s">
        <v>259</v>
      </c>
      <c r="H193" s="230">
        <v>120</v>
      </c>
      <c r="I193" s="231"/>
      <c r="J193" s="232">
        <f>ROUND(I193*H193,2)</f>
        <v>0</v>
      </c>
      <c r="K193" s="228" t="s">
        <v>149</v>
      </c>
      <c r="L193" s="44"/>
      <c r="M193" s="233" t="s">
        <v>1</v>
      </c>
      <c r="N193" s="234" t="s">
        <v>43</v>
      </c>
      <c r="O193" s="91"/>
      <c r="P193" s="235">
        <f>O193*H193</f>
        <v>0</v>
      </c>
      <c r="Q193" s="235">
        <v>0.06053</v>
      </c>
      <c r="R193" s="235">
        <f>Q193*H193</f>
        <v>7.2636</v>
      </c>
      <c r="S193" s="235">
        <v>0</v>
      </c>
      <c r="T193" s="236">
        <f>S193*H193</f>
        <v>0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37" t="s">
        <v>150</v>
      </c>
      <c r="AT193" s="237" t="s">
        <v>145</v>
      </c>
      <c r="AU193" s="237" t="s">
        <v>86</v>
      </c>
      <c r="AY193" s="17" t="s">
        <v>143</v>
      </c>
      <c r="BE193" s="238">
        <f>IF(N193="základní",J193,0)</f>
        <v>0</v>
      </c>
      <c r="BF193" s="238">
        <f>IF(N193="snížená",J193,0)</f>
        <v>0</v>
      </c>
      <c r="BG193" s="238">
        <f>IF(N193="zákl. přenesená",J193,0)</f>
        <v>0</v>
      </c>
      <c r="BH193" s="238">
        <f>IF(N193="sníž. přenesená",J193,0)</f>
        <v>0</v>
      </c>
      <c r="BI193" s="238">
        <f>IF(N193="nulová",J193,0)</f>
        <v>0</v>
      </c>
      <c r="BJ193" s="17" t="s">
        <v>82</v>
      </c>
      <c r="BK193" s="238">
        <f>ROUND(I193*H193,2)</f>
        <v>0</v>
      </c>
      <c r="BL193" s="17" t="s">
        <v>150</v>
      </c>
      <c r="BM193" s="237" t="s">
        <v>1476</v>
      </c>
    </row>
    <row r="194" spans="1:47" s="2" customFormat="1" ht="12">
      <c r="A194" s="38"/>
      <c r="B194" s="39"/>
      <c r="C194" s="40"/>
      <c r="D194" s="239" t="s">
        <v>152</v>
      </c>
      <c r="E194" s="40"/>
      <c r="F194" s="240" t="s">
        <v>493</v>
      </c>
      <c r="G194" s="40"/>
      <c r="H194" s="40"/>
      <c r="I194" s="241"/>
      <c r="J194" s="40"/>
      <c r="K194" s="40"/>
      <c r="L194" s="44"/>
      <c r="M194" s="242"/>
      <c r="N194" s="243"/>
      <c r="O194" s="91"/>
      <c r="P194" s="91"/>
      <c r="Q194" s="91"/>
      <c r="R194" s="91"/>
      <c r="S194" s="91"/>
      <c r="T194" s="92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152</v>
      </c>
      <c r="AU194" s="17" t="s">
        <v>86</v>
      </c>
    </row>
    <row r="195" spans="1:47" s="2" customFormat="1" ht="12">
      <c r="A195" s="38"/>
      <c r="B195" s="39"/>
      <c r="C195" s="40"/>
      <c r="D195" s="244" t="s">
        <v>154</v>
      </c>
      <c r="E195" s="40"/>
      <c r="F195" s="245" t="s">
        <v>494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154</v>
      </c>
      <c r="AU195" s="17" t="s">
        <v>86</v>
      </c>
    </row>
    <row r="196" spans="1:65" s="2" customFormat="1" ht="24.15" customHeight="1">
      <c r="A196" s="38"/>
      <c r="B196" s="39"/>
      <c r="C196" s="226" t="s">
        <v>270</v>
      </c>
      <c r="D196" s="226" t="s">
        <v>145</v>
      </c>
      <c r="E196" s="227" t="s">
        <v>495</v>
      </c>
      <c r="F196" s="228" t="s">
        <v>496</v>
      </c>
      <c r="G196" s="229" t="s">
        <v>148</v>
      </c>
      <c r="H196" s="230">
        <v>554</v>
      </c>
      <c r="I196" s="231"/>
      <c r="J196" s="232">
        <f>ROUND(I196*H196,2)</f>
        <v>0</v>
      </c>
      <c r="K196" s="228" t="s">
        <v>149</v>
      </c>
      <c r="L196" s="44"/>
      <c r="M196" s="233" t="s">
        <v>1</v>
      </c>
      <c r="N196" s="234" t="s">
        <v>43</v>
      </c>
      <c r="O196" s="91"/>
      <c r="P196" s="235">
        <f>O196*H196</f>
        <v>0</v>
      </c>
      <c r="Q196" s="235">
        <v>0</v>
      </c>
      <c r="R196" s="235">
        <f>Q196*H196</f>
        <v>0</v>
      </c>
      <c r="S196" s="235">
        <v>0</v>
      </c>
      <c r="T196" s="236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37" t="s">
        <v>150</v>
      </c>
      <c r="AT196" s="237" t="s">
        <v>145</v>
      </c>
      <c r="AU196" s="237" t="s">
        <v>86</v>
      </c>
      <c r="AY196" s="17" t="s">
        <v>143</v>
      </c>
      <c r="BE196" s="238">
        <f>IF(N196="základní",J196,0)</f>
        <v>0</v>
      </c>
      <c r="BF196" s="238">
        <f>IF(N196="snížená",J196,0)</f>
        <v>0</v>
      </c>
      <c r="BG196" s="238">
        <f>IF(N196="zákl. přenesená",J196,0)</f>
        <v>0</v>
      </c>
      <c r="BH196" s="238">
        <f>IF(N196="sníž. přenesená",J196,0)</f>
        <v>0</v>
      </c>
      <c r="BI196" s="238">
        <f>IF(N196="nulová",J196,0)</f>
        <v>0</v>
      </c>
      <c r="BJ196" s="17" t="s">
        <v>82</v>
      </c>
      <c r="BK196" s="238">
        <f>ROUND(I196*H196,2)</f>
        <v>0</v>
      </c>
      <c r="BL196" s="17" t="s">
        <v>150</v>
      </c>
      <c r="BM196" s="237" t="s">
        <v>1477</v>
      </c>
    </row>
    <row r="197" spans="1:47" s="2" customFormat="1" ht="12">
      <c r="A197" s="38"/>
      <c r="B197" s="39"/>
      <c r="C197" s="40"/>
      <c r="D197" s="239" t="s">
        <v>152</v>
      </c>
      <c r="E197" s="40"/>
      <c r="F197" s="240" t="s">
        <v>498</v>
      </c>
      <c r="G197" s="40"/>
      <c r="H197" s="40"/>
      <c r="I197" s="241"/>
      <c r="J197" s="40"/>
      <c r="K197" s="40"/>
      <c r="L197" s="44"/>
      <c r="M197" s="242"/>
      <c r="N197" s="243"/>
      <c r="O197" s="91"/>
      <c r="P197" s="91"/>
      <c r="Q197" s="91"/>
      <c r="R197" s="91"/>
      <c r="S197" s="91"/>
      <c r="T197" s="92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152</v>
      </c>
      <c r="AU197" s="17" t="s">
        <v>86</v>
      </c>
    </row>
    <row r="198" spans="1:47" s="2" customFormat="1" ht="12">
      <c r="A198" s="38"/>
      <c r="B198" s="39"/>
      <c r="C198" s="40"/>
      <c r="D198" s="244" t="s">
        <v>154</v>
      </c>
      <c r="E198" s="40"/>
      <c r="F198" s="245" t="s">
        <v>499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154</v>
      </c>
      <c r="AU198" s="17" t="s">
        <v>86</v>
      </c>
    </row>
    <row r="199" spans="1:51" s="13" customFormat="1" ht="12">
      <c r="A199" s="13"/>
      <c r="B199" s="247"/>
      <c r="C199" s="248"/>
      <c r="D199" s="239" t="s">
        <v>158</v>
      </c>
      <c r="E199" s="249" t="s">
        <v>1</v>
      </c>
      <c r="F199" s="250" t="s">
        <v>1478</v>
      </c>
      <c r="G199" s="248"/>
      <c r="H199" s="251">
        <v>554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7" t="s">
        <v>158</v>
      </c>
      <c r="AU199" s="257" t="s">
        <v>86</v>
      </c>
      <c r="AV199" s="13" t="s">
        <v>86</v>
      </c>
      <c r="AW199" s="13" t="s">
        <v>35</v>
      </c>
      <c r="AX199" s="13" t="s">
        <v>82</v>
      </c>
      <c r="AY199" s="257" t="s">
        <v>143</v>
      </c>
    </row>
    <row r="200" spans="1:65" s="2" customFormat="1" ht="37.8" customHeight="1">
      <c r="A200" s="38"/>
      <c r="B200" s="39"/>
      <c r="C200" s="226" t="s">
        <v>276</v>
      </c>
      <c r="D200" s="226" t="s">
        <v>145</v>
      </c>
      <c r="E200" s="227" t="s">
        <v>169</v>
      </c>
      <c r="F200" s="228" t="s">
        <v>170</v>
      </c>
      <c r="G200" s="229" t="s">
        <v>171</v>
      </c>
      <c r="H200" s="230">
        <v>618.56</v>
      </c>
      <c r="I200" s="231"/>
      <c r="J200" s="232">
        <f>ROUND(I200*H200,2)</f>
        <v>0</v>
      </c>
      <c r="K200" s="228" t="s">
        <v>149</v>
      </c>
      <c r="L200" s="44"/>
      <c r="M200" s="233" t="s">
        <v>1</v>
      </c>
      <c r="N200" s="234" t="s">
        <v>43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150</v>
      </c>
      <c r="AT200" s="237" t="s">
        <v>145</v>
      </c>
      <c r="AU200" s="237" t="s">
        <v>86</v>
      </c>
      <c r="AY200" s="17" t="s">
        <v>143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82</v>
      </c>
      <c r="BK200" s="238">
        <f>ROUND(I200*H200,2)</f>
        <v>0</v>
      </c>
      <c r="BL200" s="17" t="s">
        <v>150</v>
      </c>
      <c r="BM200" s="237" t="s">
        <v>1479</v>
      </c>
    </row>
    <row r="201" spans="1:47" s="2" customFormat="1" ht="12">
      <c r="A201" s="38"/>
      <c r="B201" s="39"/>
      <c r="C201" s="40"/>
      <c r="D201" s="239" t="s">
        <v>152</v>
      </c>
      <c r="E201" s="40"/>
      <c r="F201" s="240" t="s">
        <v>173</v>
      </c>
      <c r="G201" s="40"/>
      <c r="H201" s="40"/>
      <c r="I201" s="241"/>
      <c r="J201" s="40"/>
      <c r="K201" s="40"/>
      <c r="L201" s="44"/>
      <c r="M201" s="242"/>
      <c r="N201" s="24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152</v>
      </c>
      <c r="AU201" s="17" t="s">
        <v>86</v>
      </c>
    </row>
    <row r="202" spans="1:47" s="2" customFormat="1" ht="12">
      <c r="A202" s="38"/>
      <c r="B202" s="39"/>
      <c r="C202" s="40"/>
      <c r="D202" s="244" t="s">
        <v>154</v>
      </c>
      <c r="E202" s="40"/>
      <c r="F202" s="245" t="s">
        <v>174</v>
      </c>
      <c r="G202" s="40"/>
      <c r="H202" s="40"/>
      <c r="I202" s="241"/>
      <c r="J202" s="40"/>
      <c r="K202" s="40"/>
      <c r="L202" s="44"/>
      <c r="M202" s="242"/>
      <c r="N202" s="243"/>
      <c r="O202" s="91"/>
      <c r="P202" s="91"/>
      <c r="Q202" s="91"/>
      <c r="R202" s="91"/>
      <c r="S202" s="91"/>
      <c r="T202" s="92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154</v>
      </c>
      <c r="AU202" s="17" t="s">
        <v>86</v>
      </c>
    </row>
    <row r="203" spans="1:51" s="13" customFormat="1" ht="12">
      <c r="A203" s="13"/>
      <c r="B203" s="247"/>
      <c r="C203" s="248"/>
      <c r="D203" s="239" t="s">
        <v>158</v>
      </c>
      <c r="E203" s="249" t="s">
        <v>1</v>
      </c>
      <c r="F203" s="250" t="s">
        <v>1480</v>
      </c>
      <c r="G203" s="248"/>
      <c r="H203" s="251">
        <v>120.4</v>
      </c>
      <c r="I203" s="252"/>
      <c r="J203" s="248"/>
      <c r="K203" s="248"/>
      <c r="L203" s="253"/>
      <c r="M203" s="254"/>
      <c r="N203" s="255"/>
      <c r="O203" s="255"/>
      <c r="P203" s="255"/>
      <c r="Q203" s="255"/>
      <c r="R203" s="255"/>
      <c r="S203" s="255"/>
      <c r="T203" s="25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57" t="s">
        <v>158</v>
      </c>
      <c r="AU203" s="257" t="s">
        <v>86</v>
      </c>
      <c r="AV203" s="13" t="s">
        <v>86</v>
      </c>
      <c r="AW203" s="13" t="s">
        <v>35</v>
      </c>
      <c r="AX203" s="13" t="s">
        <v>78</v>
      </c>
      <c r="AY203" s="257" t="s">
        <v>143</v>
      </c>
    </row>
    <row r="204" spans="1:51" s="13" customFormat="1" ht="12">
      <c r="A204" s="13"/>
      <c r="B204" s="247"/>
      <c r="C204" s="248"/>
      <c r="D204" s="239" t="s">
        <v>158</v>
      </c>
      <c r="E204" s="249" t="s">
        <v>1</v>
      </c>
      <c r="F204" s="250" t="s">
        <v>1481</v>
      </c>
      <c r="G204" s="248"/>
      <c r="H204" s="251">
        <v>281.4</v>
      </c>
      <c r="I204" s="252"/>
      <c r="J204" s="248"/>
      <c r="K204" s="248"/>
      <c r="L204" s="253"/>
      <c r="M204" s="254"/>
      <c r="N204" s="255"/>
      <c r="O204" s="255"/>
      <c r="P204" s="255"/>
      <c r="Q204" s="255"/>
      <c r="R204" s="255"/>
      <c r="S204" s="255"/>
      <c r="T204" s="25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7" t="s">
        <v>158</v>
      </c>
      <c r="AU204" s="257" t="s">
        <v>86</v>
      </c>
      <c r="AV204" s="13" t="s">
        <v>86</v>
      </c>
      <c r="AW204" s="13" t="s">
        <v>35</v>
      </c>
      <c r="AX204" s="13" t="s">
        <v>78</v>
      </c>
      <c r="AY204" s="257" t="s">
        <v>143</v>
      </c>
    </row>
    <row r="205" spans="1:51" s="13" customFormat="1" ht="12">
      <c r="A205" s="13"/>
      <c r="B205" s="247"/>
      <c r="C205" s="248"/>
      <c r="D205" s="239" t="s">
        <v>158</v>
      </c>
      <c r="E205" s="249" t="s">
        <v>1</v>
      </c>
      <c r="F205" s="250" t="s">
        <v>1482</v>
      </c>
      <c r="G205" s="248"/>
      <c r="H205" s="251">
        <v>125.76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7" t="s">
        <v>158</v>
      </c>
      <c r="AU205" s="257" t="s">
        <v>86</v>
      </c>
      <c r="AV205" s="13" t="s">
        <v>86</v>
      </c>
      <c r="AW205" s="13" t="s">
        <v>35</v>
      </c>
      <c r="AX205" s="13" t="s">
        <v>78</v>
      </c>
      <c r="AY205" s="257" t="s">
        <v>143</v>
      </c>
    </row>
    <row r="206" spans="1:51" s="13" customFormat="1" ht="12">
      <c r="A206" s="13"/>
      <c r="B206" s="247"/>
      <c r="C206" s="248"/>
      <c r="D206" s="239" t="s">
        <v>158</v>
      </c>
      <c r="E206" s="249" t="s">
        <v>1</v>
      </c>
      <c r="F206" s="250" t="s">
        <v>1483</v>
      </c>
      <c r="G206" s="248"/>
      <c r="H206" s="251">
        <v>91</v>
      </c>
      <c r="I206" s="252"/>
      <c r="J206" s="248"/>
      <c r="K206" s="248"/>
      <c r="L206" s="253"/>
      <c r="M206" s="254"/>
      <c r="N206" s="255"/>
      <c r="O206" s="255"/>
      <c r="P206" s="255"/>
      <c r="Q206" s="255"/>
      <c r="R206" s="255"/>
      <c r="S206" s="255"/>
      <c r="T206" s="25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7" t="s">
        <v>158</v>
      </c>
      <c r="AU206" s="257" t="s">
        <v>86</v>
      </c>
      <c r="AV206" s="13" t="s">
        <v>86</v>
      </c>
      <c r="AW206" s="13" t="s">
        <v>35</v>
      </c>
      <c r="AX206" s="13" t="s">
        <v>78</v>
      </c>
      <c r="AY206" s="257" t="s">
        <v>143</v>
      </c>
    </row>
    <row r="207" spans="1:51" s="14" customFormat="1" ht="12">
      <c r="A207" s="14"/>
      <c r="B207" s="258"/>
      <c r="C207" s="259"/>
      <c r="D207" s="239" t="s">
        <v>158</v>
      </c>
      <c r="E207" s="260" t="s">
        <v>1</v>
      </c>
      <c r="F207" s="261" t="s">
        <v>161</v>
      </c>
      <c r="G207" s="259"/>
      <c r="H207" s="262">
        <v>618.56</v>
      </c>
      <c r="I207" s="263"/>
      <c r="J207" s="259"/>
      <c r="K207" s="259"/>
      <c r="L207" s="264"/>
      <c r="M207" s="265"/>
      <c r="N207" s="266"/>
      <c r="O207" s="266"/>
      <c r="P207" s="266"/>
      <c r="Q207" s="266"/>
      <c r="R207" s="266"/>
      <c r="S207" s="266"/>
      <c r="T207" s="26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68" t="s">
        <v>158</v>
      </c>
      <c r="AU207" s="268" t="s">
        <v>86</v>
      </c>
      <c r="AV207" s="14" t="s">
        <v>150</v>
      </c>
      <c r="AW207" s="14" t="s">
        <v>35</v>
      </c>
      <c r="AX207" s="14" t="s">
        <v>82</v>
      </c>
      <c r="AY207" s="268" t="s">
        <v>143</v>
      </c>
    </row>
    <row r="208" spans="1:65" s="2" customFormat="1" ht="24.15" customHeight="1">
      <c r="A208" s="38"/>
      <c r="B208" s="39"/>
      <c r="C208" s="226" t="s">
        <v>282</v>
      </c>
      <c r="D208" s="226" t="s">
        <v>145</v>
      </c>
      <c r="E208" s="227" t="s">
        <v>178</v>
      </c>
      <c r="F208" s="228" t="s">
        <v>179</v>
      </c>
      <c r="G208" s="229" t="s">
        <v>171</v>
      </c>
      <c r="H208" s="230">
        <v>105.512</v>
      </c>
      <c r="I208" s="231"/>
      <c r="J208" s="232">
        <f>ROUND(I208*H208,2)</f>
        <v>0</v>
      </c>
      <c r="K208" s="228" t="s">
        <v>149</v>
      </c>
      <c r="L208" s="44"/>
      <c r="M208" s="233" t="s">
        <v>1</v>
      </c>
      <c r="N208" s="234" t="s">
        <v>43</v>
      </c>
      <c r="O208" s="91"/>
      <c r="P208" s="235">
        <f>O208*H208</f>
        <v>0</v>
      </c>
      <c r="Q208" s="235">
        <v>0</v>
      </c>
      <c r="R208" s="235">
        <f>Q208*H208</f>
        <v>0</v>
      </c>
      <c r="S208" s="235">
        <v>0</v>
      </c>
      <c r="T208" s="236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37" t="s">
        <v>150</v>
      </c>
      <c r="AT208" s="237" t="s">
        <v>145</v>
      </c>
      <c r="AU208" s="237" t="s">
        <v>86</v>
      </c>
      <c r="AY208" s="17" t="s">
        <v>143</v>
      </c>
      <c r="BE208" s="238">
        <f>IF(N208="základní",J208,0)</f>
        <v>0</v>
      </c>
      <c r="BF208" s="238">
        <f>IF(N208="snížená",J208,0)</f>
        <v>0</v>
      </c>
      <c r="BG208" s="238">
        <f>IF(N208="zákl. přenesená",J208,0)</f>
        <v>0</v>
      </c>
      <c r="BH208" s="238">
        <f>IF(N208="sníž. přenesená",J208,0)</f>
        <v>0</v>
      </c>
      <c r="BI208" s="238">
        <f>IF(N208="nulová",J208,0)</f>
        <v>0</v>
      </c>
      <c r="BJ208" s="17" t="s">
        <v>82</v>
      </c>
      <c r="BK208" s="238">
        <f>ROUND(I208*H208,2)</f>
        <v>0</v>
      </c>
      <c r="BL208" s="17" t="s">
        <v>150</v>
      </c>
      <c r="BM208" s="237" t="s">
        <v>1484</v>
      </c>
    </row>
    <row r="209" spans="1:47" s="2" customFormat="1" ht="12">
      <c r="A209" s="38"/>
      <c r="B209" s="39"/>
      <c r="C209" s="40"/>
      <c r="D209" s="239" t="s">
        <v>152</v>
      </c>
      <c r="E209" s="40"/>
      <c r="F209" s="240" t="s">
        <v>181</v>
      </c>
      <c r="G209" s="40"/>
      <c r="H209" s="40"/>
      <c r="I209" s="241"/>
      <c r="J209" s="40"/>
      <c r="K209" s="40"/>
      <c r="L209" s="44"/>
      <c r="M209" s="242"/>
      <c r="N209" s="243"/>
      <c r="O209" s="91"/>
      <c r="P209" s="91"/>
      <c r="Q209" s="91"/>
      <c r="R209" s="91"/>
      <c r="S209" s="91"/>
      <c r="T209" s="92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152</v>
      </c>
      <c r="AU209" s="17" t="s">
        <v>86</v>
      </c>
    </row>
    <row r="210" spans="1:47" s="2" customFormat="1" ht="12">
      <c r="A210" s="38"/>
      <c r="B210" s="39"/>
      <c r="C210" s="40"/>
      <c r="D210" s="244" t="s">
        <v>154</v>
      </c>
      <c r="E210" s="40"/>
      <c r="F210" s="245" t="s">
        <v>182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154</v>
      </c>
      <c r="AU210" s="17" t="s">
        <v>86</v>
      </c>
    </row>
    <row r="211" spans="1:51" s="13" customFormat="1" ht="12">
      <c r="A211" s="13"/>
      <c r="B211" s="247"/>
      <c r="C211" s="248"/>
      <c r="D211" s="239" t="s">
        <v>158</v>
      </c>
      <c r="E211" s="249" t="s">
        <v>1</v>
      </c>
      <c r="F211" s="250" t="s">
        <v>1485</v>
      </c>
      <c r="G211" s="248"/>
      <c r="H211" s="251">
        <v>105.512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7" t="s">
        <v>158</v>
      </c>
      <c r="AU211" s="257" t="s">
        <v>86</v>
      </c>
      <c r="AV211" s="13" t="s">
        <v>86</v>
      </c>
      <c r="AW211" s="13" t="s">
        <v>35</v>
      </c>
      <c r="AX211" s="13" t="s">
        <v>82</v>
      </c>
      <c r="AY211" s="257" t="s">
        <v>143</v>
      </c>
    </row>
    <row r="212" spans="1:65" s="2" customFormat="1" ht="24.15" customHeight="1">
      <c r="A212" s="38"/>
      <c r="B212" s="39"/>
      <c r="C212" s="226" t="s">
        <v>288</v>
      </c>
      <c r="D212" s="226" t="s">
        <v>145</v>
      </c>
      <c r="E212" s="227" t="s">
        <v>1486</v>
      </c>
      <c r="F212" s="228" t="s">
        <v>1487</v>
      </c>
      <c r="G212" s="229" t="s">
        <v>341</v>
      </c>
      <c r="H212" s="230">
        <v>10</v>
      </c>
      <c r="I212" s="231"/>
      <c r="J212" s="232">
        <f>ROUND(I212*H212,2)</f>
        <v>0</v>
      </c>
      <c r="K212" s="228" t="s">
        <v>149</v>
      </c>
      <c r="L212" s="44"/>
      <c r="M212" s="233" t="s">
        <v>1</v>
      </c>
      <c r="N212" s="234" t="s">
        <v>43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150</v>
      </c>
      <c r="AT212" s="237" t="s">
        <v>145</v>
      </c>
      <c r="AU212" s="237" t="s">
        <v>86</v>
      </c>
      <c r="AY212" s="17" t="s">
        <v>143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82</v>
      </c>
      <c r="BK212" s="238">
        <f>ROUND(I212*H212,2)</f>
        <v>0</v>
      </c>
      <c r="BL212" s="17" t="s">
        <v>150</v>
      </c>
      <c r="BM212" s="237" t="s">
        <v>1488</v>
      </c>
    </row>
    <row r="213" spans="1:47" s="2" customFormat="1" ht="12">
      <c r="A213" s="38"/>
      <c r="B213" s="39"/>
      <c r="C213" s="40"/>
      <c r="D213" s="239" t="s">
        <v>152</v>
      </c>
      <c r="E213" s="40"/>
      <c r="F213" s="240" t="s">
        <v>1489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86</v>
      </c>
    </row>
    <row r="214" spans="1:47" s="2" customFormat="1" ht="12">
      <c r="A214" s="38"/>
      <c r="B214" s="39"/>
      <c r="C214" s="40"/>
      <c r="D214" s="244" t="s">
        <v>154</v>
      </c>
      <c r="E214" s="40"/>
      <c r="F214" s="245" t="s">
        <v>1490</v>
      </c>
      <c r="G214" s="40"/>
      <c r="H214" s="40"/>
      <c r="I214" s="241"/>
      <c r="J214" s="40"/>
      <c r="K214" s="40"/>
      <c r="L214" s="44"/>
      <c r="M214" s="242"/>
      <c r="N214" s="243"/>
      <c r="O214" s="91"/>
      <c r="P214" s="91"/>
      <c r="Q214" s="91"/>
      <c r="R214" s="91"/>
      <c r="S214" s="91"/>
      <c r="T214" s="92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T214" s="17" t="s">
        <v>154</v>
      </c>
      <c r="AU214" s="17" t="s">
        <v>86</v>
      </c>
    </row>
    <row r="215" spans="1:51" s="13" customFormat="1" ht="12">
      <c r="A215" s="13"/>
      <c r="B215" s="247"/>
      <c r="C215" s="248"/>
      <c r="D215" s="239" t="s">
        <v>158</v>
      </c>
      <c r="E215" s="249" t="s">
        <v>1</v>
      </c>
      <c r="F215" s="250" t="s">
        <v>1491</v>
      </c>
      <c r="G215" s="248"/>
      <c r="H215" s="251">
        <v>10</v>
      </c>
      <c r="I215" s="252"/>
      <c r="J215" s="248"/>
      <c r="K215" s="248"/>
      <c r="L215" s="253"/>
      <c r="M215" s="254"/>
      <c r="N215" s="255"/>
      <c r="O215" s="255"/>
      <c r="P215" s="255"/>
      <c r="Q215" s="255"/>
      <c r="R215" s="255"/>
      <c r="S215" s="255"/>
      <c r="T215" s="25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57" t="s">
        <v>158</v>
      </c>
      <c r="AU215" s="257" t="s">
        <v>86</v>
      </c>
      <c r="AV215" s="13" t="s">
        <v>86</v>
      </c>
      <c r="AW215" s="13" t="s">
        <v>35</v>
      </c>
      <c r="AX215" s="13" t="s">
        <v>82</v>
      </c>
      <c r="AY215" s="257" t="s">
        <v>143</v>
      </c>
    </row>
    <row r="216" spans="1:65" s="2" customFormat="1" ht="24.15" customHeight="1">
      <c r="A216" s="38"/>
      <c r="B216" s="39"/>
      <c r="C216" s="226" t="s">
        <v>7</v>
      </c>
      <c r="D216" s="226" t="s">
        <v>145</v>
      </c>
      <c r="E216" s="227" t="s">
        <v>1492</v>
      </c>
      <c r="F216" s="228" t="s">
        <v>1493</v>
      </c>
      <c r="G216" s="229" t="s">
        <v>341</v>
      </c>
      <c r="H216" s="230">
        <v>4</v>
      </c>
      <c r="I216" s="231"/>
      <c r="J216" s="232">
        <f>ROUND(I216*H216,2)</f>
        <v>0</v>
      </c>
      <c r="K216" s="228" t="s">
        <v>149</v>
      </c>
      <c r="L216" s="44"/>
      <c r="M216" s="233" t="s">
        <v>1</v>
      </c>
      <c r="N216" s="234" t="s">
        <v>43</v>
      </c>
      <c r="O216" s="91"/>
      <c r="P216" s="235">
        <f>O216*H216</f>
        <v>0</v>
      </c>
      <c r="Q216" s="235">
        <v>0</v>
      </c>
      <c r="R216" s="235">
        <f>Q216*H216</f>
        <v>0</v>
      </c>
      <c r="S216" s="235">
        <v>0</v>
      </c>
      <c r="T216" s="236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237" t="s">
        <v>150</v>
      </c>
      <c r="AT216" s="237" t="s">
        <v>145</v>
      </c>
      <c r="AU216" s="237" t="s">
        <v>86</v>
      </c>
      <c r="AY216" s="17" t="s">
        <v>143</v>
      </c>
      <c r="BE216" s="238">
        <f>IF(N216="základní",J216,0)</f>
        <v>0</v>
      </c>
      <c r="BF216" s="238">
        <f>IF(N216="snížená",J216,0)</f>
        <v>0</v>
      </c>
      <c r="BG216" s="238">
        <f>IF(N216="zákl. přenesená",J216,0)</f>
        <v>0</v>
      </c>
      <c r="BH216" s="238">
        <f>IF(N216="sníž. přenesená",J216,0)</f>
        <v>0</v>
      </c>
      <c r="BI216" s="238">
        <f>IF(N216="nulová",J216,0)</f>
        <v>0</v>
      </c>
      <c r="BJ216" s="17" t="s">
        <v>82</v>
      </c>
      <c r="BK216" s="238">
        <f>ROUND(I216*H216,2)</f>
        <v>0</v>
      </c>
      <c r="BL216" s="17" t="s">
        <v>150</v>
      </c>
      <c r="BM216" s="237" t="s">
        <v>1494</v>
      </c>
    </row>
    <row r="217" spans="1:47" s="2" customFormat="1" ht="12">
      <c r="A217" s="38"/>
      <c r="B217" s="39"/>
      <c r="C217" s="40"/>
      <c r="D217" s="239" t="s">
        <v>152</v>
      </c>
      <c r="E217" s="40"/>
      <c r="F217" s="240" t="s">
        <v>1495</v>
      </c>
      <c r="G217" s="40"/>
      <c r="H217" s="40"/>
      <c r="I217" s="241"/>
      <c r="J217" s="40"/>
      <c r="K217" s="40"/>
      <c r="L217" s="44"/>
      <c r="M217" s="242"/>
      <c r="N217" s="243"/>
      <c r="O217" s="91"/>
      <c r="P217" s="91"/>
      <c r="Q217" s="91"/>
      <c r="R217" s="91"/>
      <c r="S217" s="91"/>
      <c r="T217" s="92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7" t="s">
        <v>152</v>
      </c>
      <c r="AU217" s="17" t="s">
        <v>86</v>
      </c>
    </row>
    <row r="218" spans="1:47" s="2" customFormat="1" ht="12">
      <c r="A218" s="38"/>
      <c r="B218" s="39"/>
      <c r="C218" s="40"/>
      <c r="D218" s="244" t="s">
        <v>154</v>
      </c>
      <c r="E218" s="40"/>
      <c r="F218" s="245" t="s">
        <v>1496</v>
      </c>
      <c r="G218" s="40"/>
      <c r="H218" s="40"/>
      <c r="I218" s="241"/>
      <c r="J218" s="40"/>
      <c r="K218" s="40"/>
      <c r="L218" s="44"/>
      <c r="M218" s="242"/>
      <c r="N218" s="243"/>
      <c r="O218" s="91"/>
      <c r="P218" s="91"/>
      <c r="Q218" s="91"/>
      <c r="R218" s="91"/>
      <c r="S218" s="91"/>
      <c r="T218" s="92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154</v>
      </c>
      <c r="AU218" s="17" t="s">
        <v>86</v>
      </c>
    </row>
    <row r="219" spans="1:51" s="13" customFormat="1" ht="12">
      <c r="A219" s="13"/>
      <c r="B219" s="247"/>
      <c r="C219" s="248"/>
      <c r="D219" s="239" t="s">
        <v>158</v>
      </c>
      <c r="E219" s="249" t="s">
        <v>1</v>
      </c>
      <c r="F219" s="250" t="s">
        <v>1497</v>
      </c>
      <c r="G219" s="248"/>
      <c r="H219" s="251">
        <v>4</v>
      </c>
      <c r="I219" s="252"/>
      <c r="J219" s="248"/>
      <c r="K219" s="248"/>
      <c r="L219" s="253"/>
      <c r="M219" s="254"/>
      <c r="N219" s="255"/>
      <c r="O219" s="255"/>
      <c r="P219" s="255"/>
      <c r="Q219" s="255"/>
      <c r="R219" s="255"/>
      <c r="S219" s="255"/>
      <c r="T219" s="25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57" t="s">
        <v>158</v>
      </c>
      <c r="AU219" s="257" t="s">
        <v>86</v>
      </c>
      <c r="AV219" s="13" t="s">
        <v>86</v>
      </c>
      <c r="AW219" s="13" t="s">
        <v>35</v>
      </c>
      <c r="AX219" s="13" t="s">
        <v>82</v>
      </c>
      <c r="AY219" s="257" t="s">
        <v>143</v>
      </c>
    </row>
    <row r="220" spans="1:65" s="2" customFormat="1" ht="24.15" customHeight="1">
      <c r="A220" s="38"/>
      <c r="B220" s="39"/>
      <c r="C220" s="226" t="s">
        <v>299</v>
      </c>
      <c r="D220" s="226" t="s">
        <v>145</v>
      </c>
      <c r="E220" s="227" t="s">
        <v>1498</v>
      </c>
      <c r="F220" s="228" t="s">
        <v>1499</v>
      </c>
      <c r="G220" s="229" t="s">
        <v>341</v>
      </c>
      <c r="H220" s="230">
        <v>3</v>
      </c>
      <c r="I220" s="231"/>
      <c r="J220" s="232">
        <f>ROUND(I220*H220,2)</f>
        <v>0</v>
      </c>
      <c r="K220" s="228" t="s">
        <v>149</v>
      </c>
      <c r="L220" s="44"/>
      <c r="M220" s="233" t="s">
        <v>1</v>
      </c>
      <c r="N220" s="234" t="s">
        <v>43</v>
      </c>
      <c r="O220" s="91"/>
      <c r="P220" s="235">
        <f>O220*H220</f>
        <v>0</v>
      </c>
      <c r="Q220" s="235">
        <v>0</v>
      </c>
      <c r="R220" s="235">
        <f>Q220*H220</f>
        <v>0</v>
      </c>
      <c r="S220" s="235">
        <v>0</v>
      </c>
      <c r="T220" s="236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37" t="s">
        <v>150</v>
      </c>
      <c r="AT220" s="237" t="s">
        <v>145</v>
      </c>
      <c r="AU220" s="237" t="s">
        <v>86</v>
      </c>
      <c r="AY220" s="17" t="s">
        <v>143</v>
      </c>
      <c r="BE220" s="238">
        <f>IF(N220="základní",J220,0)</f>
        <v>0</v>
      </c>
      <c r="BF220" s="238">
        <f>IF(N220="snížená",J220,0)</f>
        <v>0</v>
      </c>
      <c r="BG220" s="238">
        <f>IF(N220="zákl. přenesená",J220,0)</f>
        <v>0</v>
      </c>
      <c r="BH220" s="238">
        <f>IF(N220="sníž. přenesená",J220,0)</f>
        <v>0</v>
      </c>
      <c r="BI220" s="238">
        <f>IF(N220="nulová",J220,0)</f>
        <v>0</v>
      </c>
      <c r="BJ220" s="17" t="s">
        <v>82</v>
      </c>
      <c r="BK220" s="238">
        <f>ROUND(I220*H220,2)</f>
        <v>0</v>
      </c>
      <c r="BL220" s="17" t="s">
        <v>150</v>
      </c>
      <c r="BM220" s="237" t="s">
        <v>1500</v>
      </c>
    </row>
    <row r="221" spans="1:47" s="2" customFormat="1" ht="12">
      <c r="A221" s="38"/>
      <c r="B221" s="39"/>
      <c r="C221" s="40"/>
      <c r="D221" s="239" t="s">
        <v>152</v>
      </c>
      <c r="E221" s="40"/>
      <c r="F221" s="240" t="s">
        <v>1501</v>
      </c>
      <c r="G221" s="40"/>
      <c r="H221" s="40"/>
      <c r="I221" s="241"/>
      <c r="J221" s="40"/>
      <c r="K221" s="40"/>
      <c r="L221" s="44"/>
      <c r="M221" s="242"/>
      <c r="N221" s="243"/>
      <c r="O221" s="91"/>
      <c r="P221" s="91"/>
      <c r="Q221" s="91"/>
      <c r="R221" s="91"/>
      <c r="S221" s="91"/>
      <c r="T221" s="92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152</v>
      </c>
      <c r="AU221" s="17" t="s">
        <v>86</v>
      </c>
    </row>
    <row r="222" spans="1:47" s="2" customFormat="1" ht="12">
      <c r="A222" s="38"/>
      <c r="B222" s="39"/>
      <c r="C222" s="40"/>
      <c r="D222" s="244" t="s">
        <v>154</v>
      </c>
      <c r="E222" s="40"/>
      <c r="F222" s="245" t="s">
        <v>1502</v>
      </c>
      <c r="G222" s="40"/>
      <c r="H222" s="40"/>
      <c r="I222" s="241"/>
      <c r="J222" s="40"/>
      <c r="K222" s="40"/>
      <c r="L222" s="44"/>
      <c r="M222" s="242"/>
      <c r="N222" s="24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154</v>
      </c>
      <c r="AU222" s="17" t="s">
        <v>86</v>
      </c>
    </row>
    <row r="223" spans="1:51" s="13" customFormat="1" ht="12">
      <c r="A223" s="13"/>
      <c r="B223" s="247"/>
      <c r="C223" s="248"/>
      <c r="D223" s="239" t="s">
        <v>158</v>
      </c>
      <c r="E223" s="249" t="s">
        <v>1</v>
      </c>
      <c r="F223" s="250" t="s">
        <v>1503</v>
      </c>
      <c r="G223" s="248"/>
      <c r="H223" s="251">
        <v>3</v>
      </c>
      <c r="I223" s="252"/>
      <c r="J223" s="248"/>
      <c r="K223" s="248"/>
      <c r="L223" s="253"/>
      <c r="M223" s="254"/>
      <c r="N223" s="255"/>
      <c r="O223" s="255"/>
      <c r="P223" s="255"/>
      <c r="Q223" s="255"/>
      <c r="R223" s="255"/>
      <c r="S223" s="255"/>
      <c r="T223" s="25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57" t="s">
        <v>158</v>
      </c>
      <c r="AU223" s="257" t="s">
        <v>86</v>
      </c>
      <c r="AV223" s="13" t="s">
        <v>86</v>
      </c>
      <c r="AW223" s="13" t="s">
        <v>35</v>
      </c>
      <c r="AX223" s="13" t="s">
        <v>82</v>
      </c>
      <c r="AY223" s="257" t="s">
        <v>143</v>
      </c>
    </row>
    <row r="224" spans="1:65" s="2" customFormat="1" ht="37.8" customHeight="1">
      <c r="A224" s="38"/>
      <c r="B224" s="39"/>
      <c r="C224" s="226" t="s">
        <v>305</v>
      </c>
      <c r="D224" s="226" t="s">
        <v>145</v>
      </c>
      <c r="E224" s="227" t="s">
        <v>507</v>
      </c>
      <c r="F224" s="228" t="s">
        <v>508</v>
      </c>
      <c r="G224" s="229" t="s">
        <v>171</v>
      </c>
      <c r="H224" s="230">
        <v>70.5</v>
      </c>
      <c r="I224" s="231"/>
      <c r="J224" s="232">
        <f>ROUND(I224*H224,2)</f>
        <v>0</v>
      </c>
      <c r="K224" s="228" t="s">
        <v>149</v>
      </c>
      <c r="L224" s="44"/>
      <c r="M224" s="233" t="s">
        <v>1</v>
      </c>
      <c r="N224" s="234" t="s">
        <v>43</v>
      </c>
      <c r="O224" s="91"/>
      <c r="P224" s="235">
        <f>O224*H224</f>
        <v>0</v>
      </c>
      <c r="Q224" s="235">
        <v>0</v>
      </c>
      <c r="R224" s="235">
        <f>Q224*H224</f>
        <v>0</v>
      </c>
      <c r="S224" s="235">
        <v>0</v>
      </c>
      <c r="T224" s="236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37" t="s">
        <v>150</v>
      </c>
      <c r="AT224" s="237" t="s">
        <v>145</v>
      </c>
      <c r="AU224" s="237" t="s">
        <v>86</v>
      </c>
      <c r="AY224" s="17" t="s">
        <v>143</v>
      </c>
      <c r="BE224" s="238">
        <f>IF(N224="základní",J224,0)</f>
        <v>0</v>
      </c>
      <c r="BF224" s="238">
        <f>IF(N224="snížená",J224,0)</f>
        <v>0</v>
      </c>
      <c r="BG224" s="238">
        <f>IF(N224="zákl. přenesená",J224,0)</f>
        <v>0</v>
      </c>
      <c r="BH224" s="238">
        <f>IF(N224="sníž. přenesená",J224,0)</f>
        <v>0</v>
      </c>
      <c r="BI224" s="238">
        <f>IF(N224="nulová",J224,0)</f>
        <v>0</v>
      </c>
      <c r="BJ224" s="17" t="s">
        <v>82</v>
      </c>
      <c r="BK224" s="238">
        <f>ROUND(I224*H224,2)</f>
        <v>0</v>
      </c>
      <c r="BL224" s="17" t="s">
        <v>150</v>
      </c>
      <c r="BM224" s="237" t="s">
        <v>1504</v>
      </c>
    </row>
    <row r="225" spans="1:47" s="2" customFormat="1" ht="12">
      <c r="A225" s="38"/>
      <c r="B225" s="39"/>
      <c r="C225" s="40"/>
      <c r="D225" s="239" t="s">
        <v>152</v>
      </c>
      <c r="E225" s="40"/>
      <c r="F225" s="240" t="s">
        <v>510</v>
      </c>
      <c r="G225" s="40"/>
      <c r="H225" s="40"/>
      <c r="I225" s="241"/>
      <c r="J225" s="40"/>
      <c r="K225" s="40"/>
      <c r="L225" s="44"/>
      <c r="M225" s="242"/>
      <c r="N225" s="243"/>
      <c r="O225" s="91"/>
      <c r="P225" s="91"/>
      <c r="Q225" s="91"/>
      <c r="R225" s="91"/>
      <c r="S225" s="91"/>
      <c r="T225" s="92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152</v>
      </c>
      <c r="AU225" s="17" t="s">
        <v>86</v>
      </c>
    </row>
    <row r="226" spans="1:47" s="2" customFormat="1" ht="12">
      <c r="A226" s="38"/>
      <c r="B226" s="39"/>
      <c r="C226" s="40"/>
      <c r="D226" s="244" t="s">
        <v>154</v>
      </c>
      <c r="E226" s="40"/>
      <c r="F226" s="245" t="s">
        <v>511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154</v>
      </c>
      <c r="AU226" s="17" t="s">
        <v>86</v>
      </c>
    </row>
    <row r="227" spans="1:51" s="13" customFormat="1" ht="12">
      <c r="A227" s="13"/>
      <c r="B227" s="247"/>
      <c r="C227" s="248"/>
      <c r="D227" s="239" t="s">
        <v>158</v>
      </c>
      <c r="E227" s="249" t="s">
        <v>1</v>
      </c>
      <c r="F227" s="250" t="s">
        <v>1505</v>
      </c>
      <c r="G227" s="248"/>
      <c r="H227" s="251">
        <v>70.5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7" t="s">
        <v>158</v>
      </c>
      <c r="AU227" s="257" t="s">
        <v>86</v>
      </c>
      <c r="AV227" s="13" t="s">
        <v>86</v>
      </c>
      <c r="AW227" s="13" t="s">
        <v>35</v>
      </c>
      <c r="AX227" s="13" t="s">
        <v>82</v>
      </c>
      <c r="AY227" s="257" t="s">
        <v>143</v>
      </c>
    </row>
    <row r="228" spans="1:65" s="2" customFormat="1" ht="37.8" customHeight="1">
      <c r="A228" s="38"/>
      <c r="B228" s="39"/>
      <c r="C228" s="226" t="s">
        <v>311</v>
      </c>
      <c r="D228" s="226" t="s">
        <v>145</v>
      </c>
      <c r="E228" s="227" t="s">
        <v>513</v>
      </c>
      <c r="F228" s="228" t="s">
        <v>514</v>
      </c>
      <c r="G228" s="229" t="s">
        <v>171</v>
      </c>
      <c r="H228" s="230">
        <v>110.8</v>
      </c>
      <c r="I228" s="231"/>
      <c r="J228" s="232">
        <f>ROUND(I228*H228,2)</f>
        <v>0</v>
      </c>
      <c r="K228" s="228" t="s">
        <v>149</v>
      </c>
      <c r="L228" s="44"/>
      <c r="M228" s="233" t="s">
        <v>1</v>
      </c>
      <c r="N228" s="234" t="s">
        <v>43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150</v>
      </c>
      <c r="AT228" s="237" t="s">
        <v>145</v>
      </c>
      <c r="AU228" s="237" t="s">
        <v>86</v>
      </c>
      <c r="AY228" s="17" t="s">
        <v>143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82</v>
      </c>
      <c r="BK228" s="238">
        <f>ROUND(I228*H228,2)</f>
        <v>0</v>
      </c>
      <c r="BL228" s="17" t="s">
        <v>150</v>
      </c>
      <c r="BM228" s="237" t="s">
        <v>1506</v>
      </c>
    </row>
    <row r="229" spans="1:47" s="2" customFormat="1" ht="12">
      <c r="A229" s="38"/>
      <c r="B229" s="39"/>
      <c r="C229" s="40"/>
      <c r="D229" s="239" t="s">
        <v>152</v>
      </c>
      <c r="E229" s="40"/>
      <c r="F229" s="240" t="s">
        <v>516</v>
      </c>
      <c r="G229" s="40"/>
      <c r="H229" s="40"/>
      <c r="I229" s="241"/>
      <c r="J229" s="40"/>
      <c r="K229" s="40"/>
      <c r="L229" s="44"/>
      <c r="M229" s="242"/>
      <c r="N229" s="243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152</v>
      </c>
      <c r="AU229" s="17" t="s">
        <v>86</v>
      </c>
    </row>
    <row r="230" spans="1:47" s="2" customFormat="1" ht="12">
      <c r="A230" s="38"/>
      <c r="B230" s="39"/>
      <c r="C230" s="40"/>
      <c r="D230" s="244" t="s">
        <v>154</v>
      </c>
      <c r="E230" s="40"/>
      <c r="F230" s="245" t="s">
        <v>517</v>
      </c>
      <c r="G230" s="40"/>
      <c r="H230" s="40"/>
      <c r="I230" s="241"/>
      <c r="J230" s="40"/>
      <c r="K230" s="40"/>
      <c r="L230" s="44"/>
      <c r="M230" s="242"/>
      <c r="N230" s="24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154</v>
      </c>
      <c r="AU230" s="17" t="s">
        <v>86</v>
      </c>
    </row>
    <row r="231" spans="1:51" s="13" customFormat="1" ht="12">
      <c r="A231" s="13"/>
      <c r="B231" s="247"/>
      <c r="C231" s="248"/>
      <c r="D231" s="239" t="s">
        <v>158</v>
      </c>
      <c r="E231" s="249" t="s">
        <v>1</v>
      </c>
      <c r="F231" s="250" t="s">
        <v>1507</v>
      </c>
      <c r="G231" s="248"/>
      <c r="H231" s="251">
        <v>110.8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7" t="s">
        <v>158</v>
      </c>
      <c r="AU231" s="257" t="s">
        <v>86</v>
      </c>
      <c r="AV231" s="13" t="s">
        <v>86</v>
      </c>
      <c r="AW231" s="13" t="s">
        <v>35</v>
      </c>
      <c r="AX231" s="13" t="s">
        <v>82</v>
      </c>
      <c r="AY231" s="257" t="s">
        <v>143</v>
      </c>
    </row>
    <row r="232" spans="1:65" s="2" customFormat="1" ht="24.15" customHeight="1">
      <c r="A232" s="38"/>
      <c r="B232" s="39"/>
      <c r="C232" s="226" t="s">
        <v>317</v>
      </c>
      <c r="D232" s="226" t="s">
        <v>145</v>
      </c>
      <c r="E232" s="227" t="s">
        <v>519</v>
      </c>
      <c r="F232" s="228" t="s">
        <v>193</v>
      </c>
      <c r="G232" s="229" t="s">
        <v>171</v>
      </c>
      <c r="H232" s="230">
        <v>548.06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43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150</v>
      </c>
      <c r="AT232" s="237" t="s">
        <v>145</v>
      </c>
      <c r="AU232" s="237" t="s">
        <v>86</v>
      </c>
      <c r="AY232" s="17" t="s">
        <v>143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82</v>
      </c>
      <c r="BK232" s="238">
        <f>ROUND(I232*H232,2)</f>
        <v>0</v>
      </c>
      <c r="BL232" s="17" t="s">
        <v>150</v>
      </c>
      <c r="BM232" s="237" t="s">
        <v>1508</v>
      </c>
    </row>
    <row r="233" spans="1:47" s="2" customFormat="1" ht="12">
      <c r="A233" s="38"/>
      <c r="B233" s="39"/>
      <c r="C233" s="40"/>
      <c r="D233" s="239" t="s">
        <v>152</v>
      </c>
      <c r="E233" s="40"/>
      <c r="F233" s="240" t="s">
        <v>195</v>
      </c>
      <c r="G233" s="40"/>
      <c r="H233" s="40"/>
      <c r="I233" s="241"/>
      <c r="J233" s="40"/>
      <c r="K233" s="40"/>
      <c r="L233" s="44"/>
      <c r="M233" s="242"/>
      <c r="N233" s="24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86</v>
      </c>
    </row>
    <row r="234" spans="1:51" s="13" customFormat="1" ht="12">
      <c r="A234" s="13"/>
      <c r="B234" s="247"/>
      <c r="C234" s="248"/>
      <c r="D234" s="239" t="s">
        <v>158</v>
      </c>
      <c r="E234" s="249" t="s">
        <v>1</v>
      </c>
      <c r="F234" s="250" t="s">
        <v>1509</v>
      </c>
      <c r="G234" s="248"/>
      <c r="H234" s="251">
        <v>548.06</v>
      </c>
      <c r="I234" s="252"/>
      <c r="J234" s="248"/>
      <c r="K234" s="248"/>
      <c r="L234" s="253"/>
      <c r="M234" s="254"/>
      <c r="N234" s="255"/>
      <c r="O234" s="255"/>
      <c r="P234" s="255"/>
      <c r="Q234" s="255"/>
      <c r="R234" s="255"/>
      <c r="S234" s="255"/>
      <c r="T234" s="25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7" t="s">
        <v>158</v>
      </c>
      <c r="AU234" s="257" t="s">
        <v>86</v>
      </c>
      <c r="AV234" s="13" t="s">
        <v>86</v>
      </c>
      <c r="AW234" s="13" t="s">
        <v>35</v>
      </c>
      <c r="AX234" s="13" t="s">
        <v>82</v>
      </c>
      <c r="AY234" s="257" t="s">
        <v>143</v>
      </c>
    </row>
    <row r="235" spans="1:65" s="2" customFormat="1" ht="24.15" customHeight="1">
      <c r="A235" s="38"/>
      <c r="B235" s="39"/>
      <c r="C235" s="226" t="s">
        <v>324</v>
      </c>
      <c r="D235" s="226" t="s">
        <v>145</v>
      </c>
      <c r="E235" s="227" t="s">
        <v>522</v>
      </c>
      <c r="F235" s="228" t="s">
        <v>523</v>
      </c>
      <c r="G235" s="229" t="s">
        <v>171</v>
      </c>
      <c r="H235" s="230">
        <v>55.4</v>
      </c>
      <c r="I235" s="231"/>
      <c r="J235" s="232">
        <f>ROUND(I235*H235,2)</f>
        <v>0</v>
      </c>
      <c r="K235" s="228" t="s">
        <v>149</v>
      </c>
      <c r="L235" s="44"/>
      <c r="M235" s="233" t="s">
        <v>1</v>
      </c>
      <c r="N235" s="234" t="s">
        <v>43</v>
      </c>
      <c r="O235" s="91"/>
      <c r="P235" s="235">
        <f>O235*H235</f>
        <v>0</v>
      </c>
      <c r="Q235" s="235">
        <v>0</v>
      </c>
      <c r="R235" s="235">
        <f>Q235*H235</f>
        <v>0</v>
      </c>
      <c r="S235" s="235">
        <v>0</v>
      </c>
      <c r="T235" s="236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7" t="s">
        <v>150</v>
      </c>
      <c r="AT235" s="237" t="s">
        <v>145</v>
      </c>
      <c r="AU235" s="237" t="s">
        <v>86</v>
      </c>
      <c r="AY235" s="17" t="s">
        <v>143</v>
      </c>
      <c r="BE235" s="238">
        <f>IF(N235="základní",J235,0)</f>
        <v>0</v>
      </c>
      <c r="BF235" s="238">
        <f>IF(N235="snížená",J235,0)</f>
        <v>0</v>
      </c>
      <c r="BG235" s="238">
        <f>IF(N235="zákl. přenesená",J235,0)</f>
        <v>0</v>
      </c>
      <c r="BH235" s="238">
        <f>IF(N235="sníž. přenesená",J235,0)</f>
        <v>0</v>
      </c>
      <c r="BI235" s="238">
        <f>IF(N235="nulová",J235,0)</f>
        <v>0</v>
      </c>
      <c r="BJ235" s="17" t="s">
        <v>82</v>
      </c>
      <c r="BK235" s="238">
        <f>ROUND(I235*H235,2)</f>
        <v>0</v>
      </c>
      <c r="BL235" s="17" t="s">
        <v>150</v>
      </c>
      <c r="BM235" s="237" t="s">
        <v>1510</v>
      </c>
    </row>
    <row r="236" spans="1:47" s="2" customFormat="1" ht="12">
      <c r="A236" s="38"/>
      <c r="B236" s="39"/>
      <c r="C236" s="40"/>
      <c r="D236" s="239" t="s">
        <v>152</v>
      </c>
      <c r="E236" s="40"/>
      <c r="F236" s="240" t="s">
        <v>525</v>
      </c>
      <c r="G236" s="40"/>
      <c r="H236" s="40"/>
      <c r="I236" s="241"/>
      <c r="J236" s="40"/>
      <c r="K236" s="40"/>
      <c r="L236" s="44"/>
      <c r="M236" s="242"/>
      <c r="N236" s="243"/>
      <c r="O236" s="91"/>
      <c r="P236" s="91"/>
      <c r="Q236" s="91"/>
      <c r="R236" s="91"/>
      <c r="S236" s="91"/>
      <c r="T236" s="92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152</v>
      </c>
      <c r="AU236" s="17" t="s">
        <v>86</v>
      </c>
    </row>
    <row r="237" spans="1:47" s="2" customFormat="1" ht="12">
      <c r="A237" s="38"/>
      <c r="B237" s="39"/>
      <c r="C237" s="40"/>
      <c r="D237" s="244" t="s">
        <v>154</v>
      </c>
      <c r="E237" s="40"/>
      <c r="F237" s="245" t="s">
        <v>526</v>
      </c>
      <c r="G237" s="40"/>
      <c r="H237" s="40"/>
      <c r="I237" s="241"/>
      <c r="J237" s="40"/>
      <c r="K237" s="40"/>
      <c r="L237" s="44"/>
      <c r="M237" s="242"/>
      <c r="N237" s="24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154</v>
      </c>
      <c r="AU237" s="17" t="s">
        <v>86</v>
      </c>
    </row>
    <row r="238" spans="1:51" s="13" customFormat="1" ht="12">
      <c r="A238" s="13"/>
      <c r="B238" s="247"/>
      <c r="C238" s="248"/>
      <c r="D238" s="239" t="s">
        <v>158</v>
      </c>
      <c r="E238" s="249" t="s">
        <v>1</v>
      </c>
      <c r="F238" s="250" t="s">
        <v>1511</v>
      </c>
      <c r="G238" s="248"/>
      <c r="H238" s="251">
        <v>55.4</v>
      </c>
      <c r="I238" s="252"/>
      <c r="J238" s="248"/>
      <c r="K238" s="248"/>
      <c r="L238" s="253"/>
      <c r="M238" s="254"/>
      <c r="N238" s="255"/>
      <c r="O238" s="255"/>
      <c r="P238" s="255"/>
      <c r="Q238" s="255"/>
      <c r="R238" s="255"/>
      <c r="S238" s="255"/>
      <c r="T238" s="256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57" t="s">
        <v>158</v>
      </c>
      <c r="AU238" s="257" t="s">
        <v>86</v>
      </c>
      <c r="AV238" s="13" t="s">
        <v>86</v>
      </c>
      <c r="AW238" s="13" t="s">
        <v>35</v>
      </c>
      <c r="AX238" s="13" t="s">
        <v>82</v>
      </c>
      <c r="AY238" s="257" t="s">
        <v>143</v>
      </c>
    </row>
    <row r="239" spans="1:65" s="2" customFormat="1" ht="24.15" customHeight="1">
      <c r="A239" s="38"/>
      <c r="B239" s="39"/>
      <c r="C239" s="226" t="s">
        <v>330</v>
      </c>
      <c r="D239" s="226" t="s">
        <v>145</v>
      </c>
      <c r="E239" s="227" t="s">
        <v>528</v>
      </c>
      <c r="F239" s="228" t="s">
        <v>529</v>
      </c>
      <c r="G239" s="229" t="s">
        <v>171</v>
      </c>
      <c r="H239" s="230">
        <v>141</v>
      </c>
      <c r="I239" s="231"/>
      <c r="J239" s="232">
        <f>ROUND(I239*H239,2)</f>
        <v>0</v>
      </c>
      <c r="K239" s="228" t="s">
        <v>149</v>
      </c>
      <c r="L239" s="44"/>
      <c r="M239" s="233" t="s">
        <v>1</v>
      </c>
      <c r="N239" s="234" t="s">
        <v>43</v>
      </c>
      <c r="O239" s="91"/>
      <c r="P239" s="235">
        <f>O239*H239</f>
        <v>0</v>
      </c>
      <c r="Q239" s="235">
        <v>0</v>
      </c>
      <c r="R239" s="235">
        <f>Q239*H239</f>
        <v>0</v>
      </c>
      <c r="S239" s="235">
        <v>0</v>
      </c>
      <c r="T239" s="236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7" t="s">
        <v>150</v>
      </c>
      <c r="AT239" s="237" t="s">
        <v>145</v>
      </c>
      <c r="AU239" s="237" t="s">
        <v>86</v>
      </c>
      <c r="AY239" s="17" t="s">
        <v>143</v>
      </c>
      <c r="BE239" s="238">
        <f>IF(N239="základní",J239,0)</f>
        <v>0</v>
      </c>
      <c r="BF239" s="238">
        <f>IF(N239="snížená",J239,0)</f>
        <v>0</v>
      </c>
      <c r="BG239" s="238">
        <f>IF(N239="zákl. přenesená",J239,0)</f>
        <v>0</v>
      </c>
      <c r="BH239" s="238">
        <f>IF(N239="sníž. přenesená",J239,0)</f>
        <v>0</v>
      </c>
      <c r="BI239" s="238">
        <f>IF(N239="nulová",J239,0)</f>
        <v>0</v>
      </c>
      <c r="BJ239" s="17" t="s">
        <v>82</v>
      </c>
      <c r="BK239" s="238">
        <f>ROUND(I239*H239,2)</f>
        <v>0</v>
      </c>
      <c r="BL239" s="17" t="s">
        <v>150</v>
      </c>
      <c r="BM239" s="237" t="s">
        <v>1512</v>
      </c>
    </row>
    <row r="240" spans="1:47" s="2" customFormat="1" ht="12">
      <c r="A240" s="38"/>
      <c r="B240" s="39"/>
      <c r="C240" s="40"/>
      <c r="D240" s="239" t="s">
        <v>152</v>
      </c>
      <c r="E240" s="40"/>
      <c r="F240" s="240" t="s">
        <v>531</v>
      </c>
      <c r="G240" s="40"/>
      <c r="H240" s="40"/>
      <c r="I240" s="241"/>
      <c r="J240" s="40"/>
      <c r="K240" s="40"/>
      <c r="L240" s="44"/>
      <c r="M240" s="242"/>
      <c r="N240" s="243"/>
      <c r="O240" s="91"/>
      <c r="P240" s="91"/>
      <c r="Q240" s="91"/>
      <c r="R240" s="91"/>
      <c r="S240" s="91"/>
      <c r="T240" s="92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T240" s="17" t="s">
        <v>152</v>
      </c>
      <c r="AU240" s="17" t="s">
        <v>86</v>
      </c>
    </row>
    <row r="241" spans="1:47" s="2" customFormat="1" ht="12">
      <c r="A241" s="38"/>
      <c r="B241" s="39"/>
      <c r="C241" s="40"/>
      <c r="D241" s="244" t="s">
        <v>154</v>
      </c>
      <c r="E241" s="40"/>
      <c r="F241" s="245" t="s">
        <v>532</v>
      </c>
      <c r="G241" s="40"/>
      <c r="H241" s="40"/>
      <c r="I241" s="241"/>
      <c r="J241" s="40"/>
      <c r="K241" s="40"/>
      <c r="L241" s="44"/>
      <c r="M241" s="242"/>
      <c r="N241" s="24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154</v>
      </c>
      <c r="AU241" s="17" t="s">
        <v>86</v>
      </c>
    </row>
    <row r="242" spans="1:51" s="13" customFormat="1" ht="12">
      <c r="A242" s="13"/>
      <c r="B242" s="247"/>
      <c r="C242" s="248"/>
      <c r="D242" s="239" t="s">
        <v>158</v>
      </c>
      <c r="E242" s="249" t="s">
        <v>1</v>
      </c>
      <c r="F242" s="250" t="s">
        <v>1513</v>
      </c>
      <c r="G242" s="248"/>
      <c r="H242" s="251">
        <v>141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7" t="s">
        <v>158</v>
      </c>
      <c r="AU242" s="257" t="s">
        <v>86</v>
      </c>
      <c r="AV242" s="13" t="s">
        <v>86</v>
      </c>
      <c r="AW242" s="13" t="s">
        <v>35</v>
      </c>
      <c r="AX242" s="13" t="s">
        <v>82</v>
      </c>
      <c r="AY242" s="257" t="s">
        <v>143</v>
      </c>
    </row>
    <row r="243" spans="1:65" s="2" customFormat="1" ht="33" customHeight="1">
      <c r="A243" s="38"/>
      <c r="B243" s="39"/>
      <c r="C243" s="226" t="s">
        <v>338</v>
      </c>
      <c r="D243" s="226" t="s">
        <v>145</v>
      </c>
      <c r="E243" s="227" t="s">
        <v>222</v>
      </c>
      <c r="F243" s="228" t="s">
        <v>223</v>
      </c>
      <c r="G243" s="229" t="s">
        <v>218</v>
      </c>
      <c r="H243" s="230">
        <v>986.508</v>
      </c>
      <c r="I243" s="231"/>
      <c r="J243" s="232">
        <f>ROUND(I243*H243,2)</f>
        <v>0</v>
      </c>
      <c r="K243" s="228" t="s">
        <v>149</v>
      </c>
      <c r="L243" s="44"/>
      <c r="M243" s="233" t="s">
        <v>1</v>
      </c>
      <c r="N243" s="234" t="s">
        <v>43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150</v>
      </c>
      <c r="AT243" s="237" t="s">
        <v>145</v>
      </c>
      <c r="AU243" s="237" t="s">
        <v>86</v>
      </c>
      <c r="AY243" s="17" t="s">
        <v>143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82</v>
      </c>
      <c r="BK243" s="238">
        <f>ROUND(I243*H243,2)</f>
        <v>0</v>
      </c>
      <c r="BL243" s="17" t="s">
        <v>150</v>
      </c>
      <c r="BM243" s="237" t="s">
        <v>1514</v>
      </c>
    </row>
    <row r="244" spans="1:47" s="2" customFormat="1" ht="12">
      <c r="A244" s="38"/>
      <c r="B244" s="39"/>
      <c r="C244" s="40"/>
      <c r="D244" s="239" t="s">
        <v>152</v>
      </c>
      <c r="E244" s="40"/>
      <c r="F244" s="240" t="s">
        <v>225</v>
      </c>
      <c r="G244" s="40"/>
      <c r="H244" s="40"/>
      <c r="I244" s="241"/>
      <c r="J244" s="40"/>
      <c r="K244" s="40"/>
      <c r="L244" s="44"/>
      <c r="M244" s="242"/>
      <c r="N244" s="24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152</v>
      </c>
      <c r="AU244" s="17" t="s">
        <v>86</v>
      </c>
    </row>
    <row r="245" spans="1:47" s="2" customFormat="1" ht="12">
      <c r="A245" s="38"/>
      <c r="B245" s="39"/>
      <c r="C245" s="40"/>
      <c r="D245" s="244" t="s">
        <v>154</v>
      </c>
      <c r="E245" s="40"/>
      <c r="F245" s="245" t="s">
        <v>226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154</v>
      </c>
      <c r="AU245" s="17" t="s">
        <v>86</v>
      </c>
    </row>
    <row r="246" spans="1:51" s="13" customFormat="1" ht="12">
      <c r="A246" s="13"/>
      <c r="B246" s="247"/>
      <c r="C246" s="248"/>
      <c r="D246" s="239" t="s">
        <v>158</v>
      </c>
      <c r="E246" s="249" t="s">
        <v>1</v>
      </c>
      <c r="F246" s="250" t="s">
        <v>1515</v>
      </c>
      <c r="G246" s="248"/>
      <c r="H246" s="251">
        <v>986.508</v>
      </c>
      <c r="I246" s="252"/>
      <c r="J246" s="248"/>
      <c r="K246" s="248"/>
      <c r="L246" s="253"/>
      <c r="M246" s="254"/>
      <c r="N246" s="255"/>
      <c r="O246" s="255"/>
      <c r="P246" s="255"/>
      <c r="Q246" s="255"/>
      <c r="R246" s="255"/>
      <c r="S246" s="255"/>
      <c r="T246" s="256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7" t="s">
        <v>158</v>
      </c>
      <c r="AU246" s="257" t="s">
        <v>86</v>
      </c>
      <c r="AV246" s="13" t="s">
        <v>86</v>
      </c>
      <c r="AW246" s="13" t="s">
        <v>35</v>
      </c>
      <c r="AX246" s="13" t="s">
        <v>82</v>
      </c>
      <c r="AY246" s="257" t="s">
        <v>143</v>
      </c>
    </row>
    <row r="247" spans="1:65" s="2" customFormat="1" ht="16.5" customHeight="1">
      <c r="A247" s="38"/>
      <c r="B247" s="39"/>
      <c r="C247" s="226" t="s">
        <v>345</v>
      </c>
      <c r="D247" s="226" t="s">
        <v>145</v>
      </c>
      <c r="E247" s="227" t="s">
        <v>536</v>
      </c>
      <c r="F247" s="228" t="s">
        <v>537</v>
      </c>
      <c r="G247" s="229" t="s">
        <v>171</v>
      </c>
      <c r="H247" s="230">
        <v>70.5</v>
      </c>
      <c r="I247" s="231"/>
      <c r="J247" s="232">
        <f>ROUND(I247*H247,2)</f>
        <v>0</v>
      </c>
      <c r="K247" s="228" t="s">
        <v>149</v>
      </c>
      <c r="L247" s="44"/>
      <c r="M247" s="233" t="s">
        <v>1</v>
      </c>
      <c r="N247" s="234" t="s">
        <v>43</v>
      </c>
      <c r="O247" s="91"/>
      <c r="P247" s="235">
        <f>O247*H247</f>
        <v>0</v>
      </c>
      <c r="Q247" s="235">
        <v>0</v>
      </c>
      <c r="R247" s="235">
        <f>Q247*H247</f>
        <v>0</v>
      </c>
      <c r="S247" s="235">
        <v>0</v>
      </c>
      <c r="T247" s="236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7" t="s">
        <v>150</v>
      </c>
      <c r="AT247" s="237" t="s">
        <v>145</v>
      </c>
      <c r="AU247" s="237" t="s">
        <v>86</v>
      </c>
      <c r="AY247" s="17" t="s">
        <v>143</v>
      </c>
      <c r="BE247" s="238">
        <f>IF(N247="základní",J247,0)</f>
        <v>0</v>
      </c>
      <c r="BF247" s="238">
        <f>IF(N247="snížená",J247,0)</f>
        <v>0</v>
      </c>
      <c r="BG247" s="238">
        <f>IF(N247="zákl. přenesená",J247,0)</f>
        <v>0</v>
      </c>
      <c r="BH247" s="238">
        <f>IF(N247="sníž. přenesená",J247,0)</f>
        <v>0</v>
      </c>
      <c r="BI247" s="238">
        <f>IF(N247="nulová",J247,0)</f>
        <v>0</v>
      </c>
      <c r="BJ247" s="17" t="s">
        <v>82</v>
      </c>
      <c r="BK247" s="238">
        <f>ROUND(I247*H247,2)</f>
        <v>0</v>
      </c>
      <c r="BL247" s="17" t="s">
        <v>150</v>
      </c>
      <c r="BM247" s="237" t="s">
        <v>1516</v>
      </c>
    </row>
    <row r="248" spans="1:47" s="2" customFormat="1" ht="12">
      <c r="A248" s="38"/>
      <c r="B248" s="39"/>
      <c r="C248" s="40"/>
      <c r="D248" s="239" t="s">
        <v>152</v>
      </c>
      <c r="E248" s="40"/>
      <c r="F248" s="240" t="s">
        <v>539</v>
      </c>
      <c r="G248" s="40"/>
      <c r="H248" s="40"/>
      <c r="I248" s="241"/>
      <c r="J248" s="40"/>
      <c r="K248" s="40"/>
      <c r="L248" s="44"/>
      <c r="M248" s="242"/>
      <c r="N248" s="243"/>
      <c r="O248" s="91"/>
      <c r="P248" s="91"/>
      <c r="Q248" s="91"/>
      <c r="R248" s="91"/>
      <c r="S248" s="91"/>
      <c r="T248" s="92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T248" s="17" t="s">
        <v>152</v>
      </c>
      <c r="AU248" s="17" t="s">
        <v>86</v>
      </c>
    </row>
    <row r="249" spans="1:47" s="2" customFormat="1" ht="12">
      <c r="A249" s="38"/>
      <c r="B249" s="39"/>
      <c r="C249" s="40"/>
      <c r="D249" s="244" t="s">
        <v>154</v>
      </c>
      <c r="E249" s="40"/>
      <c r="F249" s="245" t="s">
        <v>540</v>
      </c>
      <c r="G249" s="40"/>
      <c r="H249" s="40"/>
      <c r="I249" s="241"/>
      <c r="J249" s="40"/>
      <c r="K249" s="40"/>
      <c r="L249" s="44"/>
      <c r="M249" s="242"/>
      <c r="N249" s="243"/>
      <c r="O249" s="91"/>
      <c r="P249" s="91"/>
      <c r="Q249" s="91"/>
      <c r="R249" s="91"/>
      <c r="S249" s="91"/>
      <c r="T249" s="92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T249" s="17" t="s">
        <v>154</v>
      </c>
      <c r="AU249" s="17" t="s">
        <v>86</v>
      </c>
    </row>
    <row r="250" spans="1:51" s="13" customFormat="1" ht="12">
      <c r="A250" s="13"/>
      <c r="B250" s="247"/>
      <c r="C250" s="248"/>
      <c r="D250" s="239" t="s">
        <v>158</v>
      </c>
      <c r="E250" s="249" t="s">
        <v>1</v>
      </c>
      <c r="F250" s="250" t="s">
        <v>1517</v>
      </c>
      <c r="G250" s="248"/>
      <c r="H250" s="251">
        <v>70.5</v>
      </c>
      <c r="I250" s="252"/>
      <c r="J250" s="248"/>
      <c r="K250" s="248"/>
      <c r="L250" s="253"/>
      <c r="M250" s="254"/>
      <c r="N250" s="255"/>
      <c r="O250" s="255"/>
      <c r="P250" s="255"/>
      <c r="Q250" s="255"/>
      <c r="R250" s="255"/>
      <c r="S250" s="255"/>
      <c r="T250" s="256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57" t="s">
        <v>158</v>
      </c>
      <c r="AU250" s="257" t="s">
        <v>86</v>
      </c>
      <c r="AV250" s="13" t="s">
        <v>86</v>
      </c>
      <c r="AW250" s="13" t="s">
        <v>35</v>
      </c>
      <c r="AX250" s="13" t="s">
        <v>82</v>
      </c>
      <c r="AY250" s="257" t="s">
        <v>143</v>
      </c>
    </row>
    <row r="251" spans="1:65" s="2" customFormat="1" ht="16.5" customHeight="1">
      <c r="A251" s="38"/>
      <c r="B251" s="39"/>
      <c r="C251" s="226" t="s">
        <v>349</v>
      </c>
      <c r="D251" s="226" t="s">
        <v>145</v>
      </c>
      <c r="E251" s="227" t="s">
        <v>230</v>
      </c>
      <c r="F251" s="228" t="s">
        <v>231</v>
      </c>
      <c r="G251" s="229" t="s">
        <v>171</v>
      </c>
      <c r="H251" s="230">
        <v>673.96</v>
      </c>
      <c r="I251" s="231"/>
      <c r="J251" s="232">
        <f>ROUND(I251*H251,2)</f>
        <v>0</v>
      </c>
      <c r="K251" s="228" t="s">
        <v>149</v>
      </c>
      <c r="L251" s="44"/>
      <c r="M251" s="233" t="s">
        <v>1</v>
      </c>
      <c r="N251" s="234" t="s">
        <v>43</v>
      </c>
      <c r="O251" s="91"/>
      <c r="P251" s="235">
        <f>O251*H251</f>
        <v>0</v>
      </c>
      <c r="Q251" s="235">
        <v>0</v>
      </c>
      <c r="R251" s="235">
        <f>Q251*H251</f>
        <v>0</v>
      </c>
      <c r="S251" s="235">
        <v>0</v>
      </c>
      <c r="T251" s="236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7" t="s">
        <v>150</v>
      </c>
      <c r="AT251" s="237" t="s">
        <v>145</v>
      </c>
      <c r="AU251" s="237" t="s">
        <v>86</v>
      </c>
      <c r="AY251" s="17" t="s">
        <v>143</v>
      </c>
      <c r="BE251" s="238">
        <f>IF(N251="základní",J251,0)</f>
        <v>0</v>
      </c>
      <c r="BF251" s="238">
        <f>IF(N251="snížená",J251,0)</f>
        <v>0</v>
      </c>
      <c r="BG251" s="238">
        <f>IF(N251="zákl. přenesená",J251,0)</f>
        <v>0</v>
      </c>
      <c r="BH251" s="238">
        <f>IF(N251="sníž. přenesená",J251,0)</f>
        <v>0</v>
      </c>
      <c r="BI251" s="238">
        <f>IF(N251="nulová",J251,0)</f>
        <v>0</v>
      </c>
      <c r="BJ251" s="17" t="s">
        <v>82</v>
      </c>
      <c r="BK251" s="238">
        <f>ROUND(I251*H251,2)</f>
        <v>0</v>
      </c>
      <c r="BL251" s="17" t="s">
        <v>150</v>
      </c>
      <c r="BM251" s="237" t="s">
        <v>1518</v>
      </c>
    </row>
    <row r="252" spans="1:47" s="2" customFormat="1" ht="12">
      <c r="A252" s="38"/>
      <c r="B252" s="39"/>
      <c r="C252" s="40"/>
      <c r="D252" s="239" t="s">
        <v>152</v>
      </c>
      <c r="E252" s="40"/>
      <c r="F252" s="240" t="s">
        <v>233</v>
      </c>
      <c r="G252" s="40"/>
      <c r="H252" s="40"/>
      <c r="I252" s="241"/>
      <c r="J252" s="40"/>
      <c r="K252" s="40"/>
      <c r="L252" s="44"/>
      <c r="M252" s="242"/>
      <c r="N252" s="243"/>
      <c r="O252" s="91"/>
      <c r="P252" s="91"/>
      <c r="Q252" s="91"/>
      <c r="R252" s="91"/>
      <c r="S252" s="91"/>
      <c r="T252" s="92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152</v>
      </c>
      <c r="AU252" s="17" t="s">
        <v>86</v>
      </c>
    </row>
    <row r="253" spans="1:47" s="2" customFormat="1" ht="12">
      <c r="A253" s="38"/>
      <c r="B253" s="39"/>
      <c r="C253" s="40"/>
      <c r="D253" s="244" t="s">
        <v>154</v>
      </c>
      <c r="E253" s="40"/>
      <c r="F253" s="245" t="s">
        <v>234</v>
      </c>
      <c r="G253" s="40"/>
      <c r="H253" s="40"/>
      <c r="I253" s="241"/>
      <c r="J253" s="40"/>
      <c r="K253" s="40"/>
      <c r="L253" s="44"/>
      <c r="M253" s="242"/>
      <c r="N253" s="243"/>
      <c r="O253" s="91"/>
      <c r="P253" s="91"/>
      <c r="Q253" s="91"/>
      <c r="R253" s="91"/>
      <c r="S253" s="91"/>
      <c r="T253" s="92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T253" s="17" t="s">
        <v>154</v>
      </c>
      <c r="AU253" s="17" t="s">
        <v>86</v>
      </c>
    </row>
    <row r="254" spans="1:51" s="13" customFormat="1" ht="12">
      <c r="A254" s="13"/>
      <c r="B254" s="247"/>
      <c r="C254" s="248"/>
      <c r="D254" s="239" t="s">
        <v>158</v>
      </c>
      <c r="E254" s="249" t="s">
        <v>1</v>
      </c>
      <c r="F254" s="250" t="s">
        <v>1519</v>
      </c>
      <c r="G254" s="248"/>
      <c r="H254" s="251">
        <v>55.4</v>
      </c>
      <c r="I254" s="252"/>
      <c r="J254" s="248"/>
      <c r="K254" s="248"/>
      <c r="L254" s="253"/>
      <c r="M254" s="254"/>
      <c r="N254" s="255"/>
      <c r="O254" s="255"/>
      <c r="P254" s="255"/>
      <c r="Q254" s="255"/>
      <c r="R254" s="255"/>
      <c r="S254" s="255"/>
      <c r="T254" s="256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57" t="s">
        <v>158</v>
      </c>
      <c r="AU254" s="257" t="s">
        <v>86</v>
      </c>
      <c r="AV254" s="13" t="s">
        <v>86</v>
      </c>
      <c r="AW254" s="13" t="s">
        <v>35</v>
      </c>
      <c r="AX254" s="13" t="s">
        <v>78</v>
      </c>
      <c r="AY254" s="257" t="s">
        <v>143</v>
      </c>
    </row>
    <row r="255" spans="1:51" s="13" customFormat="1" ht="12">
      <c r="A255" s="13"/>
      <c r="B255" s="247"/>
      <c r="C255" s="248"/>
      <c r="D255" s="239" t="s">
        <v>158</v>
      </c>
      <c r="E255" s="249" t="s">
        <v>1</v>
      </c>
      <c r="F255" s="250" t="s">
        <v>1520</v>
      </c>
      <c r="G255" s="248"/>
      <c r="H255" s="251">
        <v>70.5</v>
      </c>
      <c r="I255" s="252"/>
      <c r="J255" s="248"/>
      <c r="K255" s="248"/>
      <c r="L255" s="253"/>
      <c r="M255" s="254"/>
      <c r="N255" s="255"/>
      <c r="O255" s="255"/>
      <c r="P255" s="255"/>
      <c r="Q255" s="255"/>
      <c r="R255" s="255"/>
      <c r="S255" s="255"/>
      <c r="T255" s="25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7" t="s">
        <v>158</v>
      </c>
      <c r="AU255" s="257" t="s">
        <v>86</v>
      </c>
      <c r="AV255" s="13" t="s">
        <v>86</v>
      </c>
      <c r="AW255" s="13" t="s">
        <v>35</v>
      </c>
      <c r="AX255" s="13" t="s">
        <v>78</v>
      </c>
      <c r="AY255" s="257" t="s">
        <v>143</v>
      </c>
    </row>
    <row r="256" spans="1:51" s="13" customFormat="1" ht="12">
      <c r="A256" s="13"/>
      <c r="B256" s="247"/>
      <c r="C256" s="248"/>
      <c r="D256" s="239" t="s">
        <v>158</v>
      </c>
      <c r="E256" s="249" t="s">
        <v>1</v>
      </c>
      <c r="F256" s="250" t="s">
        <v>1521</v>
      </c>
      <c r="G256" s="248"/>
      <c r="H256" s="251">
        <v>548.06</v>
      </c>
      <c r="I256" s="252"/>
      <c r="J256" s="248"/>
      <c r="K256" s="248"/>
      <c r="L256" s="253"/>
      <c r="M256" s="254"/>
      <c r="N256" s="255"/>
      <c r="O256" s="255"/>
      <c r="P256" s="255"/>
      <c r="Q256" s="255"/>
      <c r="R256" s="255"/>
      <c r="S256" s="255"/>
      <c r="T256" s="256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57" t="s">
        <v>158</v>
      </c>
      <c r="AU256" s="257" t="s">
        <v>86</v>
      </c>
      <c r="AV256" s="13" t="s">
        <v>86</v>
      </c>
      <c r="AW256" s="13" t="s">
        <v>35</v>
      </c>
      <c r="AX256" s="13" t="s">
        <v>78</v>
      </c>
      <c r="AY256" s="257" t="s">
        <v>143</v>
      </c>
    </row>
    <row r="257" spans="1:51" s="14" customFormat="1" ht="12">
      <c r="A257" s="14"/>
      <c r="B257" s="258"/>
      <c r="C257" s="259"/>
      <c r="D257" s="239" t="s">
        <v>158</v>
      </c>
      <c r="E257" s="260" t="s">
        <v>1</v>
      </c>
      <c r="F257" s="261" t="s">
        <v>161</v>
      </c>
      <c r="G257" s="259"/>
      <c r="H257" s="262">
        <v>673.96</v>
      </c>
      <c r="I257" s="263"/>
      <c r="J257" s="259"/>
      <c r="K257" s="259"/>
      <c r="L257" s="264"/>
      <c r="M257" s="265"/>
      <c r="N257" s="266"/>
      <c r="O257" s="266"/>
      <c r="P257" s="266"/>
      <c r="Q257" s="266"/>
      <c r="R257" s="266"/>
      <c r="S257" s="266"/>
      <c r="T257" s="267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68" t="s">
        <v>158</v>
      </c>
      <c r="AU257" s="268" t="s">
        <v>86</v>
      </c>
      <c r="AV257" s="14" t="s">
        <v>150</v>
      </c>
      <c r="AW257" s="14" t="s">
        <v>35</v>
      </c>
      <c r="AX257" s="14" t="s">
        <v>82</v>
      </c>
      <c r="AY257" s="268" t="s">
        <v>143</v>
      </c>
    </row>
    <row r="258" spans="1:65" s="2" customFormat="1" ht="24.15" customHeight="1">
      <c r="A258" s="38"/>
      <c r="B258" s="39"/>
      <c r="C258" s="226" t="s">
        <v>355</v>
      </c>
      <c r="D258" s="226" t="s">
        <v>145</v>
      </c>
      <c r="E258" s="227" t="s">
        <v>237</v>
      </c>
      <c r="F258" s="228" t="s">
        <v>238</v>
      </c>
      <c r="G258" s="229" t="s">
        <v>148</v>
      </c>
      <c r="H258" s="230">
        <v>1935</v>
      </c>
      <c r="I258" s="231"/>
      <c r="J258" s="232">
        <f>ROUND(I258*H258,2)</f>
        <v>0</v>
      </c>
      <c r="K258" s="228" t="s">
        <v>149</v>
      </c>
      <c r="L258" s="44"/>
      <c r="M258" s="233" t="s">
        <v>1</v>
      </c>
      <c r="N258" s="234" t="s">
        <v>43</v>
      </c>
      <c r="O258" s="91"/>
      <c r="P258" s="235">
        <f>O258*H258</f>
        <v>0</v>
      </c>
      <c r="Q258" s="235">
        <v>0</v>
      </c>
      <c r="R258" s="235">
        <f>Q258*H258</f>
        <v>0</v>
      </c>
      <c r="S258" s="235">
        <v>0</v>
      </c>
      <c r="T258" s="236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37" t="s">
        <v>150</v>
      </c>
      <c r="AT258" s="237" t="s">
        <v>145</v>
      </c>
      <c r="AU258" s="237" t="s">
        <v>86</v>
      </c>
      <c r="AY258" s="17" t="s">
        <v>143</v>
      </c>
      <c r="BE258" s="238">
        <f>IF(N258="základní",J258,0)</f>
        <v>0</v>
      </c>
      <c r="BF258" s="238">
        <f>IF(N258="snížená",J258,0)</f>
        <v>0</v>
      </c>
      <c r="BG258" s="238">
        <f>IF(N258="zákl. přenesená",J258,0)</f>
        <v>0</v>
      </c>
      <c r="BH258" s="238">
        <f>IF(N258="sníž. přenesená",J258,0)</f>
        <v>0</v>
      </c>
      <c r="BI258" s="238">
        <f>IF(N258="nulová",J258,0)</f>
        <v>0</v>
      </c>
      <c r="BJ258" s="17" t="s">
        <v>82</v>
      </c>
      <c r="BK258" s="238">
        <f>ROUND(I258*H258,2)</f>
        <v>0</v>
      </c>
      <c r="BL258" s="17" t="s">
        <v>150</v>
      </c>
      <c r="BM258" s="237" t="s">
        <v>1522</v>
      </c>
    </row>
    <row r="259" spans="1:47" s="2" customFormat="1" ht="12">
      <c r="A259" s="38"/>
      <c r="B259" s="39"/>
      <c r="C259" s="40"/>
      <c r="D259" s="239" t="s">
        <v>152</v>
      </c>
      <c r="E259" s="40"/>
      <c r="F259" s="240" t="s">
        <v>240</v>
      </c>
      <c r="G259" s="40"/>
      <c r="H259" s="40"/>
      <c r="I259" s="241"/>
      <c r="J259" s="40"/>
      <c r="K259" s="40"/>
      <c r="L259" s="44"/>
      <c r="M259" s="242"/>
      <c r="N259" s="243"/>
      <c r="O259" s="91"/>
      <c r="P259" s="91"/>
      <c r="Q259" s="91"/>
      <c r="R259" s="91"/>
      <c r="S259" s="91"/>
      <c r="T259" s="92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T259" s="17" t="s">
        <v>152</v>
      </c>
      <c r="AU259" s="17" t="s">
        <v>86</v>
      </c>
    </row>
    <row r="260" spans="1:47" s="2" customFormat="1" ht="12">
      <c r="A260" s="38"/>
      <c r="B260" s="39"/>
      <c r="C260" s="40"/>
      <c r="D260" s="244" t="s">
        <v>154</v>
      </c>
      <c r="E260" s="40"/>
      <c r="F260" s="245" t="s">
        <v>241</v>
      </c>
      <c r="G260" s="40"/>
      <c r="H260" s="40"/>
      <c r="I260" s="241"/>
      <c r="J260" s="40"/>
      <c r="K260" s="40"/>
      <c r="L260" s="44"/>
      <c r="M260" s="242"/>
      <c r="N260" s="243"/>
      <c r="O260" s="91"/>
      <c r="P260" s="91"/>
      <c r="Q260" s="91"/>
      <c r="R260" s="91"/>
      <c r="S260" s="91"/>
      <c r="T260" s="92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154</v>
      </c>
      <c r="AU260" s="17" t="s">
        <v>86</v>
      </c>
    </row>
    <row r="261" spans="1:51" s="13" customFormat="1" ht="12">
      <c r="A261" s="13"/>
      <c r="B261" s="247"/>
      <c r="C261" s="248"/>
      <c r="D261" s="239" t="s">
        <v>158</v>
      </c>
      <c r="E261" s="249" t="s">
        <v>1</v>
      </c>
      <c r="F261" s="250" t="s">
        <v>1523</v>
      </c>
      <c r="G261" s="248"/>
      <c r="H261" s="251">
        <v>1935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7" t="s">
        <v>158</v>
      </c>
      <c r="AU261" s="257" t="s">
        <v>86</v>
      </c>
      <c r="AV261" s="13" t="s">
        <v>86</v>
      </c>
      <c r="AW261" s="13" t="s">
        <v>35</v>
      </c>
      <c r="AX261" s="13" t="s">
        <v>82</v>
      </c>
      <c r="AY261" s="257" t="s">
        <v>143</v>
      </c>
    </row>
    <row r="262" spans="1:65" s="2" customFormat="1" ht="33" customHeight="1">
      <c r="A262" s="38"/>
      <c r="B262" s="39"/>
      <c r="C262" s="226" t="s">
        <v>359</v>
      </c>
      <c r="D262" s="226" t="s">
        <v>145</v>
      </c>
      <c r="E262" s="227" t="s">
        <v>548</v>
      </c>
      <c r="F262" s="228" t="s">
        <v>549</v>
      </c>
      <c r="G262" s="229" t="s">
        <v>148</v>
      </c>
      <c r="H262" s="230">
        <v>447</v>
      </c>
      <c r="I262" s="231"/>
      <c r="J262" s="232">
        <f>ROUND(I262*H262,2)</f>
        <v>0</v>
      </c>
      <c r="K262" s="228" t="s">
        <v>149</v>
      </c>
      <c r="L262" s="44"/>
      <c r="M262" s="233" t="s">
        <v>1</v>
      </c>
      <c r="N262" s="234" t="s">
        <v>43</v>
      </c>
      <c r="O262" s="91"/>
      <c r="P262" s="235">
        <f>O262*H262</f>
        <v>0</v>
      </c>
      <c r="Q262" s="235">
        <v>0</v>
      </c>
      <c r="R262" s="235">
        <f>Q262*H262</f>
        <v>0</v>
      </c>
      <c r="S262" s="235">
        <v>0</v>
      </c>
      <c r="T262" s="236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37" t="s">
        <v>150</v>
      </c>
      <c r="AT262" s="237" t="s">
        <v>145</v>
      </c>
      <c r="AU262" s="237" t="s">
        <v>86</v>
      </c>
      <c r="AY262" s="17" t="s">
        <v>143</v>
      </c>
      <c r="BE262" s="238">
        <f>IF(N262="základní",J262,0)</f>
        <v>0</v>
      </c>
      <c r="BF262" s="238">
        <f>IF(N262="snížená",J262,0)</f>
        <v>0</v>
      </c>
      <c r="BG262" s="238">
        <f>IF(N262="zákl. přenesená",J262,0)</f>
        <v>0</v>
      </c>
      <c r="BH262" s="238">
        <f>IF(N262="sníž. přenesená",J262,0)</f>
        <v>0</v>
      </c>
      <c r="BI262" s="238">
        <f>IF(N262="nulová",J262,0)</f>
        <v>0</v>
      </c>
      <c r="BJ262" s="17" t="s">
        <v>82</v>
      </c>
      <c r="BK262" s="238">
        <f>ROUND(I262*H262,2)</f>
        <v>0</v>
      </c>
      <c r="BL262" s="17" t="s">
        <v>150</v>
      </c>
      <c r="BM262" s="237" t="s">
        <v>1524</v>
      </c>
    </row>
    <row r="263" spans="1:47" s="2" customFormat="1" ht="12">
      <c r="A263" s="38"/>
      <c r="B263" s="39"/>
      <c r="C263" s="40"/>
      <c r="D263" s="239" t="s">
        <v>152</v>
      </c>
      <c r="E263" s="40"/>
      <c r="F263" s="240" t="s">
        <v>551</v>
      </c>
      <c r="G263" s="40"/>
      <c r="H263" s="40"/>
      <c r="I263" s="241"/>
      <c r="J263" s="40"/>
      <c r="K263" s="40"/>
      <c r="L263" s="44"/>
      <c r="M263" s="242"/>
      <c r="N263" s="243"/>
      <c r="O263" s="91"/>
      <c r="P263" s="91"/>
      <c r="Q263" s="91"/>
      <c r="R263" s="91"/>
      <c r="S263" s="91"/>
      <c r="T263" s="92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T263" s="17" t="s">
        <v>152</v>
      </c>
      <c r="AU263" s="17" t="s">
        <v>86</v>
      </c>
    </row>
    <row r="264" spans="1:47" s="2" customFormat="1" ht="12">
      <c r="A264" s="38"/>
      <c r="B264" s="39"/>
      <c r="C264" s="40"/>
      <c r="D264" s="244" t="s">
        <v>154</v>
      </c>
      <c r="E264" s="40"/>
      <c r="F264" s="245" t="s">
        <v>552</v>
      </c>
      <c r="G264" s="40"/>
      <c r="H264" s="40"/>
      <c r="I264" s="241"/>
      <c r="J264" s="40"/>
      <c r="K264" s="40"/>
      <c r="L264" s="44"/>
      <c r="M264" s="242"/>
      <c r="N264" s="243"/>
      <c r="O264" s="91"/>
      <c r="P264" s="91"/>
      <c r="Q264" s="91"/>
      <c r="R264" s="91"/>
      <c r="S264" s="91"/>
      <c r="T264" s="92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T264" s="17" t="s">
        <v>154</v>
      </c>
      <c r="AU264" s="17" t="s">
        <v>86</v>
      </c>
    </row>
    <row r="265" spans="1:51" s="13" customFormat="1" ht="12">
      <c r="A265" s="13"/>
      <c r="B265" s="247"/>
      <c r="C265" s="248"/>
      <c r="D265" s="239" t="s">
        <v>158</v>
      </c>
      <c r="E265" s="249" t="s">
        <v>1</v>
      </c>
      <c r="F265" s="250" t="s">
        <v>1525</v>
      </c>
      <c r="G265" s="248"/>
      <c r="H265" s="251">
        <v>447</v>
      </c>
      <c r="I265" s="252"/>
      <c r="J265" s="248"/>
      <c r="K265" s="248"/>
      <c r="L265" s="253"/>
      <c r="M265" s="254"/>
      <c r="N265" s="255"/>
      <c r="O265" s="255"/>
      <c r="P265" s="255"/>
      <c r="Q265" s="255"/>
      <c r="R265" s="255"/>
      <c r="S265" s="255"/>
      <c r="T265" s="256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7" t="s">
        <v>158</v>
      </c>
      <c r="AU265" s="257" t="s">
        <v>86</v>
      </c>
      <c r="AV265" s="13" t="s">
        <v>86</v>
      </c>
      <c r="AW265" s="13" t="s">
        <v>35</v>
      </c>
      <c r="AX265" s="13" t="s">
        <v>82</v>
      </c>
      <c r="AY265" s="257" t="s">
        <v>143</v>
      </c>
    </row>
    <row r="266" spans="1:65" s="2" customFormat="1" ht="24.15" customHeight="1">
      <c r="A266" s="38"/>
      <c r="B266" s="39"/>
      <c r="C266" s="226" t="s">
        <v>365</v>
      </c>
      <c r="D266" s="226" t="s">
        <v>145</v>
      </c>
      <c r="E266" s="227" t="s">
        <v>554</v>
      </c>
      <c r="F266" s="228" t="s">
        <v>555</v>
      </c>
      <c r="G266" s="229" t="s">
        <v>148</v>
      </c>
      <c r="H266" s="230">
        <v>447</v>
      </c>
      <c r="I266" s="231"/>
      <c r="J266" s="232">
        <f>ROUND(I266*H266,2)</f>
        <v>0</v>
      </c>
      <c r="K266" s="228" t="s">
        <v>149</v>
      </c>
      <c r="L266" s="44"/>
      <c r="M266" s="233" t="s">
        <v>1</v>
      </c>
      <c r="N266" s="234" t="s">
        <v>43</v>
      </c>
      <c r="O266" s="91"/>
      <c r="P266" s="235">
        <f>O266*H266</f>
        <v>0</v>
      </c>
      <c r="Q266" s="235">
        <v>0</v>
      </c>
      <c r="R266" s="235">
        <f>Q266*H266</f>
        <v>0</v>
      </c>
      <c r="S266" s="235">
        <v>0</v>
      </c>
      <c r="T266" s="236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37" t="s">
        <v>150</v>
      </c>
      <c r="AT266" s="237" t="s">
        <v>145</v>
      </c>
      <c r="AU266" s="237" t="s">
        <v>86</v>
      </c>
      <c r="AY266" s="17" t="s">
        <v>143</v>
      </c>
      <c r="BE266" s="238">
        <f>IF(N266="základní",J266,0)</f>
        <v>0</v>
      </c>
      <c r="BF266" s="238">
        <f>IF(N266="snížená",J266,0)</f>
        <v>0</v>
      </c>
      <c r="BG266" s="238">
        <f>IF(N266="zákl. přenesená",J266,0)</f>
        <v>0</v>
      </c>
      <c r="BH266" s="238">
        <f>IF(N266="sníž. přenesená",J266,0)</f>
        <v>0</v>
      </c>
      <c r="BI266" s="238">
        <f>IF(N266="nulová",J266,0)</f>
        <v>0</v>
      </c>
      <c r="BJ266" s="17" t="s">
        <v>82</v>
      </c>
      <c r="BK266" s="238">
        <f>ROUND(I266*H266,2)</f>
        <v>0</v>
      </c>
      <c r="BL266" s="17" t="s">
        <v>150</v>
      </c>
      <c r="BM266" s="237" t="s">
        <v>1526</v>
      </c>
    </row>
    <row r="267" spans="1:47" s="2" customFormat="1" ht="12">
      <c r="A267" s="38"/>
      <c r="B267" s="39"/>
      <c r="C267" s="40"/>
      <c r="D267" s="239" t="s">
        <v>152</v>
      </c>
      <c r="E267" s="40"/>
      <c r="F267" s="240" t="s">
        <v>557</v>
      </c>
      <c r="G267" s="40"/>
      <c r="H267" s="40"/>
      <c r="I267" s="241"/>
      <c r="J267" s="40"/>
      <c r="K267" s="40"/>
      <c r="L267" s="44"/>
      <c r="M267" s="242"/>
      <c r="N267" s="243"/>
      <c r="O267" s="91"/>
      <c r="P267" s="91"/>
      <c r="Q267" s="91"/>
      <c r="R267" s="91"/>
      <c r="S267" s="91"/>
      <c r="T267" s="92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152</v>
      </c>
      <c r="AU267" s="17" t="s">
        <v>86</v>
      </c>
    </row>
    <row r="268" spans="1:47" s="2" customFormat="1" ht="12">
      <c r="A268" s="38"/>
      <c r="B268" s="39"/>
      <c r="C268" s="40"/>
      <c r="D268" s="244" t="s">
        <v>154</v>
      </c>
      <c r="E268" s="40"/>
      <c r="F268" s="245" t="s">
        <v>558</v>
      </c>
      <c r="G268" s="40"/>
      <c r="H268" s="40"/>
      <c r="I268" s="241"/>
      <c r="J268" s="40"/>
      <c r="K268" s="40"/>
      <c r="L268" s="44"/>
      <c r="M268" s="242"/>
      <c r="N268" s="243"/>
      <c r="O268" s="91"/>
      <c r="P268" s="91"/>
      <c r="Q268" s="91"/>
      <c r="R268" s="91"/>
      <c r="S268" s="91"/>
      <c r="T268" s="92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154</v>
      </c>
      <c r="AU268" s="17" t="s">
        <v>86</v>
      </c>
    </row>
    <row r="269" spans="1:51" s="13" customFormat="1" ht="12">
      <c r="A269" s="13"/>
      <c r="B269" s="247"/>
      <c r="C269" s="248"/>
      <c r="D269" s="239" t="s">
        <v>158</v>
      </c>
      <c r="E269" s="249" t="s">
        <v>1</v>
      </c>
      <c r="F269" s="250" t="s">
        <v>1527</v>
      </c>
      <c r="G269" s="248"/>
      <c r="H269" s="251">
        <v>447</v>
      </c>
      <c r="I269" s="252"/>
      <c r="J269" s="248"/>
      <c r="K269" s="248"/>
      <c r="L269" s="253"/>
      <c r="M269" s="254"/>
      <c r="N269" s="255"/>
      <c r="O269" s="255"/>
      <c r="P269" s="255"/>
      <c r="Q269" s="255"/>
      <c r="R269" s="255"/>
      <c r="S269" s="255"/>
      <c r="T269" s="256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7" t="s">
        <v>158</v>
      </c>
      <c r="AU269" s="257" t="s">
        <v>86</v>
      </c>
      <c r="AV269" s="13" t="s">
        <v>86</v>
      </c>
      <c r="AW269" s="13" t="s">
        <v>35</v>
      </c>
      <c r="AX269" s="13" t="s">
        <v>82</v>
      </c>
      <c r="AY269" s="257" t="s">
        <v>143</v>
      </c>
    </row>
    <row r="270" spans="1:65" s="2" customFormat="1" ht="16.5" customHeight="1">
      <c r="A270" s="38"/>
      <c r="B270" s="39"/>
      <c r="C270" s="269" t="s">
        <v>369</v>
      </c>
      <c r="D270" s="269" t="s">
        <v>215</v>
      </c>
      <c r="E270" s="270" t="s">
        <v>559</v>
      </c>
      <c r="F270" s="271" t="s">
        <v>560</v>
      </c>
      <c r="G270" s="272" t="s">
        <v>561</v>
      </c>
      <c r="H270" s="273">
        <v>8.94</v>
      </c>
      <c r="I270" s="274"/>
      <c r="J270" s="275">
        <f>ROUND(I270*H270,2)</f>
        <v>0</v>
      </c>
      <c r="K270" s="271" t="s">
        <v>149</v>
      </c>
      <c r="L270" s="276"/>
      <c r="M270" s="277" t="s">
        <v>1</v>
      </c>
      <c r="N270" s="278" t="s">
        <v>43</v>
      </c>
      <c r="O270" s="91"/>
      <c r="P270" s="235">
        <f>O270*H270</f>
        <v>0</v>
      </c>
      <c r="Q270" s="235">
        <v>0.001</v>
      </c>
      <c r="R270" s="235">
        <f>Q270*H270</f>
        <v>0.00894</v>
      </c>
      <c r="S270" s="235">
        <v>0</v>
      </c>
      <c r="T270" s="236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37" t="s">
        <v>206</v>
      </c>
      <c r="AT270" s="237" t="s">
        <v>215</v>
      </c>
      <c r="AU270" s="237" t="s">
        <v>86</v>
      </c>
      <c r="AY270" s="17" t="s">
        <v>143</v>
      </c>
      <c r="BE270" s="238">
        <f>IF(N270="základní",J270,0)</f>
        <v>0</v>
      </c>
      <c r="BF270" s="238">
        <f>IF(N270="snížená",J270,0)</f>
        <v>0</v>
      </c>
      <c r="BG270" s="238">
        <f>IF(N270="zákl. přenesená",J270,0)</f>
        <v>0</v>
      </c>
      <c r="BH270" s="238">
        <f>IF(N270="sníž. přenesená",J270,0)</f>
        <v>0</v>
      </c>
      <c r="BI270" s="238">
        <f>IF(N270="nulová",J270,0)</f>
        <v>0</v>
      </c>
      <c r="BJ270" s="17" t="s">
        <v>82</v>
      </c>
      <c r="BK270" s="238">
        <f>ROUND(I270*H270,2)</f>
        <v>0</v>
      </c>
      <c r="BL270" s="17" t="s">
        <v>150</v>
      </c>
      <c r="BM270" s="237" t="s">
        <v>1528</v>
      </c>
    </row>
    <row r="271" spans="1:47" s="2" customFormat="1" ht="12">
      <c r="A271" s="38"/>
      <c r="B271" s="39"/>
      <c r="C271" s="40"/>
      <c r="D271" s="239" t="s">
        <v>152</v>
      </c>
      <c r="E271" s="40"/>
      <c r="F271" s="240" t="s">
        <v>560</v>
      </c>
      <c r="G271" s="40"/>
      <c r="H271" s="40"/>
      <c r="I271" s="241"/>
      <c r="J271" s="40"/>
      <c r="K271" s="40"/>
      <c r="L271" s="44"/>
      <c r="M271" s="242"/>
      <c r="N271" s="243"/>
      <c r="O271" s="91"/>
      <c r="P271" s="91"/>
      <c r="Q271" s="91"/>
      <c r="R271" s="91"/>
      <c r="S271" s="91"/>
      <c r="T271" s="92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T271" s="17" t="s">
        <v>152</v>
      </c>
      <c r="AU271" s="17" t="s">
        <v>86</v>
      </c>
    </row>
    <row r="272" spans="1:51" s="13" customFormat="1" ht="12">
      <c r="A272" s="13"/>
      <c r="B272" s="247"/>
      <c r="C272" s="248"/>
      <c r="D272" s="239" t="s">
        <v>158</v>
      </c>
      <c r="E272" s="248"/>
      <c r="F272" s="250" t="s">
        <v>1529</v>
      </c>
      <c r="G272" s="248"/>
      <c r="H272" s="251">
        <v>8.94</v>
      </c>
      <c r="I272" s="252"/>
      <c r="J272" s="248"/>
      <c r="K272" s="248"/>
      <c r="L272" s="253"/>
      <c r="M272" s="254"/>
      <c r="N272" s="255"/>
      <c r="O272" s="255"/>
      <c r="P272" s="255"/>
      <c r="Q272" s="255"/>
      <c r="R272" s="255"/>
      <c r="S272" s="255"/>
      <c r="T272" s="256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57" t="s">
        <v>158</v>
      </c>
      <c r="AU272" s="257" t="s">
        <v>86</v>
      </c>
      <c r="AV272" s="13" t="s">
        <v>86</v>
      </c>
      <c r="AW272" s="13" t="s">
        <v>4</v>
      </c>
      <c r="AX272" s="13" t="s">
        <v>82</v>
      </c>
      <c r="AY272" s="257" t="s">
        <v>143</v>
      </c>
    </row>
    <row r="273" spans="1:65" s="2" customFormat="1" ht="24.15" customHeight="1">
      <c r="A273" s="38"/>
      <c r="B273" s="39"/>
      <c r="C273" s="226" t="s">
        <v>375</v>
      </c>
      <c r="D273" s="226" t="s">
        <v>145</v>
      </c>
      <c r="E273" s="227" t="s">
        <v>1530</v>
      </c>
      <c r="F273" s="228" t="s">
        <v>1531</v>
      </c>
      <c r="G273" s="229" t="s">
        <v>341</v>
      </c>
      <c r="H273" s="230">
        <v>8</v>
      </c>
      <c r="I273" s="231"/>
      <c r="J273" s="232">
        <f>ROUND(I273*H273,2)</f>
        <v>0</v>
      </c>
      <c r="K273" s="228" t="s">
        <v>149</v>
      </c>
      <c r="L273" s="44"/>
      <c r="M273" s="233" t="s">
        <v>1</v>
      </c>
      <c r="N273" s="234" t="s">
        <v>43</v>
      </c>
      <c r="O273" s="91"/>
      <c r="P273" s="235">
        <f>O273*H273</f>
        <v>0</v>
      </c>
      <c r="Q273" s="235">
        <v>0.02135</v>
      </c>
      <c r="R273" s="235">
        <f>Q273*H273</f>
        <v>0.1708</v>
      </c>
      <c r="S273" s="235">
        <v>0</v>
      </c>
      <c r="T273" s="236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37" t="s">
        <v>150</v>
      </c>
      <c r="AT273" s="237" t="s">
        <v>145</v>
      </c>
      <c r="AU273" s="237" t="s">
        <v>86</v>
      </c>
      <c r="AY273" s="17" t="s">
        <v>143</v>
      </c>
      <c r="BE273" s="238">
        <f>IF(N273="základní",J273,0)</f>
        <v>0</v>
      </c>
      <c r="BF273" s="238">
        <f>IF(N273="snížená",J273,0)</f>
        <v>0</v>
      </c>
      <c r="BG273" s="238">
        <f>IF(N273="zákl. přenesená",J273,0)</f>
        <v>0</v>
      </c>
      <c r="BH273" s="238">
        <f>IF(N273="sníž. přenesená",J273,0)</f>
        <v>0</v>
      </c>
      <c r="BI273" s="238">
        <f>IF(N273="nulová",J273,0)</f>
        <v>0</v>
      </c>
      <c r="BJ273" s="17" t="s">
        <v>82</v>
      </c>
      <c r="BK273" s="238">
        <f>ROUND(I273*H273,2)</f>
        <v>0</v>
      </c>
      <c r="BL273" s="17" t="s">
        <v>150</v>
      </c>
      <c r="BM273" s="237" t="s">
        <v>1532</v>
      </c>
    </row>
    <row r="274" spans="1:47" s="2" customFormat="1" ht="12">
      <c r="A274" s="38"/>
      <c r="B274" s="39"/>
      <c r="C274" s="40"/>
      <c r="D274" s="239" t="s">
        <v>152</v>
      </c>
      <c r="E274" s="40"/>
      <c r="F274" s="240" t="s">
        <v>1533</v>
      </c>
      <c r="G274" s="40"/>
      <c r="H274" s="40"/>
      <c r="I274" s="241"/>
      <c r="J274" s="40"/>
      <c r="K274" s="40"/>
      <c r="L274" s="44"/>
      <c r="M274" s="242"/>
      <c r="N274" s="243"/>
      <c r="O274" s="91"/>
      <c r="P274" s="91"/>
      <c r="Q274" s="91"/>
      <c r="R274" s="91"/>
      <c r="S274" s="91"/>
      <c r="T274" s="92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T274" s="17" t="s">
        <v>152</v>
      </c>
      <c r="AU274" s="17" t="s">
        <v>86</v>
      </c>
    </row>
    <row r="275" spans="1:47" s="2" customFormat="1" ht="12">
      <c r="A275" s="38"/>
      <c r="B275" s="39"/>
      <c r="C275" s="40"/>
      <c r="D275" s="244" t="s">
        <v>154</v>
      </c>
      <c r="E275" s="40"/>
      <c r="F275" s="245" t="s">
        <v>1534</v>
      </c>
      <c r="G275" s="40"/>
      <c r="H275" s="40"/>
      <c r="I275" s="241"/>
      <c r="J275" s="40"/>
      <c r="K275" s="40"/>
      <c r="L275" s="44"/>
      <c r="M275" s="242"/>
      <c r="N275" s="243"/>
      <c r="O275" s="91"/>
      <c r="P275" s="91"/>
      <c r="Q275" s="91"/>
      <c r="R275" s="91"/>
      <c r="S275" s="91"/>
      <c r="T275" s="92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7" t="s">
        <v>154</v>
      </c>
      <c r="AU275" s="17" t="s">
        <v>86</v>
      </c>
    </row>
    <row r="276" spans="1:51" s="13" customFormat="1" ht="12">
      <c r="A276" s="13"/>
      <c r="B276" s="247"/>
      <c r="C276" s="248"/>
      <c r="D276" s="239" t="s">
        <v>158</v>
      </c>
      <c r="E276" s="249" t="s">
        <v>1</v>
      </c>
      <c r="F276" s="250" t="s">
        <v>206</v>
      </c>
      <c r="G276" s="248"/>
      <c r="H276" s="251">
        <v>8</v>
      </c>
      <c r="I276" s="252"/>
      <c r="J276" s="248"/>
      <c r="K276" s="248"/>
      <c r="L276" s="253"/>
      <c r="M276" s="254"/>
      <c r="N276" s="255"/>
      <c r="O276" s="255"/>
      <c r="P276" s="255"/>
      <c r="Q276" s="255"/>
      <c r="R276" s="255"/>
      <c r="S276" s="255"/>
      <c r="T276" s="256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7" t="s">
        <v>158</v>
      </c>
      <c r="AU276" s="257" t="s">
        <v>86</v>
      </c>
      <c r="AV276" s="13" t="s">
        <v>86</v>
      </c>
      <c r="AW276" s="13" t="s">
        <v>35</v>
      </c>
      <c r="AX276" s="13" t="s">
        <v>82</v>
      </c>
      <c r="AY276" s="257" t="s">
        <v>143</v>
      </c>
    </row>
    <row r="277" spans="1:63" s="12" customFormat="1" ht="22.8" customHeight="1">
      <c r="A277" s="12"/>
      <c r="B277" s="210"/>
      <c r="C277" s="211"/>
      <c r="D277" s="212" t="s">
        <v>77</v>
      </c>
      <c r="E277" s="224" t="s">
        <v>168</v>
      </c>
      <c r="F277" s="224" t="s">
        <v>1535</v>
      </c>
      <c r="G277" s="211"/>
      <c r="H277" s="211"/>
      <c r="I277" s="214"/>
      <c r="J277" s="225">
        <f>BK277</f>
        <v>0</v>
      </c>
      <c r="K277" s="211"/>
      <c r="L277" s="216"/>
      <c r="M277" s="217"/>
      <c r="N277" s="218"/>
      <c r="O277" s="218"/>
      <c r="P277" s="219">
        <f>SUM(P278:P298)</f>
        <v>0</v>
      </c>
      <c r="Q277" s="218"/>
      <c r="R277" s="219">
        <f>SUM(R278:R298)</f>
        <v>2.7045999999999997</v>
      </c>
      <c r="S277" s="218"/>
      <c r="T277" s="220">
        <f>SUM(T278:T298)</f>
        <v>0</v>
      </c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R277" s="221" t="s">
        <v>82</v>
      </c>
      <c r="AT277" s="222" t="s">
        <v>77</v>
      </c>
      <c r="AU277" s="222" t="s">
        <v>82</v>
      </c>
      <c r="AY277" s="221" t="s">
        <v>143</v>
      </c>
      <c r="BK277" s="223">
        <f>SUM(BK278:BK298)</f>
        <v>0</v>
      </c>
    </row>
    <row r="278" spans="1:65" s="2" customFormat="1" ht="24.15" customHeight="1">
      <c r="A278" s="38"/>
      <c r="B278" s="39"/>
      <c r="C278" s="226" t="s">
        <v>379</v>
      </c>
      <c r="D278" s="226" t="s">
        <v>145</v>
      </c>
      <c r="E278" s="227" t="s">
        <v>1536</v>
      </c>
      <c r="F278" s="228" t="s">
        <v>1537</v>
      </c>
      <c r="G278" s="229" t="s">
        <v>341</v>
      </c>
      <c r="H278" s="230">
        <v>15</v>
      </c>
      <c r="I278" s="231"/>
      <c r="J278" s="232">
        <f>ROUND(I278*H278,2)</f>
        <v>0</v>
      </c>
      <c r="K278" s="228" t="s">
        <v>149</v>
      </c>
      <c r="L278" s="44"/>
      <c r="M278" s="233" t="s">
        <v>1</v>
      </c>
      <c r="N278" s="234" t="s">
        <v>43</v>
      </c>
      <c r="O278" s="91"/>
      <c r="P278" s="235">
        <f>O278*H278</f>
        <v>0</v>
      </c>
      <c r="Q278" s="235">
        <v>0.17489</v>
      </c>
      <c r="R278" s="235">
        <f>Q278*H278</f>
        <v>2.62335</v>
      </c>
      <c r="S278" s="235">
        <v>0</v>
      </c>
      <c r="T278" s="236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37" t="s">
        <v>150</v>
      </c>
      <c r="AT278" s="237" t="s">
        <v>145</v>
      </c>
      <c r="AU278" s="237" t="s">
        <v>86</v>
      </c>
      <c r="AY278" s="17" t="s">
        <v>143</v>
      </c>
      <c r="BE278" s="238">
        <f>IF(N278="základní",J278,0)</f>
        <v>0</v>
      </c>
      <c r="BF278" s="238">
        <f>IF(N278="snížená",J278,0)</f>
        <v>0</v>
      </c>
      <c r="BG278" s="238">
        <f>IF(N278="zákl. přenesená",J278,0)</f>
        <v>0</v>
      </c>
      <c r="BH278" s="238">
        <f>IF(N278="sníž. přenesená",J278,0)</f>
        <v>0</v>
      </c>
      <c r="BI278" s="238">
        <f>IF(N278="nulová",J278,0)</f>
        <v>0</v>
      </c>
      <c r="BJ278" s="17" t="s">
        <v>82</v>
      </c>
      <c r="BK278" s="238">
        <f>ROUND(I278*H278,2)</f>
        <v>0</v>
      </c>
      <c r="BL278" s="17" t="s">
        <v>150</v>
      </c>
      <c r="BM278" s="237" t="s">
        <v>1538</v>
      </c>
    </row>
    <row r="279" spans="1:47" s="2" customFormat="1" ht="12">
      <c r="A279" s="38"/>
      <c r="B279" s="39"/>
      <c r="C279" s="40"/>
      <c r="D279" s="239" t="s">
        <v>152</v>
      </c>
      <c r="E279" s="40"/>
      <c r="F279" s="240" t="s">
        <v>1539</v>
      </c>
      <c r="G279" s="40"/>
      <c r="H279" s="40"/>
      <c r="I279" s="241"/>
      <c r="J279" s="40"/>
      <c r="K279" s="40"/>
      <c r="L279" s="44"/>
      <c r="M279" s="242"/>
      <c r="N279" s="243"/>
      <c r="O279" s="91"/>
      <c r="P279" s="91"/>
      <c r="Q279" s="91"/>
      <c r="R279" s="91"/>
      <c r="S279" s="91"/>
      <c r="T279" s="92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T279" s="17" t="s">
        <v>152</v>
      </c>
      <c r="AU279" s="17" t="s">
        <v>86</v>
      </c>
    </row>
    <row r="280" spans="1:47" s="2" customFormat="1" ht="12">
      <c r="A280" s="38"/>
      <c r="B280" s="39"/>
      <c r="C280" s="40"/>
      <c r="D280" s="244" t="s">
        <v>154</v>
      </c>
      <c r="E280" s="40"/>
      <c r="F280" s="245" t="s">
        <v>1540</v>
      </c>
      <c r="G280" s="40"/>
      <c r="H280" s="40"/>
      <c r="I280" s="241"/>
      <c r="J280" s="40"/>
      <c r="K280" s="40"/>
      <c r="L280" s="44"/>
      <c r="M280" s="242"/>
      <c r="N280" s="243"/>
      <c r="O280" s="91"/>
      <c r="P280" s="91"/>
      <c r="Q280" s="91"/>
      <c r="R280" s="91"/>
      <c r="S280" s="91"/>
      <c r="T280" s="92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7" t="s">
        <v>154</v>
      </c>
      <c r="AU280" s="17" t="s">
        <v>86</v>
      </c>
    </row>
    <row r="281" spans="1:51" s="13" customFormat="1" ht="12">
      <c r="A281" s="13"/>
      <c r="B281" s="247"/>
      <c r="C281" s="248"/>
      <c r="D281" s="239" t="s">
        <v>158</v>
      </c>
      <c r="E281" s="249" t="s">
        <v>1</v>
      </c>
      <c r="F281" s="250" t="s">
        <v>1541</v>
      </c>
      <c r="G281" s="248"/>
      <c r="H281" s="251">
        <v>15</v>
      </c>
      <c r="I281" s="252"/>
      <c r="J281" s="248"/>
      <c r="K281" s="248"/>
      <c r="L281" s="253"/>
      <c r="M281" s="254"/>
      <c r="N281" s="255"/>
      <c r="O281" s="255"/>
      <c r="P281" s="255"/>
      <c r="Q281" s="255"/>
      <c r="R281" s="255"/>
      <c r="S281" s="255"/>
      <c r="T281" s="256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7" t="s">
        <v>158</v>
      </c>
      <c r="AU281" s="257" t="s">
        <v>86</v>
      </c>
      <c r="AV281" s="13" t="s">
        <v>86</v>
      </c>
      <c r="AW281" s="13" t="s">
        <v>35</v>
      </c>
      <c r="AX281" s="13" t="s">
        <v>82</v>
      </c>
      <c r="AY281" s="257" t="s">
        <v>143</v>
      </c>
    </row>
    <row r="282" spans="1:65" s="2" customFormat="1" ht="24.15" customHeight="1">
      <c r="A282" s="38"/>
      <c r="B282" s="39"/>
      <c r="C282" s="269" t="s">
        <v>385</v>
      </c>
      <c r="D282" s="269" t="s">
        <v>215</v>
      </c>
      <c r="E282" s="270" t="s">
        <v>1542</v>
      </c>
      <c r="F282" s="271" t="s">
        <v>1543</v>
      </c>
      <c r="G282" s="272" t="s">
        <v>341</v>
      </c>
      <c r="H282" s="273">
        <v>13</v>
      </c>
      <c r="I282" s="274"/>
      <c r="J282" s="275">
        <f>ROUND(I282*H282,2)</f>
        <v>0</v>
      </c>
      <c r="K282" s="271" t="s">
        <v>149</v>
      </c>
      <c r="L282" s="276"/>
      <c r="M282" s="277" t="s">
        <v>1</v>
      </c>
      <c r="N282" s="278" t="s">
        <v>43</v>
      </c>
      <c r="O282" s="91"/>
      <c r="P282" s="235">
        <f>O282*H282</f>
        <v>0</v>
      </c>
      <c r="Q282" s="235">
        <v>0.0028</v>
      </c>
      <c r="R282" s="235">
        <f>Q282*H282</f>
        <v>0.0364</v>
      </c>
      <c r="S282" s="235">
        <v>0</v>
      </c>
      <c r="T282" s="236">
        <f>S282*H282</f>
        <v>0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237" t="s">
        <v>206</v>
      </c>
      <c r="AT282" s="237" t="s">
        <v>215</v>
      </c>
      <c r="AU282" s="237" t="s">
        <v>86</v>
      </c>
      <c r="AY282" s="17" t="s">
        <v>143</v>
      </c>
      <c r="BE282" s="238">
        <f>IF(N282="základní",J282,0)</f>
        <v>0</v>
      </c>
      <c r="BF282" s="238">
        <f>IF(N282="snížená",J282,0)</f>
        <v>0</v>
      </c>
      <c r="BG282" s="238">
        <f>IF(N282="zákl. přenesená",J282,0)</f>
        <v>0</v>
      </c>
      <c r="BH282" s="238">
        <f>IF(N282="sníž. přenesená",J282,0)</f>
        <v>0</v>
      </c>
      <c r="BI282" s="238">
        <f>IF(N282="nulová",J282,0)</f>
        <v>0</v>
      </c>
      <c r="BJ282" s="17" t="s">
        <v>82</v>
      </c>
      <c r="BK282" s="238">
        <f>ROUND(I282*H282,2)</f>
        <v>0</v>
      </c>
      <c r="BL282" s="17" t="s">
        <v>150</v>
      </c>
      <c r="BM282" s="237" t="s">
        <v>1544</v>
      </c>
    </row>
    <row r="283" spans="1:47" s="2" customFormat="1" ht="12">
      <c r="A283" s="38"/>
      <c r="B283" s="39"/>
      <c r="C283" s="40"/>
      <c r="D283" s="239" t="s">
        <v>152</v>
      </c>
      <c r="E283" s="40"/>
      <c r="F283" s="240" t="s">
        <v>1543</v>
      </c>
      <c r="G283" s="40"/>
      <c r="H283" s="40"/>
      <c r="I283" s="241"/>
      <c r="J283" s="40"/>
      <c r="K283" s="40"/>
      <c r="L283" s="44"/>
      <c r="M283" s="242"/>
      <c r="N283" s="243"/>
      <c r="O283" s="91"/>
      <c r="P283" s="91"/>
      <c r="Q283" s="91"/>
      <c r="R283" s="91"/>
      <c r="S283" s="91"/>
      <c r="T283" s="92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T283" s="17" t="s">
        <v>152</v>
      </c>
      <c r="AU283" s="17" t="s">
        <v>86</v>
      </c>
    </row>
    <row r="284" spans="1:65" s="2" customFormat="1" ht="16.5" customHeight="1">
      <c r="A284" s="38"/>
      <c r="B284" s="39"/>
      <c r="C284" s="269" t="s">
        <v>389</v>
      </c>
      <c r="D284" s="269" t="s">
        <v>215</v>
      </c>
      <c r="E284" s="270" t="s">
        <v>1545</v>
      </c>
      <c r="F284" s="271" t="s">
        <v>1546</v>
      </c>
      <c r="G284" s="272" t="s">
        <v>341</v>
      </c>
      <c r="H284" s="273">
        <v>2</v>
      </c>
      <c r="I284" s="274"/>
      <c r="J284" s="275">
        <f>ROUND(I284*H284,2)</f>
        <v>0</v>
      </c>
      <c r="K284" s="271" t="s">
        <v>149</v>
      </c>
      <c r="L284" s="276"/>
      <c r="M284" s="277" t="s">
        <v>1</v>
      </c>
      <c r="N284" s="278" t="s">
        <v>43</v>
      </c>
      <c r="O284" s="91"/>
      <c r="P284" s="235">
        <f>O284*H284</f>
        <v>0</v>
      </c>
      <c r="Q284" s="235">
        <v>0</v>
      </c>
      <c r="R284" s="235">
        <f>Q284*H284</f>
        <v>0</v>
      </c>
      <c r="S284" s="235">
        <v>0</v>
      </c>
      <c r="T284" s="236">
        <f>S284*H284</f>
        <v>0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237" t="s">
        <v>206</v>
      </c>
      <c r="AT284" s="237" t="s">
        <v>215</v>
      </c>
      <c r="AU284" s="237" t="s">
        <v>86</v>
      </c>
      <c r="AY284" s="17" t="s">
        <v>143</v>
      </c>
      <c r="BE284" s="238">
        <f>IF(N284="základní",J284,0)</f>
        <v>0</v>
      </c>
      <c r="BF284" s="238">
        <f>IF(N284="snížená",J284,0)</f>
        <v>0</v>
      </c>
      <c r="BG284" s="238">
        <f>IF(N284="zákl. přenesená",J284,0)</f>
        <v>0</v>
      </c>
      <c r="BH284" s="238">
        <f>IF(N284="sníž. přenesená",J284,0)</f>
        <v>0</v>
      </c>
      <c r="BI284" s="238">
        <f>IF(N284="nulová",J284,0)</f>
        <v>0</v>
      </c>
      <c r="BJ284" s="17" t="s">
        <v>82</v>
      </c>
      <c r="BK284" s="238">
        <f>ROUND(I284*H284,2)</f>
        <v>0</v>
      </c>
      <c r="BL284" s="17" t="s">
        <v>150</v>
      </c>
      <c r="BM284" s="237" t="s">
        <v>1547</v>
      </c>
    </row>
    <row r="285" spans="1:47" s="2" customFormat="1" ht="12">
      <c r="A285" s="38"/>
      <c r="B285" s="39"/>
      <c r="C285" s="40"/>
      <c r="D285" s="239" t="s">
        <v>152</v>
      </c>
      <c r="E285" s="40"/>
      <c r="F285" s="240" t="s">
        <v>1546</v>
      </c>
      <c r="G285" s="40"/>
      <c r="H285" s="40"/>
      <c r="I285" s="241"/>
      <c r="J285" s="40"/>
      <c r="K285" s="40"/>
      <c r="L285" s="44"/>
      <c r="M285" s="242"/>
      <c r="N285" s="243"/>
      <c r="O285" s="91"/>
      <c r="P285" s="91"/>
      <c r="Q285" s="91"/>
      <c r="R285" s="91"/>
      <c r="S285" s="91"/>
      <c r="T285" s="92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T285" s="17" t="s">
        <v>152</v>
      </c>
      <c r="AU285" s="17" t="s">
        <v>86</v>
      </c>
    </row>
    <row r="286" spans="1:65" s="2" customFormat="1" ht="24.15" customHeight="1">
      <c r="A286" s="38"/>
      <c r="B286" s="39"/>
      <c r="C286" s="226" t="s">
        <v>393</v>
      </c>
      <c r="D286" s="226" t="s">
        <v>145</v>
      </c>
      <c r="E286" s="227" t="s">
        <v>1548</v>
      </c>
      <c r="F286" s="228" t="s">
        <v>1549</v>
      </c>
      <c r="G286" s="229" t="s">
        <v>259</v>
      </c>
      <c r="H286" s="230">
        <v>30</v>
      </c>
      <c r="I286" s="231"/>
      <c r="J286" s="232">
        <f>ROUND(I286*H286,2)</f>
        <v>0</v>
      </c>
      <c r="K286" s="228" t="s">
        <v>149</v>
      </c>
      <c r="L286" s="44"/>
      <c r="M286" s="233" t="s">
        <v>1</v>
      </c>
      <c r="N286" s="234" t="s">
        <v>43</v>
      </c>
      <c r="O286" s="91"/>
      <c r="P286" s="235">
        <f>O286*H286</f>
        <v>0</v>
      </c>
      <c r="Q286" s="235">
        <v>0</v>
      </c>
      <c r="R286" s="235">
        <f>Q286*H286</f>
        <v>0</v>
      </c>
      <c r="S286" s="235">
        <v>0</v>
      </c>
      <c r="T286" s="236">
        <f>S286*H286</f>
        <v>0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237" t="s">
        <v>150</v>
      </c>
      <c r="AT286" s="237" t="s">
        <v>145</v>
      </c>
      <c r="AU286" s="237" t="s">
        <v>86</v>
      </c>
      <c r="AY286" s="17" t="s">
        <v>143</v>
      </c>
      <c r="BE286" s="238">
        <f>IF(N286="základní",J286,0)</f>
        <v>0</v>
      </c>
      <c r="BF286" s="238">
        <f>IF(N286="snížená",J286,0)</f>
        <v>0</v>
      </c>
      <c r="BG286" s="238">
        <f>IF(N286="zákl. přenesená",J286,0)</f>
        <v>0</v>
      </c>
      <c r="BH286" s="238">
        <f>IF(N286="sníž. přenesená",J286,0)</f>
        <v>0</v>
      </c>
      <c r="BI286" s="238">
        <f>IF(N286="nulová",J286,0)</f>
        <v>0</v>
      </c>
      <c r="BJ286" s="17" t="s">
        <v>82</v>
      </c>
      <c r="BK286" s="238">
        <f>ROUND(I286*H286,2)</f>
        <v>0</v>
      </c>
      <c r="BL286" s="17" t="s">
        <v>150</v>
      </c>
      <c r="BM286" s="237" t="s">
        <v>1550</v>
      </c>
    </row>
    <row r="287" spans="1:47" s="2" customFormat="1" ht="12">
      <c r="A287" s="38"/>
      <c r="B287" s="39"/>
      <c r="C287" s="40"/>
      <c r="D287" s="239" t="s">
        <v>152</v>
      </c>
      <c r="E287" s="40"/>
      <c r="F287" s="240" t="s">
        <v>1551</v>
      </c>
      <c r="G287" s="40"/>
      <c r="H287" s="40"/>
      <c r="I287" s="241"/>
      <c r="J287" s="40"/>
      <c r="K287" s="40"/>
      <c r="L287" s="44"/>
      <c r="M287" s="242"/>
      <c r="N287" s="243"/>
      <c r="O287" s="91"/>
      <c r="P287" s="91"/>
      <c r="Q287" s="91"/>
      <c r="R287" s="91"/>
      <c r="S287" s="91"/>
      <c r="T287" s="92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152</v>
      </c>
      <c r="AU287" s="17" t="s">
        <v>86</v>
      </c>
    </row>
    <row r="288" spans="1:47" s="2" customFormat="1" ht="12">
      <c r="A288" s="38"/>
      <c r="B288" s="39"/>
      <c r="C288" s="40"/>
      <c r="D288" s="244" t="s">
        <v>154</v>
      </c>
      <c r="E288" s="40"/>
      <c r="F288" s="245" t="s">
        <v>1552</v>
      </c>
      <c r="G288" s="40"/>
      <c r="H288" s="40"/>
      <c r="I288" s="241"/>
      <c r="J288" s="40"/>
      <c r="K288" s="40"/>
      <c r="L288" s="44"/>
      <c r="M288" s="242"/>
      <c r="N288" s="243"/>
      <c r="O288" s="91"/>
      <c r="P288" s="91"/>
      <c r="Q288" s="91"/>
      <c r="R288" s="91"/>
      <c r="S288" s="91"/>
      <c r="T288" s="92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T288" s="17" t="s">
        <v>154</v>
      </c>
      <c r="AU288" s="17" t="s">
        <v>86</v>
      </c>
    </row>
    <row r="289" spans="1:51" s="13" customFormat="1" ht="12">
      <c r="A289" s="13"/>
      <c r="B289" s="247"/>
      <c r="C289" s="248"/>
      <c r="D289" s="239" t="s">
        <v>158</v>
      </c>
      <c r="E289" s="249" t="s">
        <v>1</v>
      </c>
      <c r="F289" s="250" t="s">
        <v>1553</v>
      </c>
      <c r="G289" s="248"/>
      <c r="H289" s="251">
        <v>30</v>
      </c>
      <c r="I289" s="252"/>
      <c r="J289" s="248"/>
      <c r="K289" s="248"/>
      <c r="L289" s="253"/>
      <c r="M289" s="254"/>
      <c r="N289" s="255"/>
      <c r="O289" s="255"/>
      <c r="P289" s="255"/>
      <c r="Q289" s="255"/>
      <c r="R289" s="255"/>
      <c r="S289" s="255"/>
      <c r="T289" s="256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57" t="s">
        <v>158</v>
      </c>
      <c r="AU289" s="257" t="s">
        <v>86</v>
      </c>
      <c r="AV289" s="13" t="s">
        <v>86</v>
      </c>
      <c r="AW289" s="13" t="s">
        <v>35</v>
      </c>
      <c r="AX289" s="13" t="s">
        <v>82</v>
      </c>
      <c r="AY289" s="257" t="s">
        <v>143</v>
      </c>
    </row>
    <row r="290" spans="1:65" s="2" customFormat="1" ht="24.15" customHeight="1">
      <c r="A290" s="38"/>
      <c r="B290" s="39"/>
      <c r="C290" s="269" t="s">
        <v>398</v>
      </c>
      <c r="D290" s="269" t="s">
        <v>215</v>
      </c>
      <c r="E290" s="270" t="s">
        <v>1554</v>
      </c>
      <c r="F290" s="271" t="s">
        <v>1555</v>
      </c>
      <c r="G290" s="272" t="s">
        <v>259</v>
      </c>
      <c r="H290" s="273">
        <v>31.5</v>
      </c>
      <c r="I290" s="274"/>
      <c r="J290" s="275">
        <f>ROUND(I290*H290,2)</f>
        <v>0</v>
      </c>
      <c r="K290" s="271" t="s">
        <v>149</v>
      </c>
      <c r="L290" s="276"/>
      <c r="M290" s="277" t="s">
        <v>1</v>
      </c>
      <c r="N290" s="278" t="s">
        <v>43</v>
      </c>
      <c r="O290" s="91"/>
      <c r="P290" s="235">
        <f>O290*H290</f>
        <v>0</v>
      </c>
      <c r="Q290" s="235">
        <v>0.0013</v>
      </c>
      <c r="R290" s="235">
        <f>Q290*H290</f>
        <v>0.04095</v>
      </c>
      <c r="S290" s="235">
        <v>0</v>
      </c>
      <c r="T290" s="236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37" t="s">
        <v>206</v>
      </c>
      <c r="AT290" s="237" t="s">
        <v>215</v>
      </c>
      <c r="AU290" s="237" t="s">
        <v>86</v>
      </c>
      <c r="AY290" s="17" t="s">
        <v>143</v>
      </c>
      <c r="BE290" s="238">
        <f>IF(N290="základní",J290,0)</f>
        <v>0</v>
      </c>
      <c r="BF290" s="238">
        <f>IF(N290="snížená",J290,0)</f>
        <v>0</v>
      </c>
      <c r="BG290" s="238">
        <f>IF(N290="zákl. přenesená",J290,0)</f>
        <v>0</v>
      </c>
      <c r="BH290" s="238">
        <f>IF(N290="sníž. přenesená",J290,0)</f>
        <v>0</v>
      </c>
      <c r="BI290" s="238">
        <f>IF(N290="nulová",J290,0)</f>
        <v>0</v>
      </c>
      <c r="BJ290" s="17" t="s">
        <v>82</v>
      </c>
      <c r="BK290" s="238">
        <f>ROUND(I290*H290,2)</f>
        <v>0</v>
      </c>
      <c r="BL290" s="17" t="s">
        <v>150</v>
      </c>
      <c r="BM290" s="237" t="s">
        <v>1556</v>
      </c>
    </row>
    <row r="291" spans="1:47" s="2" customFormat="1" ht="12">
      <c r="A291" s="38"/>
      <c r="B291" s="39"/>
      <c r="C291" s="40"/>
      <c r="D291" s="239" t="s">
        <v>152</v>
      </c>
      <c r="E291" s="40"/>
      <c r="F291" s="240" t="s">
        <v>1555</v>
      </c>
      <c r="G291" s="40"/>
      <c r="H291" s="40"/>
      <c r="I291" s="241"/>
      <c r="J291" s="40"/>
      <c r="K291" s="40"/>
      <c r="L291" s="44"/>
      <c r="M291" s="242"/>
      <c r="N291" s="243"/>
      <c r="O291" s="91"/>
      <c r="P291" s="91"/>
      <c r="Q291" s="91"/>
      <c r="R291" s="91"/>
      <c r="S291" s="91"/>
      <c r="T291" s="92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152</v>
      </c>
      <c r="AU291" s="17" t="s">
        <v>86</v>
      </c>
    </row>
    <row r="292" spans="1:51" s="13" customFormat="1" ht="12">
      <c r="A292" s="13"/>
      <c r="B292" s="247"/>
      <c r="C292" s="248"/>
      <c r="D292" s="239" t="s">
        <v>158</v>
      </c>
      <c r="E292" s="248"/>
      <c r="F292" s="250" t="s">
        <v>1557</v>
      </c>
      <c r="G292" s="248"/>
      <c r="H292" s="251">
        <v>31.5</v>
      </c>
      <c r="I292" s="252"/>
      <c r="J292" s="248"/>
      <c r="K292" s="248"/>
      <c r="L292" s="253"/>
      <c r="M292" s="254"/>
      <c r="N292" s="255"/>
      <c r="O292" s="255"/>
      <c r="P292" s="255"/>
      <c r="Q292" s="255"/>
      <c r="R292" s="255"/>
      <c r="S292" s="255"/>
      <c r="T292" s="256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57" t="s">
        <v>158</v>
      </c>
      <c r="AU292" s="257" t="s">
        <v>86</v>
      </c>
      <c r="AV292" s="13" t="s">
        <v>86</v>
      </c>
      <c r="AW292" s="13" t="s">
        <v>4</v>
      </c>
      <c r="AX292" s="13" t="s">
        <v>82</v>
      </c>
      <c r="AY292" s="257" t="s">
        <v>143</v>
      </c>
    </row>
    <row r="293" spans="1:65" s="2" customFormat="1" ht="16.5" customHeight="1">
      <c r="A293" s="38"/>
      <c r="B293" s="39"/>
      <c r="C293" s="269" t="s">
        <v>403</v>
      </c>
      <c r="D293" s="269" t="s">
        <v>215</v>
      </c>
      <c r="E293" s="270" t="s">
        <v>1558</v>
      </c>
      <c r="F293" s="271" t="s">
        <v>1559</v>
      </c>
      <c r="G293" s="272" t="s">
        <v>259</v>
      </c>
      <c r="H293" s="273">
        <v>90</v>
      </c>
      <c r="I293" s="274"/>
      <c r="J293" s="275">
        <f>ROUND(I293*H293,2)</f>
        <v>0</v>
      </c>
      <c r="K293" s="271" t="s">
        <v>149</v>
      </c>
      <c r="L293" s="276"/>
      <c r="M293" s="277" t="s">
        <v>1</v>
      </c>
      <c r="N293" s="278" t="s">
        <v>43</v>
      </c>
      <c r="O293" s="91"/>
      <c r="P293" s="235">
        <f>O293*H293</f>
        <v>0</v>
      </c>
      <c r="Q293" s="235">
        <v>4E-05</v>
      </c>
      <c r="R293" s="235">
        <f>Q293*H293</f>
        <v>0.0036000000000000003</v>
      </c>
      <c r="S293" s="235">
        <v>0</v>
      </c>
      <c r="T293" s="236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37" t="s">
        <v>206</v>
      </c>
      <c r="AT293" s="237" t="s">
        <v>215</v>
      </c>
      <c r="AU293" s="237" t="s">
        <v>86</v>
      </c>
      <c r="AY293" s="17" t="s">
        <v>143</v>
      </c>
      <c r="BE293" s="238">
        <f>IF(N293="základní",J293,0)</f>
        <v>0</v>
      </c>
      <c r="BF293" s="238">
        <f>IF(N293="snížená",J293,0)</f>
        <v>0</v>
      </c>
      <c r="BG293" s="238">
        <f>IF(N293="zákl. přenesená",J293,0)</f>
        <v>0</v>
      </c>
      <c r="BH293" s="238">
        <f>IF(N293="sníž. přenesená",J293,0)</f>
        <v>0</v>
      </c>
      <c r="BI293" s="238">
        <f>IF(N293="nulová",J293,0)</f>
        <v>0</v>
      </c>
      <c r="BJ293" s="17" t="s">
        <v>82</v>
      </c>
      <c r="BK293" s="238">
        <f>ROUND(I293*H293,2)</f>
        <v>0</v>
      </c>
      <c r="BL293" s="17" t="s">
        <v>150</v>
      </c>
      <c r="BM293" s="237" t="s">
        <v>1560</v>
      </c>
    </row>
    <row r="294" spans="1:47" s="2" customFormat="1" ht="12">
      <c r="A294" s="38"/>
      <c r="B294" s="39"/>
      <c r="C294" s="40"/>
      <c r="D294" s="239" t="s">
        <v>152</v>
      </c>
      <c r="E294" s="40"/>
      <c r="F294" s="240" t="s">
        <v>1559</v>
      </c>
      <c r="G294" s="40"/>
      <c r="H294" s="40"/>
      <c r="I294" s="241"/>
      <c r="J294" s="40"/>
      <c r="K294" s="40"/>
      <c r="L294" s="44"/>
      <c r="M294" s="242"/>
      <c r="N294" s="243"/>
      <c r="O294" s="91"/>
      <c r="P294" s="91"/>
      <c r="Q294" s="91"/>
      <c r="R294" s="91"/>
      <c r="S294" s="91"/>
      <c r="T294" s="92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7" t="s">
        <v>152</v>
      </c>
      <c r="AU294" s="17" t="s">
        <v>86</v>
      </c>
    </row>
    <row r="295" spans="1:51" s="13" customFormat="1" ht="12">
      <c r="A295" s="13"/>
      <c r="B295" s="247"/>
      <c r="C295" s="248"/>
      <c r="D295" s="239" t="s">
        <v>158</v>
      </c>
      <c r="E295" s="249" t="s">
        <v>1</v>
      </c>
      <c r="F295" s="250" t="s">
        <v>1561</v>
      </c>
      <c r="G295" s="248"/>
      <c r="H295" s="251">
        <v>90</v>
      </c>
      <c r="I295" s="252"/>
      <c r="J295" s="248"/>
      <c r="K295" s="248"/>
      <c r="L295" s="253"/>
      <c r="M295" s="254"/>
      <c r="N295" s="255"/>
      <c r="O295" s="255"/>
      <c r="P295" s="255"/>
      <c r="Q295" s="255"/>
      <c r="R295" s="255"/>
      <c r="S295" s="255"/>
      <c r="T295" s="256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7" t="s">
        <v>158</v>
      </c>
      <c r="AU295" s="257" t="s">
        <v>86</v>
      </c>
      <c r="AV295" s="13" t="s">
        <v>86</v>
      </c>
      <c r="AW295" s="13" t="s">
        <v>35</v>
      </c>
      <c r="AX295" s="13" t="s">
        <v>82</v>
      </c>
      <c r="AY295" s="257" t="s">
        <v>143</v>
      </c>
    </row>
    <row r="296" spans="1:65" s="2" customFormat="1" ht="21.75" customHeight="1">
      <c r="A296" s="38"/>
      <c r="B296" s="39"/>
      <c r="C296" s="269" t="s">
        <v>410</v>
      </c>
      <c r="D296" s="269" t="s">
        <v>215</v>
      </c>
      <c r="E296" s="270" t="s">
        <v>1562</v>
      </c>
      <c r="F296" s="271" t="s">
        <v>1563</v>
      </c>
      <c r="G296" s="272" t="s">
        <v>341</v>
      </c>
      <c r="H296" s="273">
        <v>3</v>
      </c>
      <c r="I296" s="274"/>
      <c r="J296" s="275">
        <f>ROUND(I296*H296,2)</f>
        <v>0</v>
      </c>
      <c r="K296" s="271" t="s">
        <v>149</v>
      </c>
      <c r="L296" s="276"/>
      <c r="M296" s="277" t="s">
        <v>1</v>
      </c>
      <c r="N296" s="278" t="s">
        <v>43</v>
      </c>
      <c r="O296" s="91"/>
      <c r="P296" s="235">
        <f>O296*H296</f>
        <v>0</v>
      </c>
      <c r="Q296" s="235">
        <v>0.0001</v>
      </c>
      <c r="R296" s="235">
        <f>Q296*H296</f>
        <v>0.00030000000000000003</v>
      </c>
      <c r="S296" s="235">
        <v>0</v>
      </c>
      <c r="T296" s="236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37" t="s">
        <v>206</v>
      </c>
      <c r="AT296" s="237" t="s">
        <v>215</v>
      </c>
      <c r="AU296" s="237" t="s">
        <v>86</v>
      </c>
      <c r="AY296" s="17" t="s">
        <v>143</v>
      </c>
      <c r="BE296" s="238">
        <f>IF(N296="základní",J296,0)</f>
        <v>0</v>
      </c>
      <c r="BF296" s="238">
        <f>IF(N296="snížená",J296,0)</f>
        <v>0</v>
      </c>
      <c r="BG296" s="238">
        <f>IF(N296="zákl. přenesená",J296,0)</f>
        <v>0</v>
      </c>
      <c r="BH296" s="238">
        <f>IF(N296="sníž. přenesená",J296,0)</f>
        <v>0</v>
      </c>
      <c r="BI296" s="238">
        <f>IF(N296="nulová",J296,0)</f>
        <v>0</v>
      </c>
      <c r="BJ296" s="17" t="s">
        <v>82</v>
      </c>
      <c r="BK296" s="238">
        <f>ROUND(I296*H296,2)</f>
        <v>0</v>
      </c>
      <c r="BL296" s="17" t="s">
        <v>150</v>
      </c>
      <c r="BM296" s="237" t="s">
        <v>1564</v>
      </c>
    </row>
    <row r="297" spans="1:47" s="2" customFormat="1" ht="12">
      <c r="A297" s="38"/>
      <c r="B297" s="39"/>
      <c r="C297" s="40"/>
      <c r="D297" s="239" t="s">
        <v>152</v>
      </c>
      <c r="E297" s="40"/>
      <c r="F297" s="240" t="s">
        <v>1563</v>
      </c>
      <c r="G297" s="40"/>
      <c r="H297" s="40"/>
      <c r="I297" s="241"/>
      <c r="J297" s="40"/>
      <c r="K297" s="40"/>
      <c r="L297" s="44"/>
      <c r="M297" s="242"/>
      <c r="N297" s="243"/>
      <c r="O297" s="91"/>
      <c r="P297" s="91"/>
      <c r="Q297" s="91"/>
      <c r="R297" s="91"/>
      <c r="S297" s="91"/>
      <c r="T297" s="92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152</v>
      </c>
      <c r="AU297" s="17" t="s">
        <v>86</v>
      </c>
    </row>
    <row r="298" spans="1:51" s="13" customFormat="1" ht="12">
      <c r="A298" s="13"/>
      <c r="B298" s="247"/>
      <c r="C298" s="248"/>
      <c r="D298" s="239" t="s">
        <v>158</v>
      </c>
      <c r="E298" s="249" t="s">
        <v>1</v>
      </c>
      <c r="F298" s="250" t="s">
        <v>1565</v>
      </c>
      <c r="G298" s="248"/>
      <c r="H298" s="251">
        <v>3</v>
      </c>
      <c r="I298" s="252"/>
      <c r="J298" s="248"/>
      <c r="K298" s="248"/>
      <c r="L298" s="253"/>
      <c r="M298" s="254"/>
      <c r="N298" s="255"/>
      <c r="O298" s="255"/>
      <c r="P298" s="255"/>
      <c r="Q298" s="255"/>
      <c r="R298" s="255"/>
      <c r="S298" s="255"/>
      <c r="T298" s="256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7" t="s">
        <v>158</v>
      </c>
      <c r="AU298" s="257" t="s">
        <v>86</v>
      </c>
      <c r="AV298" s="13" t="s">
        <v>86</v>
      </c>
      <c r="AW298" s="13" t="s">
        <v>35</v>
      </c>
      <c r="AX298" s="13" t="s">
        <v>82</v>
      </c>
      <c r="AY298" s="257" t="s">
        <v>143</v>
      </c>
    </row>
    <row r="299" spans="1:63" s="12" customFormat="1" ht="22.8" customHeight="1">
      <c r="A299" s="12"/>
      <c r="B299" s="210"/>
      <c r="C299" s="211"/>
      <c r="D299" s="212" t="s">
        <v>77</v>
      </c>
      <c r="E299" s="224" t="s">
        <v>184</v>
      </c>
      <c r="F299" s="224" t="s">
        <v>275</v>
      </c>
      <c r="G299" s="211"/>
      <c r="H299" s="211"/>
      <c r="I299" s="214"/>
      <c r="J299" s="225">
        <f>BK299</f>
        <v>0</v>
      </c>
      <c r="K299" s="211"/>
      <c r="L299" s="216"/>
      <c r="M299" s="217"/>
      <c r="N299" s="218"/>
      <c r="O299" s="218"/>
      <c r="P299" s="219">
        <f>SUM(P300:P379)</f>
        <v>0</v>
      </c>
      <c r="Q299" s="218"/>
      <c r="R299" s="219">
        <f>SUM(R300:R379)</f>
        <v>1566.3472800000002</v>
      </c>
      <c r="S299" s="218"/>
      <c r="T299" s="220">
        <f>SUM(T300:T379)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21" t="s">
        <v>82</v>
      </c>
      <c r="AT299" s="222" t="s">
        <v>77</v>
      </c>
      <c r="AU299" s="222" t="s">
        <v>82</v>
      </c>
      <c r="AY299" s="221" t="s">
        <v>143</v>
      </c>
      <c r="BK299" s="223">
        <f>SUM(BK300:BK379)</f>
        <v>0</v>
      </c>
    </row>
    <row r="300" spans="1:65" s="2" customFormat="1" ht="24.15" customHeight="1">
      <c r="A300" s="38"/>
      <c r="B300" s="39"/>
      <c r="C300" s="226" t="s">
        <v>418</v>
      </c>
      <c r="D300" s="226" t="s">
        <v>145</v>
      </c>
      <c r="E300" s="227" t="s">
        <v>277</v>
      </c>
      <c r="F300" s="228" t="s">
        <v>278</v>
      </c>
      <c r="G300" s="229" t="s">
        <v>148</v>
      </c>
      <c r="H300" s="230">
        <v>670</v>
      </c>
      <c r="I300" s="231"/>
      <c r="J300" s="232">
        <f>ROUND(I300*H300,2)</f>
        <v>0</v>
      </c>
      <c r="K300" s="228" t="s">
        <v>149</v>
      </c>
      <c r="L300" s="44"/>
      <c r="M300" s="233" t="s">
        <v>1</v>
      </c>
      <c r="N300" s="234" t="s">
        <v>43</v>
      </c>
      <c r="O300" s="91"/>
      <c r="P300" s="235">
        <f>O300*H300</f>
        <v>0</v>
      </c>
      <c r="Q300" s="235">
        <v>0.345</v>
      </c>
      <c r="R300" s="235">
        <f>Q300*H300</f>
        <v>231.14999999999998</v>
      </c>
      <c r="S300" s="235">
        <v>0</v>
      </c>
      <c r="T300" s="236">
        <f>S300*H300</f>
        <v>0</v>
      </c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R300" s="237" t="s">
        <v>150</v>
      </c>
      <c r="AT300" s="237" t="s">
        <v>145</v>
      </c>
      <c r="AU300" s="237" t="s">
        <v>86</v>
      </c>
      <c r="AY300" s="17" t="s">
        <v>143</v>
      </c>
      <c r="BE300" s="238">
        <f>IF(N300="základní",J300,0)</f>
        <v>0</v>
      </c>
      <c r="BF300" s="238">
        <f>IF(N300="snížená",J300,0)</f>
        <v>0</v>
      </c>
      <c r="BG300" s="238">
        <f>IF(N300="zákl. přenesená",J300,0)</f>
        <v>0</v>
      </c>
      <c r="BH300" s="238">
        <f>IF(N300="sníž. přenesená",J300,0)</f>
        <v>0</v>
      </c>
      <c r="BI300" s="238">
        <f>IF(N300="nulová",J300,0)</f>
        <v>0</v>
      </c>
      <c r="BJ300" s="17" t="s">
        <v>82</v>
      </c>
      <c r="BK300" s="238">
        <f>ROUND(I300*H300,2)</f>
        <v>0</v>
      </c>
      <c r="BL300" s="17" t="s">
        <v>150</v>
      </c>
      <c r="BM300" s="237" t="s">
        <v>1566</v>
      </c>
    </row>
    <row r="301" spans="1:47" s="2" customFormat="1" ht="12">
      <c r="A301" s="38"/>
      <c r="B301" s="39"/>
      <c r="C301" s="40"/>
      <c r="D301" s="239" t="s">
        <v>152</v>
      </c>
      <c r="E301" s="40"/>
      <c r="F301" s="240" t="s">
        <v>280</v>
      </c>
      <c r="G301" s="40"/>
      <c r="H301" s="40"/>
      <c r="I301" s="241"/>
      <c r="J301" s="40"/>
      <c r="K301" s="40"/>
      <c r="L301" s="44"/>
      <c r="M301" s="242"/>
      <c r="N301" s="243"/>
      <c r="O301" s="91"/>
      <c r="P301" s="91"/>
      <c r="Q301" s="91"/>
      <c r="R301" s="91"/>
      <c r="S301" s="91"/>
      <c r="T301" s="92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T301" s="17" t="s">
        <v>152</v>
      </c>
      <c r="AU301" s="17" t="s">
        <v>86</v>
      </c>
    </row>
    <row r="302" spans="1:47" s="2" customFormat="1" ht="12">
      <c r="A302" s="38"/>
      <c r="B302" s="39"/>
      <c r="C302" s="40"/>
      <c r="D302" s="244" t="s">
        <v>154</v>
      </c>
      <c r="E302" s="40"/>
      <c r="F302" s="245" t="s">
        <v>281</v>
      </c>
      <c r="G302" s="40"/>
      <c r="H302" s="40"/>
      <c r="I302" s="241"/>
      <c r="J302" s="40"/>
      <c r="K302" s="40"/>
      <c r="L302" s="44"/>
      <c r="M302" s="242"/>
      <c r="N302" s="243"/>
      <c r="O302" s="91"/>
      <c r="P302" s="91"/>
      <c r="Q302" s="91"/>
      <c r="R302" s="91"/>
      <c r="S302" s="91"/>
      <c r="T302" s="92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154</v>
      </c>
      <c r="AU302" s="17" t="s">
        <v>86</v>
      </c>
    </row>
    <row r="303" spans="1:51" s="13" customFormat="1" ht="12">
      <c r="A303" s="13"/>
      <c r="B303" s="247"/>
      <c r="C303" s="248"/>
      <c r="D303" s="239" t="s">
        <v>158</v>
      </c>
      <c r="E303" s="249" t="s">
        <v>1</v>
      </c>
      <c r="F303" s="250" t="s">
        <v>1567</v>
      </c>
      <c r="G303" s="248"/>
      <c r="H303" s="251">
        <v>670</v>
      </c>
      <c r="I303" s="252"/>
      <c r="J303" s="248"/>
      <c r="K303" s="248"/>
      <c r="L303" s="253"/>
      <c r="M303" s="254"/>
      <c r="N303" s="255"/>
      <c r="O303" s="255"/>
      <c r="P303" s="255"/>
      <c r="Q303" s="255"/>
      <c r="R303" s="255"/>
      <c r="S303" s="255"/>
      <c r="T303" s="256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57" t="s">
        <v>158</v>
      </c>
      <c r="AU303" s="257" t="s">
        <v>86</v>
      </c>
      <c r="AV303" s="13" t="s">
        <v>86</v>
      </c>
      <c r="AW303" s="13" t="s">
        <v>35</v>
      </c>
      <c r="AX303" s="13" t="s">
        <v>82</v>
      </c>
      <c r="AY303" s="257" t="s">
        <v>143</v>
      </c>
    </row>
    <row r="304" spans="1:65" s="2" customFormat="1" ht="24.15" customHeight="1">
      <c r="A304" s="38"/>
      <c r="B304" s="39"/>
      <c r="C304" s="226" t="s">
        <v>425</v>
      </c>
      <c r="D304" s="226" t="s">
        <v>145</v>
      </c>
      <c r="E304" s="227" t="s">
        <v>1568</v>
      </c>
      <c r="F304" s="228" t="s">
        <v>278</v>
      </c>
      <c r="G304" s="229" t="s">
        <v>148</v>
      </c>
      <c r="H304" s="230">
        <v>244</v>
      </c>
      <c r="I304" s="231"/>
      <c r="J304" s="232">
        <f>ROUND(I304*H304,2)</f>
        <v>0</v>
      </c>
      <c r="K304" s="228" t="s">
        <v>1</v>
      </c>
      <c r="L304" s="44"/>
      <c r="M304" s="233" t="s">
        <v>1</v>
      </c>
      <c r="N304" s="234" t="s">
        <v>43</v>
      </c>
      <c r="O304" s="91"/>
      <c r="P304" s="235">
        <f>O304*H304</f>
        <v>0</v>
      </c>
      <c r="Q304" s="235">
        <v>0.345</v>
      </c>
      <c r="R304" s="235">
        <f>Q304*H304</f>
        <v>84.17999999999999</v>
      </c>
      <c r="S304" s="235">
        <v>0</v>
      </c>
      <c r="T304" s="236">
        <f>S304*H304</f>
        <v>0</v>
      </c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R304" s="237" t="s">
        <v>150</v>
      </c>
      <c r="AT304" s="237" t="s">
        <v>145</v>
      </c>
      <c r="AU304" s="237" t="s">
        <v>86</v>
      </c>
      <c r="AY304" s="17" t="s">
        <v>143</v>
      </c>
      <c r="BE304" s="238">
        <f>IF(N304="základní",J304,0)</f>
        <v>0</v>
      </c>
      <c r="BF304" s="238">
        <f>IF(N304="snížená",J304,0)</f>
        <v>0</v>
      </c>
      <c r="BG304" s="238">
        <f>IF(N304="zákl. přenesená",J304,0)</f>
        <v>0</v>
      </c>
      <c r="BH304" s="238">
        <f>IF(N304="sníž. přenesená",J304,0)</f>
        <v>0</v>
      </c>
      <c r="BI304" s="238">
        <f>IF(N304="nulová",J304,0)</f>
        <v>0</v>
      </c>
      <c r="BJ304" s="17" t="s">
        <v>82</v>
      </c>
      <c r="BK304" s="238">
        <f>ROUND(I304*H304,2)</f>
        <v>0</v>
      </c>
      <c r="BL304" s="17" t="s">
        <v>150</v>
      </c>
      <c r="BM304" s="237" t="s">
        <v>1569</v>
      </c>
    </row>
    <row r="305" spans="1:47" s="2" customFormat="1" ht="12">
      <c r="A305" s="38"/>
      <c r="B305" s="39"/>
      <c r="C305" s="40"/>
      <c r="D305" s="239" t="s">
        <v>152</v>
      </c>
      <c r="E305" s="40"/>
      <c r="F305" s="240" t="s">
        <v>280</v>
      </c>
      <c r="G305" s="40"/>
      <c r="H305" s="40"/>
      <c r="I305" s="241"/>
      <c r="J305" s="40"/>
      <c r="K305" s="40"/>
      <c r="L305" s="44"/>
      <c r="M305" s="242"/>
      <c r="N305" s="243"/>
      <c r="O305" s="91"/>
      <c r="P305" s="91"/>
      <c r="Q305" s="91"/>
      <c r="R305" s="91"/>
      <c r="S305" s="91"/>
      <c r="T305" s="92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152</v>
      </c>
      <c r="AU305" s="17" t="s">
        <v>86</v>
      </c>
    </row>
    <row r="306" spans="1:51" s="13" customFormat="1" ht="12">
      <c r="A306" s="13"/>
      <c r="B306" s="247"/>
      <c r="C306" s="248"/>
      <c r="D306" s="239" t="s">
        <v>158</v>
      </c>
      <c r="E306" s="249" t="s">
        <v>1</v>
      </c>
      <c r="F306" s="250" t="s">
        <v>1570</v>
      </c>
      <c r="G306" s="248"/>
      <c r="H306" s="251">
        <v>244</v>
      </c>
      <c r="I306" s="252"/>
      <c r="J306" s="248"/>
      <c r="K306" s="248"/>
      <c r="L306" s="253"/>
      <c r="M306" s="254"/>
      <c r="N306" s="255"/>
      <c r="O306" s="255"/>
      <c r="P306" s="255"/>
      <c r="Q306" s="255"/>
      <c r="R306" s="255"/>
      <c r="S306" s="255"/>
      <c r="T306" s="256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7" t="s">
        <v>158</v>
      </c>
      <c r="AU306" s="257" t="s">
        <v>86</v>
      </c>
      <c r="AV306" s="13" t="s">
        <v>86</v>
      </c>
      <c r="AW306" s="13" t="s">
        <v>35</v>
      </c>
      <c r="AX306" s="13" t="s">
        <v>82</v>
      </c>
      <c r="AY306" s="257" t="s">
        <v>143</v>
      </c>
    </row>
    <row r="307" spans="1:65" s="2" customFormat="1" ht="24.15" customHeight="1">
      <c r="A307" s="38"/>
      <c r="B307" s="39"/>
      <c r="C307" s="226" t="s">
        <v>433</v>
      </c>
      <c r="D307" s="226" t="s">
        <v>145</v>
      </c>
      <c r="E307" s="227" t="s">
        <v>566</v>
      </c>
      <c r="F307" s="228" t="s">
        <v>567</v>
      </c>
      <c r="G307" s="229" t="s">
        <v>148</v>
      </c>
      <c r="H307" s="230">
        <v>1298</v>
      </c>
      <c r="I307" s="231"/>
      <c r="J307" s="232">
        <f>ROUND(I307*H307,2)</f>
        <v>0</v>
      </c>
      <c r="K307" s="228" t="s">
        <v>149</v>
      </c>
      <c r="L307" s="44"/>
      <c r="M307" s="233" t="s">
        <v>1</v>
      </c>
      <c r="N307" s="234" t="s">
        <v>43</v>
      </c>
      <c r="O307" s="91"/>
      <c r="P307" s="235">
        <f>O307*H307</f>
        <v>0</v>
      </c>
      <c r="Q307" s="235">
        <v>0.46</v>
      </c>
      <c r="R307" s="235">
        <f>Q307*H307</f>
        <v>597.08</v>
      </c>
      <c r="S307" s="235">
        <v>0</v>
      </c>
      <c r="T307" s="236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37" t="s">
        <v>150</v>
      </c>
      <c r="AT307" s="237" t="s">
        <v>145</v>
      </c>
      <c r="AU307" s="237" t="s">
        <v>86</v>
      </c>
      <c r="AY307" s="17" t="s">
        <v>143</v>
      </c>
      <c r="BE307" s="238">
        <f>IF(N307="základní",J307,0)</f>
        <v>0</v>
      </c>
      <c r="BF307" s="238">
        <f>IF(N307="snížená",J307,0)</f>
        <v>0</v>
      </c>
      <c r="BG307" s="238">
        <f>IF(N307="zákl. přenesená",J307,0)</f>
        <v>0</v>
      </c>
      <c r="BH307" s="238">
        <f>IF(N307="sníž. přenesená",J307,0)</f>
        <v>0</v>
      </c>
      <c r="BI307" s="238">
        <f>IF(N307="nulová",J307,0)</f>
        <v>0</v>
      </c>
      <c r="BJ307" s="17" t="s">
        <v>82</v>
      </c>
      <c r="BK307" s="238">
        <f>ROUND(I307*H307,2)</f>
        <v>0</v>
      </c>
      <c r="BL307" s="17" t="s">
        <v>150</v>
      </c>
      <c r="BM307" s="237" t="s">
        <v>1571</v>
      </c>
    </row>
    <row r="308" spans="1:47" s="2" customFormat="1" ht="12">
      <c r="A308" s="38"/>
      <c r="B308" s="39"/>
      <c r="C308" s="40"/>
      <c r="D308" s="239" t="s">
        <v>152</v>
      </c>
      <c r="E308" s="40"/>
      <c r="F308" s="240" t="s">
        <v>569</v>
      </c>
      <c r="G308" s="40"/>
      <c r="H308" s="40"/>
      <c r="I308" s="241"/>
      <c r="J308" s="40"/>
      <c r="K308" s="40"/>
      <c r="L308" s="44"/>
      <c r="M308" s="242"/>
      <c r="N308" s="243"/>
      <c r="O308" s="91"/>
      <c r="P308" s="91"/>
      <c r="Q308" s="91"/>
      <c r="R308" s="91"/>
      <c r="S308" s="91"/>
      <c r="T308" s="92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T308" s="17" t="s">
        <v>152</v>
      </c>
      <c r="AU308" s="17" t="s">
        <v>86</v>
      </c>
    </row>
    <row r="309" spans="1:47" s="2" customFormat="1" ht="12">
      <c r="A309" s="38"/>
      <c r="B309" s="39"/>
      <c r="C309" s="40"/>
      <c r="D309" s="244" t="s">
        <v>154</v>
      </c>
      <c r="E309" s="40"/>
      <c r="F309" s="245" t="s">
        <v>570</v>
      </c>
      <c r="G309" s="40"/>
      <c r="H309" s="40"/>
      <c r="I309" s="241"/>
      <c r="J309" s="40"/>
      <c r="K309" s="40"/>
      <c r="L309" s="44"/>
      <c r="M309" s="242"/>
      <c r="N309" s="243"/>
      <c r="O309" s="91"/>
      <c r="P309" s="91"/>
      <c r="Q309" s="91"/>
      <c r="R309" s="91"/>
      <c r="S309" s="91"/>
      <c r="T309" s="92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T309" s="17" t="s">
        <v>154</v>
      </c>
      <c r="AU309" s="17" t="s">
        <v>86</v>
      </c>
    </row>
    <row r="310" spans="1:51" s="13" customFormat="1" ht="12">
      <c r="A310" s="13"/>
      <c r="B310" s="247"/>
      <c r="C310" s="248"/>
      <c r="D310" s="239" t="s">
        <v>158</v>
      </c>
      <c r="E310" s="249" t="s">
        <v>1</v>
      </c>
      <c r="F310" s="250" t="s">
        <v>1567</v>
      </c>
      <c r="G310" s="248"/>
      <c r="H310" s="251">
        <v>670</v>
      </c>
      <c r="I310" s="252"/>
      <c r="J310" s="248"/>
      <c r="K310" s="248"/>
      <c r="L310" s="253"/>
      <c r="M310" s="254"/>
      <c r="N310" s="255"/>
      <c r="O310" s="255"/>
      <c r="P310" s="255"/>
      <c r="Q310" s="255"/>
      <c r="R310" s="255"/>
      <c r="S310" s="255"/>
      <c r="T310" s="256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7" t="s">
        <v>158</v>
      </c>
      <c r="AU310" s="257" t="s">
        <v>86</v>
      </c>
      <c r="AV310" s="13" t="s">
        <v>86</v>
      </c>
      <c r="AW310" s="13" t="s">
        <v>35</v>
      </c>
      <c r="AX310" s="13" t="s">
        <v>78</v>
      </c>
      <c r="AY310" s="257" t="s">
        <v>143</v>
      </c>
    </row>
    <row r="311" spans="1:51" s="13" customFormat="1" ht="12">
      <c r="A311" s="13"/>
      <c r="B311" s="247"/>
      <c r="C311" s="248"/>
      <c r="D311" s="239" t="s">
        <v>158</v>
      </c>
      <c r="E311" s="249" t="s">
        <v>1</v>
      </c>
      <c r="F311" s="250" t="s">
        <v>1572</v>
      </c>
      <c r="G311" s="248"/>
      <c r="H311" s="251">
        <v>628</v>
      </c>
      <c r="I311" s="252"/>
      <c r="J311" s="248"/>
      <c r="K311" s="248"/>
      <c r="L311" s="253"/>
      <c r="M311" s="254"/>
      <c r="N311" s="255"/>
      <c r="O311" s="255"/>
      <c r="P311" s="255"/>
      <c r="Q311" s="255"/>
      <c r="R311" s="255"/>
      <c r="S311" s="255"/>
      <c r="T311" s="256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57" t="s">
        <v>158</v>
      </c>
      <c r="AU311" s="257" t="s">
        <v>86</v>
      </c>
      <c r="AV311" s="13" t="s">
        <v>86</v>
      </c>
      <c r="AW311" s="13" t="s">
        <v>35</v>
      </c>
      <c r="AX311" s="13" t="s">
        <v>78</v>
      </c>
      <c r="AY311" s="257" t="s">
        <v>143</v>
      </c>
    </row>
    <row r="312" spans="1:51" s="14" customFormat="1" ht="12">
      <c r="A312" s="14"/>
      <c r="B312" s="258"/>
      <c r="C312" s="259"/>
      <c r="D312" s="239" t="s">
        <v>158</v>
      </c>
      <c r="E312" s="260" t="s">
        <v>1</v>
      </c>
      <c r="F312" s="261" t="s">
        <v>161</v>
      </c>
      <c r="G312" s="259"/>
      <c r="H312" s="262">
        <v>1298</v>
      </c>
      <c r="I312" s="263"/>
      <c r="J312" s="259"/>
      <c r="K312" s="259"/>
      <c r="L312" s="264"/>
      <c r="M312" s="265"/>
      <c r="N312" s="266"/>
      <c r="O312" s="266"/>
      <c r="P312" s="266"/>
      <c r="Q312" s="266"/>
      <c r="R312" s="266"/>
      <c r="S312" s="266"/>
      <c r="T312" s="267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68" t="s">
        <v>158</v>
      </c>
      <c r="AU312" s="268" t="s">
        <v>86</v>
      </c>
      <c r="AV312" s="14" t="s">
        <v>150</v>
      </c>
      <c r="AW312" s="14" t="s">
        <v>35</v>
      </c>
      <c r="AX312" s="14" t="s">
        <v>82</v>
      </c>
      <c r="AY312" s="268" t="s">
        <v>143</v>
      </c>
    </row>
    <row r="313" spans="1:65" s="2" customFormat="1" ht="24.15" customHeight="1">
      <c r="A313" s="38"/>
      <c r="B313" s="39"/>
      <c r="C313" s="226" t="s">
        <v>442</v>
      </c>
      <c r="D313" s="226" t="s">
        <v>145</v>
      </c>
      <c r="E313" s="227" t="s">
        <v>572</v>
      </c>
      <c r="F313" s="228" t="s">
        <v>573</v>
      </c>
      <c r="G313" s="229" t="s">
        <v>148</v>
      </c>
      <c r="H313" s="230">
        <v>393</v>
      </c>
      <c r="I313" s="231"/>
      <c r="J313" s="232">
        <f>ROUND(I313*H313,2)</f>
        <v>0</v>
      </c>
      <c r="K313" s="228" t="s">
        <v>149</v>
      </c>
      <c r="L313" s="44"/>
      <c r="M313" s="233" t="s">
        <v>1</v>
      </c>
      <c r="N313" s="234" t="s">
        <v>43</v>
      </c>
      <c r="O313" s="91"/>
      <c r="P313" s="235">
        <f>O313*H313</f>
        <v>0</v>
      </c>
      <c r="Q313" s="235">
        <v>0.575</v>
      </c>
      <c r="R313" s="235">
        <f>Q313*H313</f>
        <v>225.975</v>
      </c>
      <c r="S313" s="235">
        <v>0</v>
      </c>
      <c r="T313" s="236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37" t="s">
        <v>150</v>
      </c>
      <c r="AT313" s="237" t="s">
        <v>145</v>
      </c>
      <c r="AU313" s="237" t="s">
        <v>86</v>
      </c>
      <c r="AY313" s="17" t="s">
        <v>143</v>
      </c>
      <c r="BE313" s="238">
        <f>IF(N313="základní",J313,0)</f>
        <v>0</v>
      </c>
      <c r="BF313" s="238">
        <f>IF(N313="snížená",J313,0)</f>
        <v>0</v>
      </c>
      <c r="BG313" s="238">
        <f>IF(N313="zákl. přenesená",J313,0)</f>
        <v>0</v>
      </c>
      <c r="BH313" s="238">
        <f>IF(N313="sníž. přenesená",J313,0)</f>
        <v>0</v>
      </c>
      <c r="BI313" s="238">
        <f>IF(N313="nulová",J313,0)</f>
        <v>0</v>
      </c>
      <c r="BJ313" s="17" t="s">
        <v>82</v>
      </c>
      <c r="BK313" s="238">
        <f>ROUND(I313*H313,2)</f>
        <v>0</v>
      </c>
      <c r="BL313" s="17" t="s">
        <v>150</v>
      </c>
      <c r="BM313" s="237" t="s">
        <v>1573</v>
      </c>
    </row>
    <row r="314" spans="1:47" s="2" customFormat="1" ht="12">
      <c r="A314" s="38"/>
      <c r="B314" s="39"/>
      <c r="C314" s="40"/>
      <c r="D314" s="239" t="s">
        <v>152</v>
      </c>
      <c r="E314" s="40"/>
      <c r="F314" s="240" t="s">
        <v>575</v>
      </c>
      <c r="G314" s="40"/>
      <c r="H314" s="40"/>
      <c r="I314" s="241"/>
      <c r="J314" s="40"/>
      <c r="K314" s="40"/>
      <c r="L314" s="44"/>
      <c r="M314" s="242"/>
      <c r="N314" s="243"/>
      <c r="O314" s="91"/>
      <c r="P314" s="91"/>
      <c r="Q314" s="91"/>
      <c r="R314" s="91"/>
      <c r="S314" s="91"/>
      <c r="T314" s="92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T314" s="17" t="s">
        <v>152</v>
      </c>
      <c r="AU314" s="17" t="s">
        <v>86</v>
      </c>
    </row>
    <row r="315" spans="1:47" s="2" customFormat="1" ht="12">
      <c r="A315" s="38"/>
      <c r="B315" s="39"/>
      <c r="C315" s="40"/>
      <c r="D315" s="244" t="s">
        <v>154</v>
      </c>
      <c r="E315" s="40"/>
      <c r="F315" s="245" t="s">
        <v>576</v>
      </c>
      <c r="G315" s="40"/>
      <c r="H315" s="40"/>
      <c r="I315" s="241"/>
      <c r="J315" s="40"/>
      <c r="K315" s="40"/>
      <c r="L315" s="44"/>
      <c r="M315" s="242"/>
      <c r="N315" s="243"/>
      <c r="O315" s="91"/>
      <c r="P315" s="91"/>
      <c r="Q315" s="91"/>
      <c r="R315" s="91"/>
      <c r="S315" s="91"/>
      <c r="T315" s="92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154</v>
      </c>
      <c r="AU315" s="17" t="s">
        <v>86</v>
      </c>
    </row>
    <row r="316" spans="1:51" s="13" customFormat="1" ht="12">
      <c r="A316" s="13"/>
      <c r="B316" s="247"/>
      <c r="C316" s="248"/>
      <c r="D316" s="239" t="s">
        <v>158</v>
      </c>
      <c r="E316" s="249" t="s">
        <v>1</v>
      </c>
      <c r="F316" s="250" t="s">
        <v>1574</v>
      </c>
      <c r="G316" s="248"/>
      <c r="H316" s="251">
        <v>393</v>
      </c>
      <c r="I316" s="252"/>
      <c r="J316" s="248"/>
      <c r="K316" s="248"/>
      <c r="L316" s="253"/>
      <c r="M316" s="254"/>
      <c r="N316" s="255"/>
      <c r="O316" s="255"/>
      <c r="P316" s="255"/>
      <c r="Q316" s="255"/>
      <c r="R316" s="255"/>
      <c r="S316" s="255"/>
      <c r="T316" s="256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7" t="s">
        <v>158</v>
      </c>
      <c r="AU316" s="257" t="s">
        <v>86</v>
      </c>
      <c r="AV316" s="13" t="s">
        <v>86</v>
      </c>
      <c r="AW316" s="13" t="s">
        <v>35</v>
      </c>
      <c r="AX316" s="13" t="s">
        <v>82</v>
      </c>
      <c r="AY316" s="257" t="s">
        <v>143</v>
      </c>
    </row>
    <row r="317" spans="1:65" s="2" customFormat="1" ht="33" customHeight="1">
      <c r="A317" s="38"/>
      <c r="B317" s="39"/>
      <c r="C317" s="226" t="s">
        <v>679</v>
      </c>
      <c r="D317" s="226" t="s">
        <v>145</v>
      </c>
      <c r="E317" s="227" t="s">
        <v>283</v>
      </c>
      <c r="F317" s="228" t="s">
        <v>284</v>
      </c>
      <c r="G317" s="229" t="s">
        <v>148</v>
      </c>
      <c r="H317" s="230">
        <v>244</v>
      </c>
      <c r="I317" s="231"/>
      <c r="J317" s="232">
        <f>ROUND(I317*H317,2)</f>
        <v>0</v>
      </c>
      <c r="K317" s="228" t="s">
        <v>149</v>
      </c>
      <c r="L317" s="44"/>
      <c r="M317" s="233" t="s">
        <v>1</v>
      </c>
      <c r="N317" s="234" t="s">
        <v>43</v>
      </c>
      <c r="O317" s="91"/>
      <c r="P317" s="235">
        <f>O317*H317</f>
        <v>0</v>
      </c>
      <c r="Q317" s="235">
        <v>0</v>
      </c>
      <c r="R317" s="235">
        <f>Q317*H317</f>
        <v>0</v>
      </c>
      <c r="S317" s="235">
        <v>0</v>
      </c>
      <c r="T317" s="236">
        <f>S317*H317</f>
        <v>0</v>
      </c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R317" s="237" t="s">
        <v>150</v>
      </c>
      <c r="AT317" s="237" t="s">
        <v>145</v>
      </c>
      <c r="AU317" s="237" t="s">
        <v>86</v>
      </c>
      <c r="AY317" s="17" t="s">
        <v>143</v>
      </c>
      <c r="BE317" s="238">
        <f>IF(N317="základní",J317,0)</f>
        <v>0</v>
      </c>
      <c r="BF317" s="238">
        <f>IF(N317="snížená",J317,0)</f>
        <v>0</v>
      </c>
      <c r="BG317" s="238">
        <f>IF(N317="zákl. přenesená",J317,0)</f>
        <v>0</v>
      </c>
      <c r="BH317" s="238">
        <f>IF(N317="sníž. přenesená",J317,0)</f>
        <v>0</v>
      </c>
      <c r="BI317" s="238">
        <f>IF(N317="nulová",J317,0)</f>
        <v>0</v>
      </c>
      <c r="BJ317" s="17" t="s">
        <v>82</v>
      </c>
      <c r="BK317" s="238">
        <f>ROUND(I317*H317,2)</f>
        <v>0</v>
      </c>
      <c r="BL317" s="17" t="s">
        <v>150</v>
      </c>
      <c r="BM317" s="237" t="s">
        <v>1575</v>
      </c>
    </row>
    <row r="318" spans="1:47" s="2" customFormat="1" ht="12">
      <c r="A318" s="38"/>
      <c r="B318" s="39"/>
      <c r="C318" s="40"/>
      <c r="D318" s="239" t="s">
        <v>152</v>
      </c>
      <c r="E318" s="40"/>
      <c r="F318" s="240" t="s">
        <v>286</v>
      </c>
      <c r="G318" s="40"/>
      <c r="H318" s="40"/>
      <c r="I318" s="241"/>
      <c r="J318" s="40"/>
      <c r="K318" s="40"/>
      <c r="L318" s="44"/>
      <c r="M318" s="242"/>
      <c r="N318" s="243"/>
      <c r="O318" s="91"/>
      <c r="P318" s="91"/>
      <c r="Q318" s="91"/>
      <c r="R318" s="91"/>
      <c r="S318" s="91"/>
      <c r="T318" s="92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T318" s="17" t="s">
        <v>152</v>
      </c>
      <c r="AU318" s="17" t="s">
        <v>86</v>
      </c>
    </row>
    <row r="319" spans="1:47" s="2" customFormat="1" ht="12">
      <c r="A319" s="38"/>
      <c r="B319" s="39"/>
      <c r="C319" s="40"/>
      <c r="D319" s="244" t="s">
        <v>154</v>
      </c>
      <c r="E319" s="40"/>
      <c r="F319" s="245" t="s">
        <v>287</v>
      </c>
      <c r="G319" s="40"/>
      <c r="H319" s="40"/>
      <c r="I319" s="241"/>
      <c r="J319" s="40"/>
      <c r="K319" s="40"/>
      <c r="L319" s="44"/>
      <c r="M319" s="242"/>
      <c r="N319" s="243"/>
      <c r="O319" s="91"/>
      <c r="P319" s="91"/>
      <c r="Q319" s="91"/>
      <c r="R319" s="91"/>
      <c r="S319" s="91"/>
      <c r="T319" s="92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T319" s="17" t="s">
        <v>154</v>
      </c>
      <c r="AU319" s="17" t="s">
        <v>86</v>
      </c>
    </row>
    <row r="320" spans="1:51" s="13" customFormat="1" ht="12">
      <c r="A320" s="13"/>
      <c r="B320" s="247"/>
      <c r="C320" s="248"/>
      <c r="D320" s="239" t="s">
        <v>158</v>
      </c>
      <c r="E320" s="249" t="s">
        <v>1</v>
      </c>
      <c r="F320" s="250" t="s">
        <v>1570</v>
      </c>
      <c r="G320" s="248"/>
      <c r="H320" s="251">
        <v>244</v>
      </c>
      <c r="I320" s="252"/>
      <c r="J320" s="248"/>
      <c r="K320" s="248"/>
      <c r="L320" s="253"/>
      <c r="M320" s="254"/>
      <c r="N320" s="255"/>
      <c r="O320" s="255"/>
      <c r="P320" s="255"/>
      <c r="Q320" s="255"/>
      <c r="R320" s="255"/>
      <c r="S320" s="255"/>
      <c r="T320" s="256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57" t="s">
        <v>158</v>
      </c>
      <c r="AU320" s="257" t="s">
        <v>86</v>
      </c>
      <c r="AV320" s="13" t="s">
        <v>86</v>
      </c>
      <c r="AW320" s="13" t="s">
        <v>35</v>
      </c>
      <c r="AX320" s="13" t="s">
        <v>82</v>
      </c>
      <c r="AY320" s="257" t="s">
        <v>143</v>
      </c>
    </row>
    <row r="321" spans="1:65" s="2" customFormat="1" ht="37.8" customHeight="1">
      <c r="A321" s="38"/>
      <c r="B321" s="39"/>
      <c r="C321" s="226" t="s">
        <v>684</v>
      </c>
      <c r="D321" s="226" t="s">
        <v>145</v>
      </c>
      <c r="E321" s="227" t="s">
        <v>289</v>
      </c>
      <c r="F321" s="228" t="s">
        <v>290</v>
      </c>
      <c r="G321" s="229" t="s">
        <v>148</v>
      </c>
      <c r="H321" s="230">
        <v>244</v>
      </c>
      <c r="I321" s="231"/>
      <c r="J321" s="232">
        <f>ROUND(I321*H321,2)</f>
        <v>0</v>
      </c>
      <c r="K321" s="228" t="s">
        <v>149</v>
      </c>
      <c r="L321" s="44"/>
      <c r="M321" s="233" t="s">
        <v>1</v>
      </c>
      <c r="N321" s="234" t="s">
        <v>43</v>
      </c>
      <c r="O321" s="91"/>
      <c r="P321" s="235">
        <f>O321*H321</f>
        <v>0</v>
      </c>
      <c r="Q321" s="235">
        <v>0</v>
      </c>
      <c r="R321" s="235">
        <f>Q321*H321</f>
        <v>0</v>
      </c>
      <c r="S321" s="235">
        <v>0</v>
      </c>
      <c r="T321" s="236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237" t="s">
        <v>150</v>
      </c>
      <c r="AT321" s="237" t="s">
        <v>145</v>
      </c>
      <c r="AU321" s="237" t="s">
        <v>86</v>
      </c>
      <c r="AY321" s="17" t="s">
        <v>143</v>
      </c>
      <c r="BE321" s="238">
        <f>IF(N321="základní",J321,0)</f>
        <v>0</v>
      </c>
      <c r="BF321" s="238">
        <f>IF(N321="snížená",J321,0)</f>
        <v>0</v>
      </c>
      <c r="BG321" s="238">
        <f>IF(N321="zákl. přenesená",J321,0)</f>
        <v>0</v>
      </c>
      <c r="BH321" s="238">
        <f>IF(N321="sníž. přenesená",J321,0)</f>
        <v>0</v>
      </c>
      <c r="BI321" s="238">
        <f>IF(N321="nulová",J321,0)</f>
        <v>0</v>
      </c>
      <c r="BJ321" s="17" t="s">
        <v>82</v>
      </c>
      <c r="BK321" s="238">
        <f>ROUND(I321*H321,2)</f>
        <v>0</v>
      </c>
      <c r="BL321" s="17" t="s">
        <v>150</v>
      </c>
      <c r="BM321" s="237" t="s">
        <v>1576</v>
      </c>
    </row>
    <row r="322" spans="1:47" s="2" customFormat="1" ht="12">
      <c r="A322" s="38"/>
      <c r="B322" s="39"/>
      <c r="C322" s="40"/>
      <c r="D322" s="239" t="s">
        <v>152</v>
      </c>
      <c r="E322" s="40"/>
      <c r="F322" s="240" t="s">
        <v>292</v>
      </c>
      <c r="G322" s="40"/>
      <c r="H322" s="40"/>
      <c r="I322" s="241"/>
      <c r="J322" s="40"/>
      <c r="K322" s="40"/>
      <c r="L322" s="44"/>
      <c r="M322" s="242"/>
      <c r="N322" s="243"/>
      <c r="O322" s="91"/>
      <c r="P322" s="91"/>
      <c r="Q322" s="91"/>
      <c r="R322" s="91"/>
      <c r="S322" s="91"/>
      <c r="T322" s="92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152</v>
      </c>
      <c r="AU322" s="17" t="s">
        <v>86</v>
      </c>
    </row>
    <row r="323" spans="1:47" s="2" customFormat="1" ht="12">
      <c r="A323" s="38"/>
      <c r="B323" s="39"/>
      <c r="C323" s="40"/>
      <c r="D323" s="244" t="s">
        <v>154</v>
      </c>
      <c r="E323" s="40"/>
      <c r="F323" s="245" t="s">
        <v>293</v>
      </c>
      <c r="G323" s="40"/>
      <c r="H323" s="40"/>
      <c r="I323" s="241"/>
      <c r="J323" s="40"/>
      <c r="K323" s="40"/>
      <c r="L323" s="44"/>
      <c r="M323" s="242"/>
      <c r="N323" s="243"/>
      <c r="O323" s="91"/>
      <c r="P323" s="91"/>
      <c r="Q323" s="91"/>
      <c r="R323" s="91"/>
      <c r="S323" s="91"/>
      <c r="T323" s="92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T323" s="17" t="s">
        <v>154</v>
      </c>
      <c r="AU323" s="17" t="s">
        <v>86</v>
      </c>
    </row>
    <row r="324" spans="1:51" s="13" customFormat="1" ht="12">
      <c r="A324" s="13"/>
      <c r="B324" s="247"/>
      <c r="C324" s="248"/>
      <c r="D324" s="239" t="s">
        <v>158</v>
      </c>
      <c r="E324" s="249" t="s">
        <v>1</v>
      </c>
      <c r="F324" s="250" t="s">
        <v>1570</v>
      </c>
      <c r="G324" s="248"/>
      <c r="H324" s="251">
        <v>244</v>
      </c>
      <c r="I324" s="252"/>
      <c r="J324" s="248"/>
      <c r="K324" s="248"/>
      <c r="L324" s="253"/>
      <c r="M324" s="254"/>
      <c r="N324" s="255"/>
      <c r="O324" s="255"/>
      <c r="P324" s="255"/>
      <c r="Q324" s="255"/>
      <c r="R324" s="255"/>
      <c r="S324" s="255"/>
      <c r="T324" s="256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57" t="s">
        <v>158</v>
      </c>
      <c r="AU324" s="257" t="s">
        <v>86</v>
      </c>
      <c r="AV324" s="13" t="s">
        <v>86</v>
      </c>
      <c r="AW324" s="13" t="s">
        <v>35</v>
      </c>
      <c r="AX324" s="13" t="s">
        <v>82</v>
      </c>
      <c r="AY324" s="257" t="s">
        <v>143</v>
      </c>
    </row>
    <row r="325" spans="1:65" s="2" customFormat="1" ht="16.5" customHeight="1">
      <c r="A325" s="38"/>
      <c r="B325" s="39"/>
      <c r="C325" s="269" t="s">
        <v>690</v>
      </c>
      <c r="D325" s="269" t="s">
        <v>215</v>
      </c>
      <c r="E325" s="270" t="s">
        <v>294</v>
      </c>
      <c r="F325" s="271" t="s">
        <v>295</v>
      </c>
      <c r="G325" s="272" t="s">
        <v>218</v>
      </c>
      <c r="H325" s="273">
        <v>5.671</v>
      </c>
      <c r="I325" s="274"/>
      <c r="J325" s="275">
        <f>ROUND(I325*H325,2)</f>
        <v>0</v>
      </c>
      <c r="K325" s="271" t="s">
        <v>149</v>
      </c>
      <c r="L325" s="276"/>
      <c r="M325" s="277" t="s">
        <v>1</v>
      </c>
      <c r="N325" s="278" t="s">
        <v>43</v>
      </c>
      <c r="O325" s="91"/>
      <c r="P325" s="235">
        <f>O325*H325</f>
        <v>0</v>
      </c>
      <c r="Q325" s="235">
        <v>1</v>
      </c>
      <c r="R325" s="235">
        <f>Q325*H325</f>
        <v>5.671</v>
      </c>
      <c r="S325" s="235">
        <v>0</v>
      </c>
      <c r="T325" s="236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37" t="s">
        <v>206</v>
      </c>
      <c r="AT325" s="237" t="s">
        <v>215</v>
      </c>
      <c r="AU325" s="237" t="s">
        <v>86</v>
      </c>
      <c r="AY325" s="17" t="s">
        <v>143</v>
      </c>
      <c r="BE325" s="238">
        <f>IF(N325="základní",J325,0)</f>
        <v>0</v>
      </c>
      <c r="BF325" s="238">
        <f>IF(N325="snížená",J325,0)</f>
        <v>0</v>
      </c>
      <c r="BG325" s="238">
        <f>IF(N325="zákl. přenesená",J325,0)</f>
        <v>0</v>
      </c>
      <c r="BH325" s="238">
        <f>IF(N325="sníž. přenesená",J325,0)</f>
        <v>0</v>
      </c>
      <c r="BI325" s="238">
        <f>IF(N325="nulová",J325,0)</f>
        <v>0</v>
      </c>
      <c r="BJ325" s="17" t="s">
        <v>82</v>
      </c>
      <c r="BK325" s="238">
        <f>ROUND(I325*H325,2)</f>
        <v>0</v>
      </c>
      <c r="BL325" s="17" t="s">
        <v>150</v>
      </c>
      <c r="BM325" s="237" t="s">
        <v>1577</v>
      </c>
    </row>
    <row r="326" spans="1:47" s="2" customFormat="1" ht="12">
      <c r="A326" s="38"/>
      <c r="B326" s="39"/>
      <c r="C326" s="40"/>
      <c r="D326" s="239" t="s">
        <v>152</v>
      </c>
      <c r="E326" s="40"/>
      <c r="F326" s="240" t="s">
        <v>295</v>
      </c>
      <c r="G326" s="40"/>
      <c r="H326" s="40"/>
      <c r="I326" s="241"/>
      <c r="J326" s="40"/>
      <c r="K326" s="40"/>
      <c r="L326" s="44"/>
      <c r="M326" s="242"/>
      <c r="N326" s="243"/>
      <c r="O326" s="91"/>
      <c r="P326" s="91"/>
      <c r="Q326" s="91"/>
      <c r="R326" s="91"/>
      <c r="S326" s="91"/>
      <c r="T326" s="92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152</v>
      </c>
      <c r="AU326" s="17" t="s">
        <v>86</v>
      </c>
    </row>
    <row r="327" spans="1:47" s="2" customFormat="1" ht="12">
      <c r="A327" s="38"/>
      <c r="B327" s="39"/>
      <c r="C327" s="40"/>
      <c r="D327" s="239" t="s">
        <v>156</v>
      </c>
      <c r="E327" s="40"/>
      <c r="F327" s="246" t="s">
        <v>297</v>
      </c>
      <c r="G327" s="40"/>
      <c r="H327" s="40"/>
      <c r="I327" s="241"/>
      <c r="J327" s="40"/>
      <c r="K327" s="40"/>
      <c r="L327" s="44"/>
      <c r="M327" s="242"/>
      <c r="N327" s="243"/>
      <c r="O327" s="91"/>
      <c r="P327" s="91"/>
      <c r="Q327" s="91"/>
      <c r="R327" s="91"/>
      <c r="S327" s="91"/>
      <c r="T327" s="92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156</v>
      </c>
      <c r="AU327" s="17" t="s">
        <v>86</v>
      </c>
    </row>
    <row r="328" spans="1:51" s="13" customFormat="1" ht="12">
      <c r="A328" s="13"/>
      <c r="B328" s="247"/>
      <c r="C328" s="248"/>
      <c r="D328" s="239" t="s">
        <v>158</v>
      </c>
      <c r="E328" s="249" t="s">
        <v>1</v>
      </c>
      <c r="F328" s="250" t="s">
        <v>1578</v>
      </c>
      <c r="G328" s="248"/>
      <c r="H328" s="251">
        <v>5.671</v>
      </c>
      <c r="I328" s="252"/>
      <c r="J328" s="248"/>
      <c r="K328" s="248"/>
      <c r="L328" s="253"/>
      <c r="M328" s="254"/>
      <c r="N328" s="255"/>
      <c r="O328" s="255"/>
      <c r="P328" s="255"/>
      <c r="Q328" s="255"/>
      <c r="R328" s="255"/>
      <c r="S328" s="255"/>
      <c r="T328" s="256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7" t="s">
        <v>158</v>
      </c>
      <c r="AU328" s="257" t="s">
        <v>86</v>
      </c>
      <c r="AV328" s="13" t="s">
        <v>86</v>
      </c>
      <c r="AW328" s="13" t="s">
        <v>35</v>
      </c>
      <c r="AX328" s="13" t="s">
        <v>82</v>
      </c>
      <c r="AY328" s="257" t="s">
        <v>143</v>
      </c>
    </row>
    <row r="329" spans="1:65" s="2" customFormat="1" ht="21.75" customHeight="1">
      <c r="A329" s="38"/>
      <c r="B329" s="39"/>
      <c r="C329" s="269" t="s">
        <v>694</v>
      </c>
      <c r="D329" s="269" t="s">
        <v>215</v>
      </c>
      <c r="E329" s="270" t="s">
        <v>300</v>
      </c>
      <c r="F329" s="271" t="s">
        <v>301</v>
      </c>
      <c r="G329" s="272" t="s">
        <v>218</v>
      </c>
      <c r="H329" s="273">
        <v>2.269</v>
      </c>
      <c r="I329" s="274"/>
      <c r="J329" s="275">
        <f>ROUND(I329*H329,2)</f>
        <v>0</v>
      </c>
      <c r="K329" s="271" t="s">
        <v>149</v>
      </c>
      <c r="L329" s="276"/>
      <c r="M329" s="277" t="s">
        <v>1</v>
      </c>
      <c r="N329" s="278" t="s">
        <v>43</v>
      </c>
      <c r="O329" s="91"/>
      <c r="P329" s="235">
        <f>O329*H329</f>
        <v>0</v>
      </c>
      <c r="Q329" s="235">
        <v>1</v>
      </c>
      <c r="R329" s="235">
        <f>Q329*H329</f>
        <v>2.269</v>
      </c>
      <c r="S329" s="235">
        <v>0</v>
      </c>
      <c r="T329" s="236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37" t="s">
        <v>206</v>
      </c>
      <c r="AT329" s="237" t="s">
        <v>215</v>
      </c>
      <c r="AU329" s="237" t="s">
        <v>86</v>
      </c>
      <c r="AY329" s="17" t="s">
        <v>143</v>
      </c>
      <c r="BE329" s="238">
        <f>IF(N329="základní",J329,0)</f>
        <v>0</v>
      </c>
      <c r="BF329" s="238">
        <f>IF(N329="snížená",J329,0)</f>
        <v>0</v>
      </c>
      <c r="BG329" s="238">
        <f>IF(N329="zákl. přenesená",J329,0)</f>
        <v>0</v>
      </c>
      <c r="BH329" s="238">
        <f>IF(N329="sníž. přenesená",J329,0)</f>
        <v>0</v>
      </c>
      <c r="BI329" s="238">
        <f>IF(N329="nulová",J329,0)</f>
        <v>0</v>
      </c>
      <c r="BJ329" s="17" t="s">
        <v>82</v>
      </c>
      <c r="BK329" s="238">
        <f>ROUND(I329*H329,2)</f>
        <v>0</v>
      </c>
      <c r="BL329" s="17" t="s">
        <v>150</v>
      </c>
      <c r="BM329" s="237" t="s">
        <v>1579</v>
      </c>
    </row>
    <row r="330" spans="1:47" s="2" customFormat="1" ht="12">
      <c r="A330" s="38"/>
      <c r="B330" s="39"/>
      <c r="C330" s="40"/>
      <c r="D330" s="239" t="s">
        <v>152</v>
      </c>
      <c r="E330" s="40"/>
      <c r="F330" s="240" t="s">
        <v>301</v>
      </c>
      <c r="G330" s="40"/>
      <c r="H330" s="40"/>
      <c r="I330" s="241"/>
      <c r="J330" s="40"/>
      <c r="K330" s="40"/>
      <c r="L330" s="44"/>
      <c r="M330" s="242"/>
      <c r="N330" s="243"/>
      <c r="O330" s="91"/>
      <c r="P330" s="91"/>
      <c r="Q330" s="91"/>
      <c r="R330" s="91"/>
      <c r="S330" s="91"/>
      <c r="T330" s="92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T330" s="17" t="s">
        <v>152</v>
      </c>
      <c r="AU330" s="17" t="s">
        <v>86</v>
      </c>
    </row>
    <row r="331" spans="1:47" s="2" customFormat="1" ht="12">
      <c r="A331" s="38"/>
      <c r="B331" s="39"/>
      <c r="C331" s="40"/>
      <c r="D331" s="239" t="s">
        <v>156</v>
      </c>
      <c r="E331" s="40"/>
      <c r="F331" s="246" t="s">
        <v>303</v>
      </c>
      <c r="G331" s="40"/>
      <c r="H331" s="40"/>
      <c r="I331" s="241"/>
      <c r="J331" s="40"/>
      <c r="K331" s="40"/>
      <c r="L331" s="44"/>
      <c r="M331" s="242"/>
      <c r="N331" s="243"/>
      <c r="O331" s="91"/>
      <c r="P331" s="91"/>
      <c r="Q331" s="91"/>
      <c r="R331" s="91"/>
      <c r="S331" s="91"/>
      <c r="T331" s="92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156</v>
      </c>
      <c r="AU331" s="17" t="s">
        <v>86</v>
      </c>
    </row>
    <row r="332" spans="1:51" s="13" customFormat="1" ht="12">
      <c r="A332" s="13"/>
      <c r="B332" s="247"/>
      <c r="C332" s="248"/>
      <c r="D332" s="239" t="s">
        <v>158</v>
      </c>
      <c r="E332" s="249" t="s">
        <v>1</v>
      </c>
      <c r="F332" s="250" t="s">
        <v>1580</v>
      </c>
      <c r="G332" s="248"/>
      <c r="H332" s="251">
        <v>2.269</v>
      </c>
      <c r="I332" s="252"/>
      <c r="J332" s="248"/>
      <c r="K332" s="248"/>
      <c r="L332" s="253"/>
      <c r="M332" s="254"/>
      <c r="N332" s="255"/>
      <c r="O332" s="255"/>
      <c r="P332" s="255"/>
      <c r="Q332" s="255"/>
      <c r="R332" s="255"/>
      <c r="S332" s="255"/>
      <c r="T332" s="256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7" t="s">
        <v>158</v>
      </c>
      <c r="AU332" s="257" t="s">
        <v>86</v>
      </c>
      <c r="AV332" s="13" t="s">
        <v>86</v>
      </c>
      <c r="AW332" s="13" t="s">
        <v>35</v>
      </c>
      <c r="AX332" s="13" t="s">
        <v>82</v>
      </c>
      <c r="AY332" s="257" t="s">
        <v>143</v>
      </c>
    </row>
    <row r="333" spans="1:65" s="2" customFormat="1" ht="24.15" customHeight="1">
      <c r="A333" s="38"/>
      <c r="B333" s="39"/>
      <c r="C333" s="226" t="s">
        <v>700</v>
      </c>
      <c r="D333" s="226" t="s">
        <v>145</v>
      </c>
      <c r="E333" s="227" t="s">
        <v>306</v>
      </c>
      <c r="F333" s="228" t="s">
        <v>307</v>
      </c>
      <c r="G333" s="229" t="s">
        <v>148</v>
      </c>
      <c r="H333" s="230">
        <v>244</v>
      </c>
      <c r="I333" s="231"/>
      <c r="J333" s="232">
        <f>ROUND(I333*H333,2)</f>
        <v>0</v>
      </c>
      <c r="K333" s="228" t="s">
        <v>149</v>
      </c>
      <c r="L333" s="44"/>
      <c r="M333" s="233" t="s">
        <v>1</v>
      </c>
      <c r="N333" s="234" t="s">
        <v>43</v>
      </c>
      <c r="O333" s="91"/>
      <c r="P333" s="235">
        <f>O333*H333</f>
        <v>0</v>
      </c>
      <c r="Q333" s="235">
        <v>0</v>
      </c>
      <c r="R333" s="235">
        <f>Q333*H333</f>
        <v>0</v>
      </c>
      <c r="S333" s="235">
        <v>0</v>
      </c>
      <c r="T333" s="236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37" t="s">
        <v>150</v>
      </c>
      <c r="AT333" s="237" t="s">
        <v>145</v>
      </c>
      <c r="AU333" s="237" t="s">
        <v>86</v>
      </c>
      <c r="AY333" s="17" t="s">
        <v>143</v>
      </c>
      <c r="BE333" s="238">
        <f>IF(N333="základní",J333,0)</f>
        <v>0</v>
      </c>
      <c r="BF333" s="238">
        <f>IF(N333="snížená",J333,0)</f>
        <v>0</v>
      </c>
      <c r="BG333" s="238">
        <f>IF(N333="zákl. přenesená",J333,0)</f>
        <v>0</v>
      </c>
      <c r="BH333" s="238">
        <f>IF(N333="sníž. přenesená",J333,0)</f>
        <v>0</v>
      </c>
      <c r="BI333" s="238">
        <f>IF(N333="nulová",J333,0)</f>
        <v>0</v>
      </c>
      <c r="BJ333" s="17" t="s">
        <v>82</v>
      </c>
      <c r="BK333" s="238">
        <f>ROUND(I333*H333,2)</f>
        <v>0</v>
      </c>
      <c r="BL333" s="17" t="s">
        <v>150</v>
      </c>
      <c r="BM333" s="237" t="s">
        <v>1581</v>
      </c>
    </row>
    <row r="334" spans="1:47" s="2" customFormat="1" ht="12">
      <c r="A334" s="38"/>
      <c r="B334" s="39"/>
      <c r="C334" s="40"/>
      <c r="D334" s="239" t="s">
        <v>152</v>
      </c>
      <c r="E334" s="40"/>
      <c r="F334" s="240" t="s">
        <v>309</v>
      </c>
      <c r="G334" s="40"/>
      <c r="H334" s="40"/>
      <c r="I334" s="241"/>
      <c r="J334" s="40"/>
      <c r="K334" s="40"/>
      <c r="L334" s="44"/>
      <c r="M334" s="242"/>
      <c r="N334" s="243"/>
      <c r="O334" s="91"/>
      <c r="P334" s="91"/>
      <c r="Q334" s="91"/>
      <c r="R334" s="91"/>
      <c r="S334" s="91"/>
      <c r="T334" s="92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T334" s="17" t="s">
        <v>152</v>
      </c>
      <c r="AU334" s="17" t="s">
        <v>86</v>
      </c>
    </row>
    <row r="335" spans="1:47" s="2" customFormat="1" ht="12">
      <c r="A335" s="38"/>
      <c r="B335" s="39"/>
      <c r="C335" s="40"/>
      <c r="D335" s="244" t="s">
        <v>154</v>
      </c>
      <c r="E335" s="40"/>
      <c r="F335" s="245" t="s">
        <v>310</v>
      </c>
      <c r="G335" s="40"/>
      <c r="H335" s="40"/>
      <c r="I335" s="241"/>
      <c r="J335" s="40"/>
      <c r="K335" s="40"/>
      <c r="L335" s="44"/>
      <c r="M335" s="242"/>
      <c r="N335" s="243"/>
      <c r="O335" s="91"/>
      <c r="P335" s="91"/>
      <c r="Q335" s="91"/>
      <c r="R335" s="91"/>
      <c r="S335" s="91"/>
      <c r="T335" s="92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T335" s="17" t="s">
        <v>154</v>
      </c>
      <c r="AU335" s="17" t="s">
        <v>86</v>
      </c>
    </row>
    <row r="336" spans="1:51" s="13" customFormat="1" ht="12">
      <c r="A336" s="13"/>
      <c r="B336" s="247"/>
      <c r="C336" s="248"/>
      <c r="D336" s="239" t="s">
        <v>158</v>
      </c>
      <c r="E336" s="249" t="s">
        <v>1</v>
      </c>
      <c r="F336" s="250" t="s">
        <v>1570</v>
      </c>
      <c r="G336" s="248"/>
      <c r="H336" s="251">
        <v>244</v>
      </c>
      <c r="I336" s="252"/>
      <c r="J336" s="248"/>
      <c r="K336" s="248"/>
      <c r="L336" s="253"/>
      <c r="M336" s="254"/>
      <c r="N336" s="255"/>
      <c r="O336" s="255"/>
      <c r="P336" s="255"/>
      <c r="Q336" s="255"/>
      <c r="R336" s="255"/>
      <c r="S336" s="255"/>
      <c r="T336" s="256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57" t="s">
        <v>158</v>
      </c>
      <c r="AU336" s="257" t="s">
        <v>86</v>
      </c>
      <c r="AV336" s="13" t="s">
        <v>86</v>
      </c>
      <c r="AW336" s="13" t="s">
        <v>35</v>
      </c>
      <c r="AX336" s="13" t="s">
        <v>82</v>
      </c>
      <c r="AY336" s="257" t="s">
        <v>143</v>
      </c>
    </row>
    <row r="337" spans="1:65" s="2" customFormat="1" ht="24.15" customHeight="1">
      <c r="A337" s="38"/>
      <c r="B337" s="39"/>
      <c r="C337" s="226" t="s">
        <v>706</v>
      </c>
      <c r="D337" s="226" t="s">
        <v>145</v>
      </c>
      <c r="E337" s="227" t="s">
        <v>312</v>
      </c>
      <c r="F337" s="228" t="s">
        <v>313</v>
      </c>
      <c r="G337" s="229" t="s">
        <v>148</v>
      </c>
      <c r="H337" s="230">
        <v>244</v>
      </c>
      <c r="I337" s="231"/>
      <c r="J337" s="232">
        <f>ROUND(I337*H337,2)</f>
        <v>0</v>
      </c>
      <c r="K337" s="228" t="s">
        <v>149</v>
      </c>
      <c r="L337" s="44"/>
      <c r="M337" s="233" t="s">
        <v>1</v>
      </c>
      <c r="N337" s="234" t="s">
        <v>43</v>
      </c>
      <c r="O337" s="91"/>
      <c r="P337" s="235">
        <f>O337*H337</f>
        <v>0</v>
      </c>
      <c r="Q337" s="235">
        <v>0</v>
      </c>
      <c r="R337" s="235">
        <f>Q337*H337</f>
        <v>0</v>
      </c>
      <c r="S337" s="235">
        <v>0</v>
      </c>
      <c r="T337" s="236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37" t="s">
        <v>150</v>
      </c>
      <c r="AT337" s="237" t="s">
        <v>145</v>
      </c>
      <c r="AU337" s="237" t="s">
        <v>86</v>
      </c>
      <c r="AY337" s="17" t="s">
        <v>143</v>
      </c>
      <c r="BE337" s="238">
        <f>IF(N337="základní",J337,0)</f>
        <v>0</v>
      </c>
      <c r="BF337" s="238">
        <f>IF(N337="snížená",J337,0)</f>
        <v>0</v>
      </c>
      <c r="BG337" s="238">
        <f>IF(N337="zákl. přenesená",J337,0)</f>
        <v>0</v>
      </c>
      <c r="BH337" s="238">
        <f>IF(N337="sníž. přenesená",J337,0)</f>
        <v>0</v>
      </c>
      <c r="BI337" s="238">
        <f>IF(N337="nulová",J337,0)</f>
        <v>0</v>
      </c>
      <c r="BJ337" s="17" t="s">
        <v>82</v>
      </c>
      <c r="BK337" s="238">
        <f>ROUND(I337*H337,2)</f>
        <v>0</v>
      </c>
      <c r="BL337" s="17" t="s">
        <v>150</v>
      </c>
      <c r="BM337" s="237" t="s">
        <v>1582</v>
      </c>
    </row>
    <row r="338" spans="1:47" s="2" customFormat="1" ht="12">
      <c r="A338" s="38"/>
      <c r="B338" s="39"/>
      <c r="C338" s="40"/>
      <c r="D338" s="239" t="s">
        <v>152</v>
      </c>
      <c r="E338" s="40"/>
      <c r="F338" s="240" t="s">
        <v>315</v>
      </c>
      <c r="G338" s="40"/>
      <c r="H338" s="40"/>
      <c r="I338" s="241"/>
      <c r="J338" s="40"/>
      <c r="K338" s="40"/>
      <c r="L338" s="44"/>
      <c r="M338" s="242"/>
      <c r="N338" s="243"/>
      <c r="O338" s="91"/>
      <c r="P338" s="91"/>
      <c r="Q338" s="91"/>
      <c r="R338" s="91"/>
      <c r="S338" s="91"/>
      <c r="T338" s="92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T338" s="17" t="s">
        <v>152</v>
      </c>
      <c r="AU338" s="17" t="s">
        <v>86</v>
      </c>
    </row>
    <row r="339" spans="1:47" s="2" customFormat="1" ht="12">
      <c r="A339" s="38"/>
      <c r="B339" s="39"/>
      <c r="C339" s="40"/>
      <c r="D339" s="244" t="s">
        <v>154</v>
      </c>
      <c r="E339" s="40"/>
      <c r="F339" s="245" t="s">
        <v>316</v>
      </c>
      <c r="G339" s="40"/>
      <c r="H339" s="40"/>
      <c r="I339" s="241"/>
      <c r="J339" s="40"/>
      <c r="K339" s="40"/>
      <c r="L339" s="44"/>
      <c r="M339" s="242"/>
      <c r="N339" s="243"/>
      <c r="O339" s="91"/>
      <c r="P339" s="91"/>
      <c r="Q339" s="91"/>
      <c r="R339" s="91"/>
      <c r="S339" s="91"/>
      <c r="T339" s="92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154</v>
      </c>
      <c r="AU339" s="17" t="s">
        <v>86</v>
      </c>
    </row>
    <row r="340" spans="1:51" s="13" customFormat="1" ht="12">
      <c r="A340" s="13"/>
      <c r="B340" s="247"/>
      <c r="C340" s="248"/>
      <c r="D340" s="239" t="s">
        <v>158</v>
      </c>
      <c r="E340" s="249" t="s">
        <v>1</v>
      </c>
      <c r="F340" s="250" t="s">
        <v>1570</v>
      </c>
      <c r="G340" s="248"/>
      <c r="H340" s="251">
        <v>244</v>
      </c>
      <c r="I340" s="252"/>
      <c r="J340" s="248"/>
      <c r="K340" s="248"/>
      <c r="L340" s="253"/>
      <c r="M340" s="254"/>
      <c r="N340" s="255"/>
      <c r="O340" s="255"/>
      <c r="P340" s="255"/>
      <c r="Q340" s="255"/>
      <c r="R340" s="255"/>
      <c r="S340" s="255"/>
      <c r="T340" s="256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57" t="s">
        <v>158</v>
      </c>
      <c r="AU340" s="257" t="s">
        <v>86</v>
      </c>
      <c r="AV340" s="13" t="s">
        <v>86</v>
      </c>
      <c r="AW340" s="13" t="s">
        <v>35</v>
      </c>
      <c r="AX340" s="13" t="s">
        <v>82</v>
      </c>
      <c r="AY340" s="257" t="s">
        <v>143</v>
      </c>
    </row>
    <row r="341" spans="1:65" s="2" customFormat="1" ht="33" customHeight="1">
      <c r="A341" s="38"/>
      <c r="B341" s="39"/>
      <c r="C341" s="226" t="s">
        <v>714</v>
      </c>
      <c r="D341" s="226" t="s">
        <v>145</v>
      </c>
      <c r="E341" s="227" t="s">
        <v>318</v>
      </c>
      <c r="F341" s="228" t="s">
        <v>319</v>
      </c>
      <c r="G341" s="229" t="s">
        <v>148</v>
      </c>
      <c r="H341" s="230">
        <v>244</v>
      </c>
      <c r="I341" s="231"/>
      <c r="J341" s="232">
        <f>ROUND(I341*H341,2)</f>
        <v>0</v>
      </c>
      <c r="K341" s="228" t="s">
        <v>149</v>
      </c>
      <c r="L341" s="44"/>
      <c r="M341" s="233" t="s">
        <v>1</v>
      </c>
      <c r="N341" s="234" t="s">
        <v>43</v>
      </c>
      <c r="O341" s="91"/>
      <c r="P341" s="235">
        <f>O341*H341</f>
        <v>0</v>
      </c>
      <c r="Q341" s="235">
        <v>0</v>
      </c>
      <c r="R341" s="235">
        <f>Q341*H341</f>
        <v>0</v>
      </c>
      <c r="S341" s="235">
        <v>0</v>
      </c>
      <c r="T341" s="236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37" t="s">
        <v>150</v>
      </c>
      <c r="AT341" s="237" t="s">
        <v>145</v>
      </c>
      <c r="AU341" s="237" t="s">
        <v>86</v>
      </c>
      <c r="AY341" s="17" t="s">
        <v>143</v>
      </c>
      <c r="BE341" s="238">
        <f>IF(N341="základní",J341,0)</f>
        <v>0</v>
      </c>
      <c r="BF341" s="238">
        <f>IF(N341="snížená",J341,0)</f>
        <v>0</v>
      </c>
      <c r="BG341" s="238">
        <f>IF(N341="zákl. přenesená",J341,0)</f>
        <v>0</v>
      </c>
      <c r="BH341" s="238">
        <f>IF(N341="sníž. přenesená",J341,0)</f>
        <v>0</v>
      </c>
      <c r="BI341" s="238">
        <f>IF(N341="nulová",J341,0)</f>
        <v>0</v>
      </c>
      <c r="BJ341" s="17" t="s">
        <v>82</v>
      </c>
      <c r="BK341" s="238">
        <f>ROUND(I341*H341,2)</f>
        <v>0</v>
      </c>
      <c r="BL341" s="17" t="s">
        <v>150</v>
      </c>
      <c r="BM341" s="237" t="s">
        <v>1583</v>
      </c>
    </row>
    <row r="342" spans="1:47" s="2" customFormat="1" ht="12">
      <c r="A342" s="38"/>
      <c r="B342" s="39"/>
      <c r="C342" s="40"/>
      <c r="D342" s="239" t="s">
        <v>152</v>
      </c>
      <c r="E342" s="40"/>
      <c r="F342" s="240" t="s">
        <v>321</v>
      </c>
      <c r="G342" s="40"/>
      <c r="H342" s="40"/>
      <c r="I342" s="241"/>
      <c r="J342" s="40"/>
      <c r="K342" s="40"/>
      <c r="L342" s="44"/>
      <c r="M342" s="242"/>
      <c r="N342" s="243"/>
      <c r="O342" s="91"/>
      <c r="P342" s="91"/>
      <c r="Q342" s="91"/>
      <c r="R342" s="91"/>
      <c r="S342" s="91"/>
      <c r="T342" s="92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T342" s="17" t="s">
        <v>152</v>
      </c>
      <c r="AU342" s="17" t="s">
        <v>86</v>
      </c>
    </row>
    <row r="343" spans="1:47" s="2" customFormat="1" ht="12">
      <c r="A343" s="38"/>
      <c r="B343" s="39"/>
      <c r="C343" s="40"/>
      <c r="D343" s="244" t="s">
        <v>154</v>
      </c>
      <c r="E343" s="40"/>
      <c r="F343" s="245" t="s">
        <v>322</v>
      </c>
      <c r="G343" s="40"/>
      <c r="H343" s="40"/>
      <c r="I343" s="241"/>
      <c r="J343" s="40"/>
      <c r="K343" s="40"/>
      <c r="L343" s="44"/>
      <c r="M343" s="242"/>
      <c r="N343" s="243"/>
      <c r="O343" s="91"/>
      <c r="P343" s="91"/>
      <c r="Q343" s="91"/>
      <c r="R343" s="91"/>
      <c r="S343" s="91"/>
      <c r="T343" s="92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T343" s="17" t="s">
        <v>154</v>
      </c>
      <c r="AU343" s="17" t="s">
        <v>86</v>
      </c>
    </row>
    <row r="344" spans="1:51" s="13" customFormat="1" ht="12">
      <c r="A344" s="13"/>
      <c r="B344" s="247"/>
      <c r="C344" s="248"/>
      <c r="D344" s="239" t="s">
        <v>158</v>
      </c>
      <c r="E344" s="249" t="s">
        <v>1</v>
      </c>
      <c r="F344" s="250" t="s">
        <v>1570</v>
      </c>
      <c r="G344" s="248"/>
      <c r="H344" s="251">
        <v>244</v>
      </c>
      <c r="I344" s="252"/>
      <c r="J344" s="248"/>
      <c r="K344" s="248"/>
      <c r="L344" s="253"/>
      <c r="M344" s="254"/>
      <c r="N344" s="255"/>
      <c r="O344" s="255"/>
      <c r="P344" s="255"/>
      <c r="Q344" s="255"/>
      <c r="R344" s="255"/>
      <c r="S344" s="255"/>
      <c r="T344" s="256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57" t="s">
        <v>158</v>
      </c>
      <c r="AU344" s="257" t="s">
        <v>86</v>
      </c>
      <c r="AV344" s="13" t="s">
        <v>86</v>
      </c>
      <c r="AW344" s="13" t="s">
        <v>35</v>
      </c>
      <c r="AX344" s="13" t="s">
        <v>82</v>
      </c>
      <c r="AY344" s="257" t="s">
        <v>143</v>
      </c>
    </row>
    <row r="345" spans="1:65" s="2" customFormat="1" ht="24.15" customHeight="1">
      <c r="A345" s="38"/>
      <c r="B345" s="39"/>
      <c r="C345" s="226" t="s">
        <v>720</v>
      </c>
      <c r="D345" s="226" t="s">
        <v>145</v>
      </c>
      <c r="E345" s="227" t="s">
        <v>578</v>
      </c>
      <c r="F345" s="228" t="s">
        <v>579</v>
      </c>
      <c r="G345" s="229" t="s">
        <v>148</v>
      </c>
      <c r="H345" s="230">
        <v>628</v>
      </c>
      <c r="I345" s="231"/>
      <c r="J345" s="232">
        <f>ROUND(I345*H345,2)</f>
        <v>0</v>
      </c>
      <c r="K345" s="228" t="s">
        <v>149</v>
      </c>
      <c r="L345" s="44"/>
      <c r="M345" s="233" t="s">
        <v>1</v>
      </c>
      <c r="N345" s="234" t="s">
        <v>43</v>
      </c>
      <c r="O345" s="91"/>
      <c r="P345" s="235">
        <f>O345*H345</f>
        <v>0</v>
      </c>
      <c r="Q345" s="235">
        <v>0.08922</v>
      </c>
      <c r="R345" s="235">
        <f>Q345*H345</f>
        <v>56.030159999999995</v>
      </c>
      <c r="S345" s="235">
        <v>0</v>
      </c>
      <c r="T345" s="236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37" t="s">
        <v>150</v>
      </c>
      <c r="AT345" s="237" t="s">
        <v>145</v>
      </c>
      <c r="AU345" s="237" t="s">
        <v>86</v>
      </c>
      <c r="AY345" s="17" t="s">
        <v>143</v>
      </c>
      <c r="BE345" s="238">
        <f>IF(N345="základní",J345,0)</f>
        <v>0</v>
      </c>
      <c r="BF345" s="238">
        <f>IF(N345="snížená",J345,0)</f>
        <v>0</v>
      </c>
      <c r="BG345" s="238">
        <f>IF(N345="zákl. přenesená",J345,0)</f>
        <v>0</v>
      </c>
      <c r="BH345" s="238">
        <f>IF(N345="sníž. přenesená",J345,0)</f>
        <v>0</v>
      </c>
      <c r="BI345" s="238">
        <f>IF(N345="nulová",J345,0)</f>
        <v>0</v>
      </c>
      <c r="BJ345" s="17" t="s">
        <v>82</v>
      </c>
      <c r="BK345" s="238">
        <f>ROUND(I345*H345,2)</f>
        <v>0</v>
      </c>
      <c r="BL345" s="17" t="s">
        <v>150</v>
      </c>
      <c r="BM345" s="237" t="s">
        <v>1584</v>
      </c>
    </row>
    <row r="346" spans="1:47" s="2" customFormat="1" ht="12">
      <c r="A346" s="38"/>
      <c r="B346" s="39"/>
      <c r="C346" s="40"/>
      <c r="D346" s="239" t="s">
        <v>152</v>
      </c>
      <c r="E346" s="40"/>
      <c r="F346" s="240" t="s">
        <v>581</v>
      </c>
      <c r="G346" s="40"/>
      <c r="H346" s="40"/>
      <c r="I346" s="241"/>
      <c r="J346" s="40"/>
      <c r="K346" s="40"/>
      <c r="L346" s="44"/>
      <c r="M346" s="242"/>
      <c r="N346" s="243"/>
      <c r="O346" s="91"/>
      <c r="P346" s="91"/>
      <c r="Q346" s="91"/>
      <c r="R346" s="91"/>
      <c r="S346" s="91"/>
      <c r="T346" s="92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152</v>
      </c>
      <c r="AU346" s="17" t="s">
        <v>86</v>
      </c>
    </row>
    <row r="347" spans="1:47" s="2" customFormat="1" ht="12">
      <c r="A347" s="38"/>
      <c r="B347" s="39"/>
      <c r="C347" s="40"/>
      <c r="D347" s="244" t="s">
        <v>154</v>
      </c>
      <c r="E347" s="40"/>
      <c r="F347" s="245" t="s">
        <v>582</v>
      </c>
      <c r="G347" s="40"/>
      <c r="H347" s="40"/>
      <c r="I347" s="241"/>
      <c r="J347" s="40"/>
      <c r="K347" s="40"/>
      <c r="L347" s="44"/>
      <c r="M347" s="242"/>
      <c r="N347" s="243"/>
      <c r="O347" s="91"/>
      <c r="P347" s="91"/>
      <c r="Q347" s="91"/>
      <c r="R347" s="91"/>
      <c r="S347" s="91"/>
      <c r="T347" s="92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154</v>
      </c>
      <c r="AU347" s="17" t="s">
        <v>86</v>
      </c>
    </row>
    <row r="348" spans="1:51" s="13" customFormat="1" ht="12">
      <c r="A348" s="13"/>
      <c r="B348" s="247"/>
      <c r="C348" s="248"/>
      <c r="D348" s="239" t="s">
        <v>158</v>
      </c>
      <c r="E348" s="249" t="s">
        <v>1</v>
      </c>
      <c r="F348" s="250" t="s">
        <v>1585</v>
      </c>
      <c r="G348" s="248"/>
      <c r="H348" s="251">
        <v>602</v>
      </c>
      <c r="I348" s="252"/>
      <c r="J348" s="248"/>
      <c r="K348" s="248"/>
      <c r="L348" s="253"/>
      <c r="M348" s="254"/>
      <c r="N348" s="255"/>
      <c r="O348" s="255"/>
      <c r="P348" s="255"/>
      <c r="Q348" s="255"/>
      <c r="R348" s="255"/>
      <c r="S348" s="255"/>
      <c r="T348" s="256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57" t="s">
        <v>158</v>
      </c>
      <c r="AU348" s="257" t="s">
        <v>86</v>
      </c>
      <c r="AV348" s="13" t="s">
        <v>86</v>
      </c>
      <c r="AW348" s="13" t="s">
        <v>35</v>
      </c>
      <c r="AX348" s="13" t="s">
        <v>78</v>
      </c>
      <c r="AY348" s="257" t="s">
        <v>143</v>
      </c>
    </row>
    <row r="349" spans="1:51" s="13" customFormat="1" ht="12">
      <c r="A349" s="13"/>
      <c r="B349" s="247"/>
      <c r="C349" s="248"/>
      <c r="D349" s="239" t="s">
        <v>158</v>
      </c>
      <c r="E349" s="249" t="s">
        <v>1</v>
      </c>
      <c r="F349" s="250" t="s">
        <v>1586</v>
      </c>
      <c r="G349" s="248"/>
      <c r="H349" s="251">
        <v>26</v>
      </c>
      <c r="I349" s="252"/>
      <c r="J349" s="248"/>
      <c r="K349" s="248"/>
      <c r="L349" s="253"/>
      <c r="M349" s="254"/>
      <c r="N349" s="255"/>
      <c r="O349" s="255"/>
      <c r="P349" s="255"/>
      <c r="Q349" s="255"/>
      <c r="R349" s="255"/>
      <c r="S349" s="255"/>
      <c r="T349" s="256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57" t="s">
        <v>158</v>
      </c>
      <c r="AU349" s="257" t="s">
        <v>86</v>
      </c>
      <c r="AV349" s="13" t="s">
        <v>86</v>
      </c>
      <c r="AW349" s="13" t="s">
        <v>35</v>
      </c>
      <c r="AX349" s="13" t="s">
        <v>78</v>
      </c>
      <c r="AY349" s="257" t="s">
        <v>143</v>
      </c>
    </row>
    <row r="350" spans="1:51" s="14" customFormat="1" ht="12">
      <c r="A350" s="14"/>
      <c r="B350" s="258"/>
      <c r="C350" s="259"/>
      <c r="D350" s="239" t="s">
        <v>158</v>
      </c>
      <c r="E350" s="260" t="s">
        <v>1</v>
      </c>
      <c r="F350" s="261" t="s">
        <v>161</v>
      </c>
      <c r="G350" s="259"/>
      <c r="H350" s="262">
        <v>628</v>
      </c>
      <c r="I350" s="263"/>
      <c r="J350" s="259"/>
      <c r="K350" s="259"/>
      <c r="L350" s="264"/>
      <c r="M350" s="265"/>
      <c r="N350" s="266"/>
      <c r="O350" s="266"/>
      <c r="P350" s="266"/>
      <c r="Q350" s="266"/>
      <c r="R350" s="266"/>
      <c r="S350" s="266"/>
      <c r="T350" s="267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68" t="s">
        <v>158</v>
      </c>
      <c r="AU350" s="268" t="s">
        <v>86</v>
      </c>
      <c r="AV350" s="14" t="s">
        <v>150</v>
      </c>
      <c r="AW350" s="14" t="s">
        <v>35</v>
      </c>
      <c r="AX350" s="14" t="s">
        <v>82</v>
      </c>
      <c r="AY350" s="268" t="s">
        <v>143</v>
      </c>
    </row>
    <row r="351" spans="1:65" s="2" customFormat="1" ht="16.5" customHeight="1">
      <c r="A351" s="38"/>
      <c r="B351" s="39"/>
      <c r="C351" s="269" t="s">
        <v>727</v>
      </c>
      <c r="D351" s="269" t="s">
        <v>215</v>
      </c>
      <c r="E351" s="270" t="s">
        <v>585</v>
      </c>
      <c r="F351" s="271" t="s">
        <v>586</v>
      </c>
      <c r="G351" s="272" t="s">
        <v>148</v>
      </c>
      <c r="H351" s="273">
        <v>608.02</v>
      </c>
      <c r="I351" s="274"/>
      <c r="J351" s="275">
        <f>ROUND(I351*H351,2)</f>
        <v>0</v>
      </c>
      <c r="K351" s="271" t="s">
        <v>149</v>
      </c>
      <c r="L351" s="276"/>
      <c r="M351" s="277" t="s">
        <v>1</v>
      </c>
      <c r="N351" s="278" t="s">
        <v>43</v>
      </c>
      <c r="O351" s="91"/>
      <c r="P351" s="235">
        <f>O351*H351</f>
        <v>0</v>
      </c>
      <c r="Q351" s="235">
        <v>0.13</v>
      </c>
      <c r="R351" s="235">
        <f>Q351*H351</f>
        <v>79.04260000000001</v>
      </c>
      <c r="S351" s="235">
        <v>0</v>
      </c>
      <c r="T351" s="236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37" t="s">
        <v>206</v>
      </c>
      <c r="AT351" s="237" t="s">
        <v>215</v>
      </c>
      <c r="AU351" s="237" t="s">
        <v>86</v>
      </c>
      <c r="AY351" s="17" t="s">
        <v>143</v>
      </c>
      <c r="BE351" s="238">
        <f>IF(N351="základní",J351,0)</f>
        <v>0</v>
      </c>
      <c r="BF351" s="238">
        <f>IF(N351="snížená",J351,0)</f>
        <v>0</v>
      </c>
      <c r="BG351" s="238">
        <f>IF(N351="zákl. přenesená",J351,0)</f>
        <v>0</v>
      </c>
      <c r="BH351" s="238">
        <f>IF(N351="sníž. přenesená",J351,0)</f>
        <v>0</v>
      </c>
      <c r="BI351" s="238">
        <f>IF(N351="nulová",J351,0)</f>
        <v>0</v>
      </c>
      <c r="BJ351" s="17" t="s">
        <v>82</v>
      </c>
      <c r="BK351" s="238">
        <f>ROUND(I351*H351,2)</f>
        <v>0</v>
      </c>
      <c r="BL351" s="17" t="s">
        <v>150</v>
      </c>
      <c r="BM351" s="237" t="s">
        <v>1587</v>
      </c>
    </row>
    <row r="352" spans="1:47" s="2" customFormat="1" ht="12">
      <c r="A352" s="38"/>
      <c r="B352" s="39"/>
      <c r="C352" s="40"/>
      <c r="D352" s="239" t="s">
        <v>152</v>
      </c>
      <c r="E352" s="40"/>
      <c r="F352" s="240" t="s">
        <v>586</v>
      </c>
      <c r="G352" s="40"/>
      <c r="H352" s="40"/>
      <c r="I352" s="241"/>
      <c r="J352" s="40"/>
      <c r="K352" s="40"/>
      <c r="L352" s="44"/>
      <c r="M352" s="242"/>
      <c r="N352" s="243"/>
      <c r="O352" s="91"/>
      <c r="P352" s="91"/>
      <c r="Q352" s="91"/>
      <c r="R352" s="91"/>
      <c r="S352" s="91"/>
      <c r="T352" s="92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152</v>
      </c>
      <c r="AU352" s="17" t="s">
        <v>86</v>
      </c>
    </row>
    <row r="353" spans="1:51" s="13" customFormat="1" ht="12">
      <c r="A353" s="13"/>
      <c r="B353" s="247"/>
      <c r="C353" s="248"/>
      <c r="D353" s="239" t="s">
        <v>158</v>
      </c>
      <c r="E353" s="249" t="s">
        <v>1</v>
      </c>
      <c r="F353" s="250" t="s">
        <v>1588</v>
      </c>
      <c r="G353" s="248"/>
      <c r="H353" s="251">
        <v>602</v>
      </c>
      <c r="I353" s="252"/>
      <c r="J353" s="248"/>
      <c r="K353" s="248"/>
      <c r="L353" s="253"/>
      <c r="M353" s="254"/>
      <c r="N353" s="255"/>
      <c r="O353" s="255"/>
      <c r="P353" s="255"/>
      <c r="Q353" s="255"/>
      <c r="R353" s="255"/>
      <c r="S353" s="255"/>
      <c r="T353" s="256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57" t="s">
        <v>158</v>
      </c>
      <c r="AU353" s="257" t="s">
        <v>86</v>
      </c>
      <c r="AV353" s="13" t="s">
        <v>86</v>
      </c>
      <c r="AW353" s="13" t="s">
        <v>35</v>
      </c>
      <c r="AX353" s="13" t="s">
        <v>82</v>
      </c>
      <c r="AY353" s="257" t="s">
        <v>143</v>
      </c>
    </row>
    <row r="354" spans="1:51" s="13" customFormat="1" ht="12">
      <c r="A354" s="13"/>
      <c r="B354" s="247"/>
      <c r="C354" s="248"/>
      <c r="D354" s="239" t="s">
        <v>158</v>
      </c>
      <c r="E354" s="248"/>
      <c r="F354" s="250" t="s">
        <v>1589</v>
      </c>
      <c r="G354" s="248"/>
      <c r="H354" s="251">
        <v>608.02</v>
      </c>
      <c r="I354" s="252"/>
      <c r="J354" s="248"/>
      <c r="K354" s="248"/>
      <c r="L354" s="253"/>
      <c r="M354" s="254"/>
      <c r="N354" s="255"/>
      <c r="O354" s="255"/>
      <c r="P354" s="255"/>
      <c r="Q354" s="255"/>
      <c r="R354" s="255"/>
      <c r="S354" s="255"/>
      <c r="T354" s="256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7" t="s">
        <v>158</v>
      </c>
      <c r="AU354" s="257" t="s">
        <v>86</v>
      </c>
      <c r="AV354" s="13" t="s">
        <v>86</v>
      </c>
      <c r="AW354" s="13" t="s">
        <v>4</v>
      </c>
      <c r="AX354" s="13" t="s">
        <v>82</v>
      </c>
      <c r="AY354" s="257" t="s">
        <v>143</v>
      </c>
    </row>
    <row r="355" spans="1:65" s="2" customFormat="1" ht="24.15" customHeight="1">
      <c r="A355" s="38"/>
      <c r="B355" s="39"/>
      <c r="C355" s="269" t="s">
        <v>733</v>
      </c>
      <c r="D355" s="269" t="s">
        <v>215</v>
      </c>
      <c r="E355" s="270" t="s">
        <v>589</v>
      </c>
      <c r="F355" s="271" t="s">
        <v>590</v>
      </c>
      <c r="G355" s="272" t="s">
        <v>148</v>
      </c>
      <c r="H355" s="273">
        <v>26.26</v>
      </c>
      <c r="I355" s="274"/>
      <c r="J355" s="275">
        <f>ROUND(I355*H355,2)</f>
        <v>0</v>
      </c>
      <c r="K355" s="271" t="s">
        <v>149</v>
      </c>
      <c r="L355" s="276"/>
      <c r="M355" s="277" t="s">
        <v>1</v>
      </c>
      <c r="N355" s="278" t="s">
        <v>43</v>
      </c>
      <c r="O355" s="91"/>
      <c r="P355" s="235">
        <f>O355*H355</f>
        <v>0</v>
      </c>
      <c r="Q355" s="235">
        <v>0.131</v>
      </c>
      <c r="R355" s="235">
        <f>Q355*H355</f>
        <v>3.4400600000000003</v>
      </c>
      <c r="S355" s="235">
        <v>0</v>
      </c>
      <c r="T355" s="236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37" t="s">
        <v>206</v>
      </c>
      <c r="AT355" s="237" t="s">
        <v>215</v>
      </c>
      <c r="AU355" s="237" t="s">
        <v>86</v>
      </c>
      <c r="AY355" s="17" t="s">
        <v>143</v>
      </c>
      <c r="BE355" s="238">
        <f>IF(N355="základní",J355,0)</f>
        <v>0</v>
      </c>
      <c r="BF355" s="238">
        <f>IF(N355="snížená",J355,0)</f>
        <v>0</v>
      </c>
      <c r="BG355" s="238">
        <f>IF(N355="zákl. přenesená",J355,0)</f>
        <v>0</v>
      </c>
      <c r="BH355" s="238">
        <f>IF(N355="sníž. přenesená",J355,0)</f>
        <v>0</v>
      </c>
      <c r="BI355" s="238">
        <f>IF(N355="nulová",J355,0)</f>
        <v>0</v>
      </c>
      <c r="BJ355" s="17" t="s">
        <v>82</v>
      </c>
      <c r="BK355" s="238">
        <f>ROUND(I355*H355,2)</f>
        <v>0</v>
      </c>
      <c r="BL355" s="17" t="s">
        <v>150</v>
      </c>
      <c r="BM355" s="237" t="s">
        <v>1590</v>
      </c>
    </row>
    <row r="356" spans="1:47" s="2" customFormat="1" ht="12">
      <c r="A356" s="38"/>
      <c r="B356" s="39"/>
      <c r="C356" s="40"/>
      <c r="D356" s="239" t="s">
        <v>152</v>
      </c>
      <c r="E356" s="40"/>
      <c r="F356" s="240" t="s">
        <v>590</v>
      </c>
      <c r="G356" s="40"/>
      <c r="H356" s="40"/>
      <c r="I356" s="241"/>
      <c r="J356" s="40"/>
      <c r="K356" s="40"/>
      <c r="L356" s="44"/>
      <c r="M356" s="242"/>
      <c r="N356" s="243"/>
      <c r="O356" s="91"/>
      <c r="P356" s="91"/>
      <c r="Q356" s="91"/>
      <c r="R356" s="91"/>
      <c r="S356" s="91"/>
      <c r="T356" s="92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T356" s="17" t="s">
        <v>152</v>
      </c>
      <c r="AU356" s="17" t="s">
        <v>86</v>
      </c>
    </row>
    <row r="357" spans="1:51" s="13" customFormat="1" ht="12">
      <c r="A357" s="13"/>
      <c r="B357" s="247"/>
      <c r="C357" s="248"/>
      <c r="D357" s="239" t="s">
        <v>158</v>
      </c>
      <c r="E357" s="249" t="s">
        <v>1</v>
      </c>
      <c r="F357" s="250" t="s">
        <v>324</v>
      </c>
      <c r="G357" s="248"/>
      <c r="H357" s="251">
        <v>26</v>
      </c>
      <c r="I357" s="252"/>
      <c r="J357" s="248"/>
      <c r="K357" s="248"/>
      <c r="L357" s="253"/>
      <c r="M357" s="254"/>
      <c r="N357" s="255"/>
      <c r="O357" s="255"/>
      <c r="P357" s="255"/>
      <c r="Q357" s="255"/>
      <c r="R357" s="255"/>
      <c r="S357" s="255"/>
      <c r="T357" s="256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57" t="s">
        <v>158</v>
      </c>
      <c r="AU357" s="257" t="s">
        <v>86</v>
      </c>
      <c r="AV357" s="13" t="s">
        <v>86</v>
      </c>
      <c r="AW357" s="13" t="s">
        <v>35</v>
      </c>
      <c r="AX357" s="13" t="s">
        <v>82</v>
      </c>
      <c r="AY357" s="257" t="s">
        <v>143</v>
      </c>
    </row>
    <row r="358" spans="1:51" s="13" customFormat="1" ht="12">
      <c r="A358" s="13"/>
      <c r="B358" s="247"/>
      <c r="C358" s="248"/>
      <c r="D358" s="239" t="s">
        <v>158</v>
      </c>
      <c r="E358" s="248"/>
      <c r="F358" s="250" t="s">
        <v>1591</v>
      </c>
      <c r="G358" s="248"/>
      <c r="H358" s="251">
        <v>26.26</v>
      </c>
      <c r="I358" s="252"/>
      <c r="J358" s="248"/>
      <c r="K358" s="248"/>
      <c r="L358" s="253"/>
      <c r="M358" s="254"/>
      <c r="N358" s="255"/>
      <c r="O358" s="255"/>
      <c r="P358" s="255"/>
      <c r="Q358" s="255"/>
      <c r="R358" s="255"/>
      <c r="S358" s="255"/>
      <c r="T358" s="256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57" t="s">
        <v>158</v>
      </c>
      <c r="AU358" s="257" t="s">
        <v>86</v>
      </c>
      <c r="AV358" s="13" t="s">
        <v>86</v>
      </c>
      <c r="AW358" s="13" t="s">
        <v>4</v>
      </c>
      <c r="AX358" s="13" t="s">
        <v>82</v>
      </c>
      <c r="AY358" s="257" t="s">
        <v>143</v>
      </c>
    </row>
    <row r="359" spans="1:65" s="2" customFormat="1" ht="24.15" customHeight="1">
      <c r="A359" s="38"/>
      <c r="B359" s="39"/>
      <c r="C359" s="226" t="s">
        <v>739</v>
      </c>
      <c r="D359" s="226" t="s">
        <v>145</v>
      </c>
      <c r="E359" s="227" t="s">
        <v>593</v>
      </c>
      <c r="F359" s="228" t="s">
        <v>594</v>
      </c>
      <c r="G359" s="229" t="s">
        <v>148</v>
      </c>
      <c r="H359" s="230">
        <v>393</v>
      </c>
      <c r="I359" s="231"/>
      <c r="J359" s="232">
        <f>ROUND(I359*H359,2)</f>
        <v>0</v>
      </c>
      <c r="K359" s="228" t="s">
        <v>149</v>
      </c>
      <c r="L359" s="44"/>
      <c r="M359" s="233" t="s">
        <v>1</v>
      </c>
      <c r="N359" s="234" t="s">
        <v>43</v>
      </c>
      <c r="O359" s="91"/>
      <c r="P359" s="235">
        <f>O359*H359</f>
        <v>0</v>
      </c>
      <c r="Q359" s="235">
        <v>0.11162</v>
      </c>
      <c r="R359" s="235">
        <f>Q359*H359</f>
        <v>43.866659999999996</v>
      </c>
      <c r="S359" s="235">
        <v>0</v>
      </c>
      <c r="T359" s="236">
        <f>S359*H359</f>
        <v>0</v>
      </c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R359" s="237" t="s">
        <v>150</v>
      </c>
      <c r="AT359" s="237" t="s">
        <v>145</v>
      </c>
      <c r="AU359" s="237" t="s">
        <v>86</v>
      </c>
      <c r="AY359" s="17" t="s">
        <v>143</v>
      </c>
      <c r="BE359" s="238">
        <f>IF(N359="základní",J359,0)</f>
        <v>0</v>
      </c>
      <c r="BF359" s="238">
        <f>IF(N359="snížená",J359,0)</f>
        <v>0</v>
      </c>
      <c r="BG359" s="238">
        <f>IF(N359="zákl. přenesená",J359,0)</f>
        <v>0</v>
      </c>
      <c r="BH359" s="238">
        <f>IF(N359="sníž. přenesená",J359,0)</f>
        <v>0</v>
      </c>
      <c r="BI359" s="238">
        <f>IF(N359="nulová",J359,0)</f>
        <v>0</v>
      </c>
      <c r="BJ359" s="17" t="s">
        <v>82</v>
      </c>
      <c r="BK359" s="238">
        <f>ROUND(I359*H359,2)</f>
        <v>0</v>
      </c>
      <c r="BL359" s="17" t="s">
        <v>150</v>
      </c>
      <c r="BM359" s="237" t="s">
        <v>1592</v>
      </c>
    </row>
    <row r="360" spans="1:47" s="2" customFormat="1" ht="12">
      <c r="A360" s="38"/>
      <c r="B360" s="39"/>
      <c r="C360" s="40"/>
      <c r="D360" s="239" t="s">
        <v>152</v>
      </c>
      <c r="E360" s="40"/>
      <c r="F360" s="240" t="s">
        <v>596</v>
      </c>
      <c r="G360" s="40"/>
      <c r="H360" s="40"/>
      <c r="I360" s="241"/>
      <c r="J360" s="40"/>
      <c r="K360" s="40"/>
      <c r="L360" s="44"/>
      <c r="M360" s="242"/>
      <c r="N360" s="243"/>
      <c r="O360" s="91"/>
      <c r="P360" s="91"/>
      <c r="Q360" s="91"/>
      <c r="R360" s="91"/>
      <c r="S360" s="91"/>
      <c r="T360" s="92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152</v>
      </c>
      <c r="AU360" s="17" t="s">
        <v>86</v>
      </c>
    </row>
    <row r="361" spans="1:47" s="2" customFormat="1" ht="12">
      <c r="A361" s="38"/>
      <c r="B361" s="39"/>
      <c r="C361" s="40"/>
      <c r="D361" s="244" t="s">
        <v>154</v>
      </c>
      <c r="E361" s="40"/>
      <c r="F361" s="245" t="s">
        <v>597</v>
      </c>
      <c r="G361" s="40"/>
      <c r="H361" s="40"/>
      <c r="I361" s="241"/>
      <c r="J361" s="40"/>
      <c r="K361" s="40"/>
      <c r="L361" s="44"/>
      <c r="M361" s="242"/>
      <c r="N361" s="243"/>
      <c r="O361" s="91"/>
      <c r="P361" s="91"/>
      <c r="Q361" s="91"/>
      <c r="R361" s="91"/>
      <c r="S361" s="91"/>
      <c r="T361" s="92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T361" s="17" t="s">
        <v>154</v>
      </c>
      <c r="AU361" s="17" t="s">
        <v>86</v>
      </c>
    </row>
    <row r="362" spans="1:51" s="13" customFormat="1" ht="12">
      <c r="A362" s="13"/>
      <c r="B362" s="247"/>
      <c r="C362" s="248"/>
      <c r="D362" s="239" t="s">
        <v>158</v>
      </c>
      <c r="E362" s="249" t="s">
        <v>1</v>
      </c>
      <c r="F362" s="250" t="s">
        <v>1593</v>
      </c>
      <c r="G362" s="248"/>
      <c r="H362" s="251">
        <v>335</v>
      </c>
      <c r="I362" s="252"/>
      <c r="J362" s="248"/>
      <c r="K362" s="248"/>
      <c r="L362" s="253"/>
      <c r="M362" s="254"/>
      <c r="N362" s="255"/>
      <c r="O362" s="255"/>
      <c r="P362" s="255"/>
      <c r="Q362" s="255"/>
      <c r="R362" s="255"/>
      <c r="S362" s="255"/>
      <c r="T362" s="256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7" t="s">
        <v>158</v>
      </c>
      <c r="AU362" s="257" t="s">
        <v>86</v>
      </c>
      <c r="AV362" s="13" t="s">
        <v>86</v>
      </c>
      <c r="AW362" s="13" t="s">
        <v>35</v>
      </c>
      <c r="AX362" s="13" t="s">
        <v>78</v>
      </c>
      <c r="AY362" s="257" t="s">
        <v>143</v>
      </c>
    </row>
    <row r="363" spans="1:51" s="13" customFormat="1" ht="12">
      <c r="A363" s="13"/>
      <c r="B363" s="247"/>
      <c r="C363" s="248"/>
      <c r="D363" s="239" t="s">
        <v>158</v>
      </c>
      <c r="E363" s="249" t="s">
        <v>1</v>
      </c>
      <c r="F363" s="250" t="s">
        <v>1594</v>
      </c>
      <c r="G363" s="248"/>
      <c r="H363" s="251">
        <v>58</v>
      </c>
      <c r="I363" s="252"/>
      <c r="J363" s="248"/>
      <c r="K363" s="248"/>
      <c r="L363" s="253"/>
      <c r="M363" s="254"/>
      <c r="N363" s="255"/>
      <c r="O363" s="255"/>
      <c r="P363" s="255"/>
      <c r="Q363" s="255"/>
      <c r="R363" s="255"/>
      <c r="S363" s="255"/>
      <c r="T363" s="256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57" t="s">
        <v>158</v>
      </c>
      <c r="AU363" s="257" t="s">
        <v>86</v>
      </c>
      <c r="AV363" s="13" t="s">
        <v>86</v>
      </c>
      <c r="AW363" s="13" t="s">
        <v>35</v>
      </c>
      <c r="AX363" s="13" t="s">
        <v>78</v>
      </c>
      <c r="AY363" s="257" t="s">
        <v>143</v>
      </c>
    </row>
    <row r="364" spans="1:51" s="14" customFormat="1" ht="12">
      <c r="A364" s="14"/>
      <c r="B364" s="258"/>
      <c r="C364" s="259"/>
      <c r="D364" s="239" t="s">
        <v>158</v>
      </c>
      <c r="E364" s="260" t="s">
        <v>1</v>
      </c>
      <c r="F364" s="261" t="s">
        <v>161</v>
      </c>
      <c r="G364" s="259"/>
      <c r="H364" s="262">
        <v>393</v>
      </c>
      <c r="I364" s="263"/>
      <c r="J364" s="259"/>
      <c r="K364" s="259"/>
      <c r="L364" s="264"/>
      <c r="M364" s="265"/>
      <c r="N364" s="266"/>
      <c r="O364" s="266"/>
      <c r="P364" s="266"/>
      <c r="Q364" s="266"/>
      <c r="R364" s="266"/>
      <c r="S364" s="266"/>
      <c r="T364" s="267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68" t="s">
        <v>158</v>
      </c>
      <c r="AU364" s="268" t="s">
        <v>86</v>
      </c>
      <c r="AV364" s="14" t="s">
        <v>150</v>
      </c>
      <c r="AW364" s="14" t="s">
        <v>35</v>
      </c>
      <c r="AX364" s="14" t="s">
        <v>82</v>
      </c>
      <c r="AY364" s="268" t="s">
        <v>143</v>
      </c>
    </row>
    <row r="365" spans="1:65" s="2" customFormat="1" ht="16.5" customHeight="1">
      <c r="A365" s="38"/>
      <c r="B365" s="39"/>
      <c r="C365" s="269" t="s">
        <v>747</v>
      </c>
      <c r="D365" s="269" t="s">
        <v>215</v>
      </c>
      <c r="E365" s="270" t="s">
        <v>600</v>
      </c>
      <c r="F365" s="271" t="s">
        <v>601</v>
      </c>
      <c r="G365" s="272" t="s">
        <v>148</v>
      </c>
      <c r="H365" s="273">
        <v>338.35</v>
      </c>
      <c r="I365" s="274"/>
      <c r="J365" s="275">
        <f>ROUND(I365*H365,2)</f>
        <v>0</v>
      </c>
      <c r="K365" s="271" t="s">
        <v>149</v>
      </c>
      <c r="L365" s="276"/>
      <c r="M365" s="277" t="s">
        <v>1</v>
      </c>
      <c r="N365" s="278" t="s">
        <v>43</v>
      </c>
      <c r="O365" s="91"/>
      <c r="P365" s="235">
        <f>O365*H365</f>
        <v>0</v>
      </c>
      <c r="Q365" s="235">
        <v>0.176</v>
      </c>
      <c r="R365" s="235">
        <f>Q365*H365</f>
        <v>59.5496</v>
      </c>
      <c r="S365" s="235">
        <v>0</v>
      </c>
      <c r="T365" s="236">
        <f>S365*H365</f>
        <v>0</v>
      </c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R365" s="237" t="s">
        <v>206</v>
      </c>
      <c r="AT365" s="237" t="s">
        <v>215</v>
      </c>
      <c r="AU365" s="237" t="s">
        <v>86</v>
      </c>
      <c r="AY365" s="17" t="s">
        <v>143</v>
      </c>
      <c r="BE365" s="238">
        <f>IF(N365="základní",J365,0)</f>
        <v>0</v>
      </c>
      <c r="BF365" s="238">
        <f>IF(N365="snížená",J365,0)</f>
        <v>0</v>
      </c>
      <c r="BG365" s="238">
        <f>IF(N365="zákl. přenesená",J365,0)</f>
        <v>0</v>
      </c>
      <c r="BH365" s="238">
        <f>IF(N365="sníž. přenesená",J365,0)</f>
        <v>0</v>
      </c>
      <c r="BI365" s="238">
        <f>IF(N365="nulová",J365,0)</f>
        <v>0</v>
      </c>
      <c r="BJ365" s="17" t="s">
        <v>82</v>
      </c>
      <c r="BK365" s="238">
        <f>ROUND(I365*H365,2)</f>
        <v>0</v>
      </c>
      <c r="BL365" s="17" t="s">
        <v>150</v>
      </c>
      <c r="BM365" s="237" t="s">
        <v>1595</v>
      </c>
    </row>
    <row r="366" spans="1:47" s="2" customFormat="1" ht="12">
      <c r="A366" s="38"/>
      <c r="B366" s="39"/>
      <c r="C366" s="40"/>
      <c r="D366" s="239" t="s">
        <v>152</v>
      </c>
      <c r="E366" s="40"/>
      <c r="F366" s="240" t="s">
        <v>601</v>
      </c>
      <c r="G366" s="40"/>
      <c r="H366" s="40"/>
      <c r="I366" s="241"/>
      <c r="J366" s="40"/>
      <c r="K366" s="40"/>
      <c r="L366" s="44"/>
      <c r="M366" s="242"/>
      <c r="N366" s="243"/>
      <c r="O366" s="91"/>
      <c r="P366" s="91"/>
      <c r="Q366" s="91"/>
      <c r="R366" s="91"/>
      <c r="S366" s="91"/>
      <c r="T366" s="92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T366" s="17" t="s">
        <v>152</v>
      </c>
      <c r="AU366" s="17" t="s">
        <v>86</v>
      </c>
    </row>
    <row r="367" spans="1:51" s="13" customFormat="1" ht="12">
      <c r="A367" s="13"/>
      <c r="B367" s="247"/>
      <c r="C367" s="248"/>
      <c r="D367" s="239" t="s">
        <v>158</v>
      </c>
      <c r="E367" s="249" t="s">
        <v>1</v>
      </c>
      <c r="F367" s="250" t="s">
        <v>1593</v>
      </c>
      <c r="G367" s="248"/>
      <c r="H367" s="251">
        <v>335</v>
      </c>
      <c r="I367" s="252"/>
      <c r="J367" s="248"/>
      <c r="K367" s="248"/>
      <c r="L367" s="253"/>
      <c r="M367" s="254"/>
      <c r="N367" s="255"/>
      <c r="O367" s="255"/>
      <c r="P367" s="255"/>
      <c r="Q367" s="255"/>
      <c r="R367" s="255"/>
      <c r="S367" s="255"/>
      <c r="T367" s="256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7" t="s">
        <v>158</v>
      </c>
      <c r="AU367" s="257" t="s">
        <v>86</v>
      </c>
      <c r="AV367" s="13" t="s">
        <v>86</v>
      </c>
      <c r="AW367" s="13" t="s">
        <v>35</v>
      </c>
      <c r="AX367" s="13" t="s">
        <v>82</v>
      </c>
      <c r="AY367" s="257" t="s">
        <v>143</v>
      </c>
    </row>
    <row r="368" spans="1:51" s="13" customFormat="1" ht="12">
      <c r="A368" s="13"/>
      <c r="B368" s="247"/>
      <c r="C368" s="248"/>
      <c r="D368" s="239" t="s">
        <v>158</v>
      </c>
      <c r="E368" s="248"/>
      <c r="F368" s="250" t="s">
        <v>1596</v>
      </c>
      <c r="G368" s="248"/>
      <c r="H368" s="251">
        <v>338.35</v>
      </c>
      <c r="I368" s="252"/>
      <c r="J368" s="248"/>
      <c r="K368" s="248"/>
      <c r="L368" s="253"/>
      <c r="M368" s="254"/>
      <c r="N368" s="255"/>
      <c r="O368" s="255"/>
      <c r="P368" s="255"/>
      <c r="Q368" s="255"/>
      <c r="R368" s="255"/>
      <c r="S368" s="255"/>
      <c r="T368" s="256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7" t="s">
        <v>158</v>
      </c>
      <c r="AU368" s="257" t="s">
        <v>86</v>
      </c>
      <c r="AV368" s="13" t="s">
        <v>86</v>
      </c>
      <c r="AW368" s="13" t="s">
        <v>4</v>
      </c>
      <c r="AX368" s="13" t="s">
        <v>82</v>
      </c>
      <c r="AY368" s="257" t="s">
        <v>143</v>
      </c>
    </row>
    <row r="369" spans="1:65" s="2" customFormat="1" ht="24.15" customHeight="1">
      <c r="A369" s="38"/>
      <c r="B369" s="39"/>
      <c r="C369" s="269" t="s">
        <v>751</v>
      </c>
      <c r="D369" s="269" t="s">
        <v>215</v>
      </c>
      <c r="E369" s="270" t="s">
        <v>605</v>
      </c>
      <c r="F369" s="271" t="s">
        <v>606</v>
      </c>
      <c r="G369" s="272" t="s">
        <v>148</v>
      </c>
      <c r="H369" s="273">
        <v>58.58</v>
      </c>
      <c r="I369" s="274"/>
      <c r="J369" s="275">
        <f>ROUND(I369*H369,2)</f>
        <v>0</v>
      </c>
      <c r="K369" s="271" t="s">
        <v>149</v>
      </c>
      <c r="L369" s="276"/>
      <c r="M369" s="277" t="s">
        <v>1</v>
      </c>
      <c r="N369" s="278" t="s">
        <v>43</v>
      </c>
      <c r="O369" s="91"/>
      <c r="P369" s="235">
        <f>O369*H369</f>
        <v>0</v>
      </c>
      <c r="Q369" s="235">
        <v>0.175</v>
      </c>
      <c r="R369" s="235">
        <f>Q369*H369</f>
        <v>10.251499999999998</v>
      </c>
      <c r="S369" s="235">
        <v>0</v>
      </c>
      <c r="T369" s="236">
        <f>S369*H369</f>
        <v>0</v>
      </c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R369" s="237" t="s">
        <v>206</v>
      </c>
      <c r="AT369" s="237" t="s">
        <v>215</v>
      </c>
      <c r="AU369" s="237" t="s">
        <v>86</v>
      </c>
      <c r="AY369" s="17" t="s">
        <v>143</v>
      </c>
      <c r="BE369" s="238">
        <f>IF(N369="základní",J369,0)</f>
        <v>0</v>
      </c>
      <c r="BF369" s="238">
        <f>IF(N369="snížená",J369,0)</f>
        <v>0</v>
      </c>
      <c r="BG369" s="238">
        <f>IF(N369="zákl. přenesená",J369,0)</f>
        <v>0</v>
      </c>
      <c r="BH369" s="238">
        <f>IF(N369="sníž. přenesená",J369,0)</f>
        <v>0</v>
      </c>
      <c r="BI369" s="238">
        <f>IF(N369="nulová",J369,0)</f>
        <v>0</v>
      </c>
      <c r="BJ369" s="17" t="s">
        <v>82</v>
      </c>
      <c r="BK369" s="238">
        <f>ROUND(I369*H369,2)</f>
        <v>0</v>
      </c>
      <c r="BL369" s="17" t="s">
        <v>150</v>
      </c>
      <c r="BM369" s="237" t="s">
        <v>1597</v>
      </c>
    </row>
    <row r="370" spans="1:47" s="2" customFormat="1" ht="12">
      <c r="A370" s="38"/>
      <c r="B370" s="39"/>
      <c r="C370" s="40"/>
      <c r="D370" s="239" t="s">
        <v>152</v>
      </c>
      <c r="E370" s="40"/>
      <c r="F370" s="240" t="s">
        <v>606</v>
      </c>
      <c r="G370" s="40"/>
      <c r="H370" s="40"/>
      <c r="I370" s="241"/>
      <c r="J370" s="40"/>
      <c r="K370" s="40"/>
      <c r="L370" s="44"/>
      <c r="M370" s="242"/>
      <c r="N370" s="243"/>
      <c r="O370" s="91"/>
      <c r="P370" s="91"/>
      <c r="Q370" s="91"/>
      <c r="R370" s="91"/>
      <c r="S370" s="91"/>
      <c r="T370" s="92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T370" s="17" t="s">
        <v>152</v>
      </c>
      <c r="AU370" s="17" t="s">
        <v>86</v>
      </c>
    </row>
    <row r="371" spans="1:51" s="13" customFormat="1" ht="12">
      <c r="A371" s="13"/>
      <c r="B371" s="247"/>
      <c r="C371" s="248"/>
      <c r="D371" s="239" t="s">
        <v>158</v>
      </c>
      <c r="E371" s="249" t="s">
        <v>1</v>
      </c>
      <c r="F371" s="250" t="s">
        <v>747</v>
      </c>
      <c r="G371" s="248"/>
      <c r="H371" s="251">
        <v>58</v>
      </c>
      <c r="I371" s="252"/>
      <c r="J371" s="248"/>
      <c r="K371" s="248"/>
      <c r="L371" s="253"/>
      <c r="M371" s="254"/>
      <c r="N371" s="255"/>
      <c r="O371" s="255"/>
      <c r="P371" s="255"/>
      <c r="Q371" s="255"/>
      <c r="R371" s="255"/>
      <c r="S371" s="255"/>
      <c r="T371" s="256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57" t="s">
        <v>158</v>
      </c>
      <c r="AU371" s="257" t="s">
        <v>86</v>
      </c>
      <c r="AV371" s="13" t="s">
        <v>86</v>
      </c>
      <c r="AW371" s="13" t="s">
        <v>35</v>
      </c>
      <c r="AX371" s="13" t="s">
        <v>82</v>
      </c>
      <c r="AY371" s="257" t="s">
        <v>143</v>
      </c>
    </row>
    <row r="372" spans="1:51" s="13" customFormat="1" ht="12">
      <c r="A372" s="13"/>
      <c r="B372" s="247"/>
      <c r="C372" s="248"/>
      <c r="D372" s="239" t="s">
        <v>158</v>
      </c>
      <c r="E372" s="248"/>
      <c r="F372" s="250" t="s">
        <v>1598</v>
      </c>
      <c r="G372" s="248"/>
      <c r="H372" s="251">
        <v>58.58</v>
      </c>
      <c r="I372" s="252"/>
      <c r="J372" s="248"/>
      <c r="K372" s="248"/>
      <c r="L372" s="253"/>
      <c r="M372" s="254"/>
      <c r="N372" s="255"/>
      <c r="O372" s="255"/>
      <c r="P372" s="255"/>
      <c r="Q372" s="255"/>
      <c r="R372" s="255"/>
      <c r="S372" s="255"/>
      <c r="T372" s="256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57" t="s">
        <v>158</v>
      </c>
      <c r="AU372" s="257" t="s">
        <v>86</v>
      </c>
      <c r="AV372" s="13" t="s">
        <v>86</v>
      </c>
      <c r="AW372" s="13" t="s">
        <v>4</v>
      </c>
      <c r="AX372" s="13" t="s">
        <v>82</v>
      </c>
      <c r="AY372" s="257" t="s">
        <v>143</v>
      </c>
    </row>
    <row r="373" spans="1:65" s="2" customFormat="1" ht="24.15" customHeight="1">
      <c r="A373" s="38"/>
      <c r="B373" s="39"/>
      <c r="C373" s="226" t="s">
        <v>759</v>
      </c>
      <c r="D373" s="226" t="s">
        <v>145</v>
      </c>
      <c r="E373" s="227" t="s">
        <v>609</v>
      </c>
      <c r="F373" s="228" t="s">
        <v>610</v>
      </c>
      <c r="G373" s="229" t="s">
        <v>148</v>
      </c>
      <c r="H373" s="230">
        <v>670</v>
      </c>
      <c r="I373" s="231"/>
      <c r="J373" s="232">
        <f>ROUND(I373*H373,2)</f>
        <v>0</v>
      </c>
      <c r="K373" s="228" t="s">
        <v>149</v>
      </c>
      <c r="L373" s="44"/>
      <c r="M373" s="233" t="s">
        <v>1</v>
      </c>
      <c r="N373" s="234" t="s">
        <v>43</v>
      </c>
      <c r="O373" s="91"/>
      <c r="P373" s="235">
        <f>O373*H373</f>
        <v>0</v>
      </c>
      <c r="Q373" s="235">
        <v>0.098</v>
      </c>
      <c r="R373" s="235">
        <f>Q373*H373</f>
        <v>65.66</v>
      </c>
      <c r="S373" s="235">
        <v>0</v>
      </c>
      <c r="T373" s="236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37" t="s">
        <v>150</v>
      </c>
      <c r="AT373" s="237" t="s">
        <v>145</v>
      </c>
      <c r="AU373" s="237" t="s">
        <v>86</v>
      </c>
      <c r="AY373" s="17" t="s">
        <v>143</v>
      </c>
      <c r="BE373" s="238">
        <f>IF(N373="základní",J373,0)</f>
        <v>0</v>
      </c>
      <c r="BF373" s="238">
        <f>IF(N373="snížená",J373,0)</f>
        <v>0</v>
      </c>
      <c r="BG373" s="238">
        <f>IF(N373="zákl. přenesená",J373,0)</f>
        <v>0</v>
      </c>
      <c r="BH373" s="238">
        <f>IF(N373="sníž. přenesená",J373,0)</f>
        <v>0</v>
      </c>
      <c r="BI373" s="238">
        <f>IF(N373="nulová",J373,0)</f>
        <v>0</v>
      </c>
      <c r="BJ373" s="17" t="s">
        <v>82</v>
      </c>
      <c r="BK373" s="238">
        <f>ROUND(I373*H373,2)</f>
        <v>0</v>
      </c>
      <c r="BL373" s="17" t="s">
        <v>150</v>
      </c>
      <c r="BM373" s="237" t="s">
        <v>1599</v>
      </c>
    </row>
    <row r="374" spans="1:47" s="2" customFormat="1" ht="12">
      <c r="A374" s="38"/>
      <c r="B374" s="39"/>
      <c r="C374" s="40"/>
      <c r="D374" s="239" t="s">
        <v>152</v>
      </c>
      <c r="E374" s="40"/>
      <c r="F374" s="240" t="s">
        <v>612</v>
      </c>
      <c r="G374" s="40"/>
      <c r="H374" s="40"/>
      <c r="I374" s="241"/>
      <c r="J374" s="40"/>
      <c r="K374" s="40"/>
      <c r="L374" s="44"/>
      <c r="M374" s="242"/>
      <c r="N374" s="243"/>
      <c r="O374" s="91"/>
      <c r="P374" s="91"/>
      <c r="Q374" s="91"/>
      <c r="R374" s="91"/>
      <c r="S374" s="91"/>
      <c r="T374" s="92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T374" s="17" t="s">
        <v>152</v>
      </c>
      <c r="AU374" s="17" t="s">
        <v>86</v>
      </c>
    </row>
    <row r="375" spans="1:47" s="2" customFormat="1" ht="12">
      <c r="A375" s="38"/>
      <c r="B375" s="39"/>
      <c r="C375" s="40"/>
      <c r="D375" s="244" t="s">
        <v>154</v>
      </c>
      <c r="E375" s="40"/>
      <c r="F375" s="245" t="s">
        <v>613</v>
      </c>
      <c r="G375" s="40"/>
      <c r="H375" s="40"/>
      <c r="I375" s="241"/>
      <c r="J375" s="40"/>
      <c r="K375" s="40"/>
      <c r="L375" s="44"/>
      <c r="M375" s="242"/>
      <c r="N375" s="243"/>
      <c r="O375" s="91"/>
      <c r="P375" s="91"/>
      <c r="Q375" s="91"/>
      <c r="R375" s="91"/>
      <c r="S375" s="91"/>
      <c r="T375" s="92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154</v>
      </c>
      <c r="AU375" s="17" t="s">
        <v>86</v>
      </c>
    </row>
    <row r="376" spans="1:51" s="13" customFormat="1" ht="12">
      <c r="A376" s="13"/>
      <c r="B376" s="247"/>
      <c r="C376" s="248"/>
      <c r="D376" s="239" t="s">
        <v>158</v>
      </c>
      <c r="E376" s="249" t="s">
        <v>1</v>
      </c>
      <c r="F376" s="250" t="s">
        <v>1567</v>
      </c>
      <c r="G376" s="248"/>
      <c r="H376" s="251">
        <v>670</v>
      </c>
      <c r="I376" s="252"/>
      <c r="J376" s="248"/>
      <c r="K376" s="248"/>
      <c r="L376" s="253"/>
      <c r="M376" s="254"/>
      <c r="N376" s="255"/>
      <c r="O376" s="255"/>
      <c r="P376" s="255"/>
      <c r="Q376" s="255"/>
      <c r="R376" s="255"/>
      <c r="S376" s="255"/>
      <c r="T376" s="256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57" t="s">
        <v>158</v>
      </c>
      <c r="AU376" s="257" t="s">
        <v>86</v>
      </c>
      <c r="AV376" s="13" t="s">
        <v>86</v>
      </c>
      <c r="AW376" s="13" t="s">
        <v>35</v>
      </c>
      <c r="AX376" s="13" t="s">
        <v>82</v>
      </c>
      <c r="AY376" s="257" t="s">
        <v>143</v>
      </c>
    </row>
    <row r="377" spans="1:65" s="2" customFormat="1" ht="24.15" customHeight="1">
      <c r="A377" s="38"/>
      <c r="B377" s="39"/>
      <c r="C377" s="269" t="s">
        <v>767</v>
      </c>
      <c r="D377" s="269" t="s">
        <v>215</v>
      </c>
      <c r="E377" s="270" t="s">
        <v>614</v>
      </c>
      <c r="F377" s="271" t="s">
        <v>615</v>
      </c>
      <c r="G377" s="272" t="s">
        <v>148</v>
      </c>
      <c r="H377" s="273">
        <v>676.7</v>
      </c>
      <c r="I377" s="274"/>
      <c r="J377" s="275">
        <f>ROUND(I377*H377,2)</f>
        <v>0</v>
      </c>
      <c r="K377" s="271" t="s">
        <v>149</v>
      </c>
      <c r="L377" s="276"/>
      <c r="M377" s="277" t="s">
        <v>1</v>
      </c>
      <c r="N377" s="278" t="s">
        <v>43</v>
      </c>
      <c r="O377" s="91"/>
      <c r="P377" s="235">
        <f>O377*H377</f>
        <v>0</v>
      </c>
      <c r="Q377" s="235">
        <v>0.151</v>
      </c>
      <c r="R377" s="235">
        <f>Q377*H377</f>
        <v>102.1817</v>
      </c>
      <c r="S377" s="235">
        <v>0</v>
      </c>
      <c r="T377" s="236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37" t="s">
        <v>206</v>
      </c>
      <c r="AT377" s="237" t="s">
        <v>215</v>
      </c>
      <c r="AU377" s="237" t="s">
        <v>86</v>
      </c>
      <c r="AY377" s="17" t="s">
        <v>143</v>
      </c>
      <c r="BE377" s="238">
        <f>IF(N377="základní",J377,0)</f>
        <v>0</v>
      </c>
      <c r="BF377" s="238">
        <f>IF(N377="snížená",J377,0)</f>
        <v>0</v>
      </c>
      <c r="BG377" s="238">
        <f>IF(N377="zákl. přenesená",J377,0)</f>
        <v>0</v>
      </c>
      <c r="BH377" s="238">
        <f>IF(N377="sníž. přenesená",J377,0)</f>
        <v>0</v>
      </c>
      <c r="BI377" s="238">
        <f>IF(N377="nulová",J377,0)</f>
        <v>0</v>
      </c>
      <c r="BJ377" s="17" t="s">
        <v>82</v>
      </c>
      <c r="BK377" s="238">
        <f>ROUND(I377*H377,2)</f>
        <v>0</v>
      </c>
      <c r="BL377" s="17" t="s">
        <v>150</v>
      </c>
      <c r="BM377" s="237" t="s">
        <v>1600</v>
      </c>
    </row>
    <row r="378" spans="1:47" s="2" customFormat="1" ht="12">
      <c r="A378" s="38"/>
      <c r="B378" s="39"/>
      <c r="C378" s="40"/>
      <c r="D378" s="239" t="s">
        <v>152</v>
      </c>
      <c r="E378" s="40"/>
      <c r="F378" s="240" t="s">
        <v>615</v>
      </c>
      <c r="G378" s="40"/>
      <c r="H378" s="40"/>
      <c r="I378" s="241"/>
      <c r="J378" s="40"/>
      <c r="K378" s="40"/>
      <c r="L378" s="44"/>
      <c r="M378" s="242"/>
      <c r="N378" s="243"/>
      <c r="O378" s="91"/>
      <c r="P378" s="91"/>
      <c r="Q378" s="91"/>
      <c r="R378" s="91"/>
      <c r="S378" s="91"/>
      <c r="T378" s="92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T378" s="17" t="s">
        <v>152</v>
      </c>
      <c r="AU378" s="17" t="s">
        <v>86</v>
      </c>
    </row>
    <row r="379" spans="1:51" s="13" customFormat="1" ht="12">
      <c r="A379" s="13"/>
      <c r="B379" s="247"/>
      <c r="C379" s="248"/>
      <c r="D379" s="239" t="s">
        <v>158</v>
      </c>
      <c r="E379" s="248"/>
      <c r="F379" s="250" t="s">
        <v>1601</v>
      </c>
      <c r="G379" s="248"/>
      <c r="H379" s="251">
        <v>676.7</v>
      </c>
      <c r="I379" s="252"/>
      <c r="J379" s="248"/>
      <c r="K379" s="248"/>
      <c r="L379" s="253"/>
      <c r="M379" s="254"/>
      <c r="N379" s="255"/>
      <c r="O379" s="255"/>
      <c r="P379" s="255"/>
      <c r="Q379" s="255"/>
      <c r="R379" s="255"/>
      <c r="S379" s="255"/>
      <c r="T379" s="256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57" t="s">
        <v>158</v>
      </c>
      <c r="AU379" s="257" t="s">
        <v>86</v>
      </c>
      <c r="AV379" s="13" t="s">
        <v>86</v>
      </c>
      <c r="AW379" s="13" t="s">
        <v>4</v>
      </c>
      <c r="AX379" s="13" t="s">
        <v>82</v>
      </c>
      <c r="AY379" s="257" t="s">
        <v>143</v>
      </c>
    </row>
    <row r="380" spans="1:63" s="12" customFormat="1" ht="22.8" customHeight="1">
      <c r="A380" s="12"/>
      <c r="B380" s="210"/>
      <c r="C380" s="211"/>
      <c r="D380" s="212" t="s">
        <v>77</v>
      </c>
      <c r="E380" s="224" t="s">
        <v>214</v>
      </c>
      <c r="F380" s="224" t="s">
        <v>402</v>
      </c>
      <c r="G380" s="211"/>
      <c r="H380" s="211"/>
      <c r="I380" s="214"/>
      <c r="J380" s="225">
        <f>BK380</f>
        <v>0</v>
      </c>
      <c r="K380" s="211"/>
      <c r="L380" s="216"/>
      <c r="M380" s="217"/>
      <c r="N380" s="218"/>
      <c r="O380" s="218"/>
      <c r="P380" s="219">
        <f>SUM(P381:P468)</f>
        <v>0</v>
      </c>
      <c r="Q380" s="218"/>
      <c r="R380" s="219">
        <f>SUM(R381:R468)</f>
        <v>241.02282160000004</v>
      </c>
      <c r="S380" s="218"/>
      <c r="T380" s="220">
        <f>SUM(T381:T468)</f>
        <v>3.7623999999999995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21" t="s">
        <v>82</v>
      </c>
      <c r="AT380" s="222" t="s">
        <v>77</v>
      </c>
      <c r="AU380" s="222" t="s">
        <v>82</v>
      </c>
      <c r="AY380" s="221" t="s">
        <v>143</v>
      </c>
      <c r="BK380" s="223">
        <f>SUM(BK381:BK468)</f>
        <v>0</v>
      </c>
    </row>
    <row r="381" spans="1:65" s="2" customFormat="1" ht="24.15" customHeight="1">
      <c r="A381" s="38"/>
      <c r="B381" s="39"/>
      <c r="C381" s="226" t="s">
        <v>770</v>
      </c>
      <c r="D381" s="226" t="s">
        <v>145</v>
      </c>
      <c r="E381" s="227" t="s">
        <v>626</v>
      </c>
      <c r="F381" s="228" t="s">
        <v>627</v>
      </c>
      <c r="G381" s="229" t="s">
        <v>341</v>
      </c>
      <c r="H381" s="230">
        <v>9</v>
      </c>
      <c r="I381" s="231"/>
      <c r="J381" s="232">
        <f>ROUND(I381*H381,2)</f>
        <v>0</v>
      </c>
      <c r="K381" s="228" t="s">
        <v>149</v>
      </c>
      <c r="L381" s="44"/>
      <c r="M381" s="233" t="s">
        <v>1</v>
      </c>
      <c r="N381" s="234" t="s">
        <v>43</v>
      </c>
      <c r="O381" s="91"/>
      <c r="P381" s="235">
        <f>O381*H381</f>
        <v>0</v>
      </c>
      <c r="Q381" s="235">
        <v>0.10941</v>
      </c>
      <c r="R381" s="235">
        <f>Q381*H381</f>
        <v>0.98469</v>
      </c>
      <c r="S381" s="235">
        <v>0</v>
      </c>
      <c r="T381" s="236">
        <f>S381*H381</f>
        <v>0</v>
      </c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R381" s="237" t="s">
        <v>150</v>
      </c>
      <c r="AT381" s="237" t="s">
        <v>145</v>
      </c>
      <c r="AU381" s="237" t="s">
        <v>86</v>
      </c>
      <c r="AY381" s="17" t="s">
        <v>143</v>
      </c>
      <c r="BE381" s="238">
        <f>IF(N381="základní",J381,0)</f>
        <v>0</v>
      </c>
      <c r="BF381" s="238">
        <f>IF(N381="snížená",J381,0)</f>
        <v>0</v>
      </c>
      <c r="BG381" s="238">
        <f>IF(N381="zákl. přenesená",J381,0)</f>
        <v>0</v>
      </c>
      <c r="BH381" s="238">
        <f>IF(N381="sníž. přenesená",J381,0)</f>
        <v>0</v>
      </c>
      <c r="BI381" s="238">
        <f>IF(N381="nulová",J381,0)</f>
        <v>0</v>
      </c>
      <c r="BJ381" s="17" t="s">
        <v>82</v>
      </c>
      <c r="BK381" s="238">
        <f>ROUND(I381*H381,2)</f>
        <v>0</v>
      </c>
      <c r="BL381" s="17" t="s">
        <v>150</v>
      </c>
      <c r="BM381" s="237" t="s">
        <v>1602</v>
      </c>
    </row>
    <row r="382" spans="1:47" s="2" customFormat="1" ht="12">
      <c r="A382" s="38"/>
      <c r="B382" s="39"/>
      <c r="C382" s="40"/>
      <c r="D382" s="239" t="s">
        <v>152</v>
      </c>
      <c r="E382" s="40"/>
      <c r="F382" s="240" t="s">
        <v>629</v>
      </c>
      <c r="G382" s="40"/>
      <c r="H382" s="40"/>
      <c r="I382" s="241"/>
      <c r="J382" s="40"/>
      <c r="K382" s="40"/>
      <c r="L382" s="44"/>
      <c r="M382" s="242"/>
      <c r="N382" s="243"/>
      <c r="O382" s="91"/>
      <c r="P382" s="91"/>
      <c r="Q382" s="91"/>
      <c r="R382" s="91"/>
      <c r="S382" s="91"/>
      <c r="T382" s="92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152</v>
      </c>
      <c r="AU382" s="17" t="s">
        <v>86</v>
      </c>
    </row>
    <row r="383" spans="1:47" s="2" customFormat="1" ht="12">
      <c r="A383" s="38"/>
      <c r="B383" s="39"/>
      <c r="C383" s="40"/>
      <c r="D383" s="244" t="s">
        <v>154</v>
      </c>
      <c r="E383" s="40"/>
      <c r="F383" s="245" t="s">
        <v>630</v>
      </c>
      <c r="G383" s="40"/>
      <c r="H383" s="40"/>
      <c r="I383" s="241"/>
      <c r="J383" s="40"/>
      <c r="K383" s="40"/>
      <c r="L383" s="44"/>
      <c r="M383" s="242"/>
      <c r="N383" s="243"/>
      <c r="O383" s="91"/>
      <c r="P383" s="91"/>
      <c r="Q383" s="91"/>
      <c r="R383" s="91"/>
      <c r="S383" s="91"/>
      <c r="T383" s="92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T383" s="17" t="s">
        <v>154</v>
      </c>
      <c r="AU383" s="17" t="s">
        <v>86</v>
      </c>
    </row>
    <row r="384" spans="1:51" s="13" customFormat="1" ht="12">
      <c r="A384" s="13"/>
      <c r="B384" s="247"/>
      <c r="C384" s="248"/>
      <c r="D384" s="239" t="s">
        <v>158</v>
      </c>
      <c r="E384" s="249" t="s">
        <v>1</v>
      </c>
      <c r="F384" s="250" t="s">
        <v>1603</v>
      </c>
      <c r="G384" s="248"/>
      <c r="H384" s="251">
        <v>6</v>
      </c>
      <c r="I384" s="252"/>
      <c r="J384" s="248"/>
      <c r="K384" s="248"/>
      <c r="L384" s="253"/>
      <c r="M384" s="254"/>
      <c r="N384" s="255"/>
      <c r="O384" s="255"/>
      <c r="P384" s="255"/>
      <c r="Q384" s="255"/>
      <c r="R384" s="255"/>
      <c r="S384" s="255"/>
      <c r="T384" s="256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7" t="s">
        <v>158</v>
      </c>
      <c r="AU384" s="257" t="s">
        <v>86</v>
      </c>
      <c r="AV384" s="13" t="s">
        <v>86</v>
      </c>
      <c r="AW384" s="13" t="s">
        <v>35</v>
      </c>
      <c r="AX384" s="13" t="s">
        <v>78</v>
      </c>
      <c r="AY384" s="257" t="s">
        <v>143</v>
      </c>
    </row>
    <row r="385" spans="1:51" s="13" customFormat="1" ht="12">
      <c r="A385" s="13"/>
      <c r="B385" s="247"/>
      <c r="C385" s="248"/>
      <c r="D385" s="239" t="s">
        <v>158</v>
      </c>
      <c r="E385" s="249" t="s">
        <v>1</v>
      </c>
      <c r="F385" s="250" t="s">
        <v>1604</v>
      </c>
      <c r="G385" s="248"/>
      <c r="H385" s="251">
        <v>3</v>
      </c>
      <c r="I385" s="252"/>
      <c r="J385" s="248"/>
      <c r="K385" s="248"/>
      <c r="L385" s="253"/>
      <c r="M385" s="254"/>
      <c r="N385" s="255"/>
      <c r="O385" s="255"/>
      <c r="P385" s="255"/>
      <c r="Q385" s="255"/>
      <c r="R385" s="255"/>
      <c r="S385" s="255"/>
      <c r="T385" s="256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57" t="s">
        <v>158</v>
      </c>
      <c r="AU385" s="257" t="s">
        <v>86</v>
      </c>
      <c r="AV385" s="13" t="s">
        <v>86</v>
      </c>
      <c r="AW385" s="13" t="s">
        <v>35</v>
      </c>
      <c r="AX385" s="13" t="s">
        <v>78</v>
      </c>
      <c r="AY385" s="257" t="s">
        <v>143</v>
      </c>
    </row>
    <row r="386" spans="1:51" s="14" customFormat="1" ht="12">
      <c r="A386" s="14"/>
      <c r="B386" s="258"/>
      <c r="C386" s="259"/>
      <c r="D386" s="239" t="s">
        <v>158</v>
      </c>
      <c r="E386" s="260" t="s">
        <v>1</v>
      </c>
      <c r="F386" s="261" t="s">
        <v>161</v>
      </c>
      <c r="G386" s="259"/>
      <c r="H386" s="262">
        <v>9</v>
      </c>
      <c r="I386" s="263"/>
      <c r="J386" s="259"/>
      <c r="K386" s="259"/>
      <c r="L386" s="264"/>
      <c r="M386" s="265"/>
      <c r="N386" s="266"/>
      <c r="O386" s="266"/>
      <c r="P386" s="266"/>
      <c r="Q386" s="266"/>
      <c r="R386" s="266"/>
      <c r="S386" s="266"/>
      <c r="T386" s="267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68" t="s">
        <v>158</v>
      </c>
      <c r="AU386" s="268" t="s">
        <v>86</v>
      </c>
      <c r="AV386" s="14" t="s">
        <v>150</v>
      </c>
      <c r="AW386" s="14" t="s">
        <v>35</v>
      </c>
      <c r="AX386" s="14" t="s">
        <v>82</v>
      </c>
      <c r="AY386" s="268" t="s">
        <v>143</v>
      </c>
    </row>
    <row r="387" spans="1:65" s="2" customFormat="1" ht="24.15" customHeight="1">
      <c r="A387" s="38"/>
      <c r="B387" s="39"/>
      <c r="C387" s="269" t="s">
        <v>776</v>
      </c>
      <c r="D387" s="269" t="s">
        <v>215</v>
      </c>
      <c r="E387" s="270" t="s">
        <v>1605</v>
      </c>
      <c r="F387" s="271" t="s">
        <v>1606</v>
      </c>
      <c r="G387" s="272" t="s">
        <v>341</v>
      </c>
      <c r="H387" s="273">
        <v>1</v>
      </c>
      <c r="I387" s="274"/>
      <c r="J387" s="275">
        <f>ROUND(I387*H387,2)</f>
        <v>0</v>
      </c>
      <c r="K387" s="271" t="s">
        <v>149</v>
      </c>
      <c r="L387" s="276"/>
      <c r="M387" s="277" t="s">
        <v>1</v>
      </c>
      <c r="N387" s="278" t="s">
        <v>43</v>
      </c>
      <c r="O387" s="91"/>
      <c r="P387" s="235">
        <f>O387*H387</f>
        <v>0</v>
      </c>
      <c r="Q387" s="235">
        <v>0.0035</v>
      </c>
      <c r="R387" s="235">
        <f>Q387*H387</f>
        <v>0.0035</v>
      </c>
      <c r="S387" s="235">
        <v>0</v>
      </c>
      <c r="T387" s="236">
        <f>S387*H387</f>
        <v>0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37" t="s">
        <v>206</v>
      </c>
      <c r="AT387" s="237" t="s">
        <v>215</v>
      </c>
      <c r="AU387" s="237" t="s">
        <v>86</v>
      </c>
      <c r="AY387" s="17" t="s">
        <v>143</v>
      </c>
      <c r="BE387" s="238">
        <f>IF(N387="základní",J387,0)</f>
        <v>0</v>
      </c>
      <c r="BF387" s="238">
        <f>IF(N387="snížená",J387,0)</f>
        <v>0</v>
      </c>
      <c r="BG387" s="238">
        <f>IF(N387="zákl. přenesená",J387,0)</f>
        <v>0</v>
      </c>
      <c r="BH387" s="238">
        <f>IF(N387="sníž. přenesená",J387,0)</f>
        <v>0</v>
      </c>
      <c r="BI387" s="238">
        <f>IF(N387="nulová",J387,0)</f>
        <v>0</v>
      </c>
      <c r="BJ387" s="17" t="s">
        <v>82</v>
      </c>
      <c r="BK387" s="238">
        <f>ROUND(I387*H387,2)</f>
        <v>0</v>
      </c>
      <c r="BL387" s="17" t="s">
        <v>150</v>
      </c>
      <c r="BM387" s="237" t="s">
        <v>1607</v>
      </c>
    </row>
    <row r="388" spans="1:47" s="2" customFormat="1" ht="12">
      <c r="A388" s="38"/>
      <c r="B388" s="39"/>
      <c r="C388" s="40"/>
      <c r="D388" s="239" t="s">
        <v>152</v>
      </c>
      <c r="E388" s="40"/>
      <c r="F388" s="240" t="s">
        <v>1606</v>
      </c>
      <c r="G388" s="40"/>
      <c r="H388" s="40"/>
      <c r="I388" s="241"/>
      <c r="J388" s="40"/>
      <c r="K388" s="40"/>
      <c r="L388" s="44"/>
      <c r="M388" s="242"/>
      <c r="N388" s="243"/>
      <c r="O388" s="91"/>
      <c r="P388" s="91"/>
      <c r="Q388" s="91"/>
      <c r="R388" s="91"/>
      <c r="S388" s="91"/>
      <c r="T388" s="92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T388" s="17" t="s">
        <v>152</v>
      </c>
      <c r="AU388" s="17" t="s">
        <v>86</v>
      </c>
    </row>
    <row r="389" spans="1:65" s="2" customFormat="1" ht="16.5" customHeight="1">
      <c r="A389" s="38"/>
      <c r="B389" s="39"/>
      <c r="C389" s="269" t="s">
        <v>1031</v>
      </c>
      <c r="D389" s="269" t="s">
        <v>215</v>
      </c>
      <c r="E389" s="270" t="s">
        <v>1608</v>
      </c>
      <c r="F389" s="271" t="s">
        <v>1609</v>
      </c>
      <c r="G389" s="272" t="s">
        <v>341</v>
      </c>
      <c r="H389" s="273">
        <v>1</v>
      </c>
      <c r="I389" s="274"/>
      <c r="J389" s="275">
        <f>ROUND(I389*H389,2)</f>
        <v>0</v>
      </c>
      <c r="K389" s="271" t="s">
        <v>149</v>
      </c>
      <c r="L389" s="276"/>
      <c r="M389" s="277" t="s">
        <v>1</v>
      </c>
      <c r="N389" s="278" t="s">
        <v>43</v>
      </c>
      <c r="O389" s="91"/>
      <c r="P389" s="235">
        <f>O389*H389</f>
        <v>0</v>
      </c>
      <c r="Q389" s="235">
        <v>0.004</v>
      </c>
      <c r="R389" s="235">
        <f>Q389*H389</f>
        <v>0.004</v>
      </c>
      <c r="S389" s="235">
        <v>0</v>
      </c>
      <c r="T389" s="236">
        <f>S389*H389</f>
        <v>0</v>
      </c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R389" s="237" t="s">
        <v>206</v>
      </c>
      <c r="AT389" s="237" t="s">
        <v>215</v>
      </c>
      <c r="AU389" s="237" t="s">
        <v>86</v>
      </c>
      <c r="AY389" s="17" t="s">
        <v>143</v>
      </c>
      <c r="BE389" s="238">
        <f>IF(N389="základní",J389,0)</f>
        <v>0</v>
      </c>
      <c r="BF389" s="238">
        <f>IF(N389="snížená",J389,0)</f>
        <v>0</v>
      </c>
      <c r="BG389" s="238">
        <f>IF(N389="zákl. přenesená",J389,0)</f>
        <v>0</v>
      </c>
      <c r="BH389" s="238">
        <f>IF(N389="sníž. přenesená",J389,0)</f>
        <v>0</v>
      </c>
      <c r="BI389" s="238">
        <f>IF(N389="nulová",J389,0)</f>
        <v>0</v>
      </c>
      <c r="BJ389" s="17" t="s">
        <v>82</v>
      </c>
      <c r="BK389" s="238">
        <f>ROUND(I389*H389,2)</f>
        <v>0</v>
      </c>
      <c r="BL389" s="17" t="s">
        <v>150</v>
      </c>
      <c r="BM389" s="237" t="s">
        <v>1610</v>
      </c>
    </row>
    <row r="390" spans="1:47" s="2" customFormat="1" ht="12">
      <c r="A390" s="38"/>
      <c r="B390" s="39"/>
      <c r="C390" s="40"/>
      <c r="D390" s="239" t="s">
        <v>152</v>
      </c>
      <c r="E390" s="40"/>
      <c r="F390" s="240" t="s">
        <v>1609</v>
      </c>
      <c r="G390" s="40"/>
      <c r="H390" s="40"/>
      <c r="I390" s="241"/>
      <c r="J390" s="40"/>
      <c r="K390" s="40"/>
      <c r="L390" s="44"/>
      <c r="M390" s="242"/>
      <c r="N390" s="243"/>
      <c r="O390" s="91"/>
      <c r="P390" s="91"/>
      <c r="Q390" s="91"/>
      <c r="R390" s="91"/>
      <c r="S390" s="91"/>
      <c r="T390" s="92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T390" s="17" t="s">
        <v>152</v>
      </c>
      <c r="AU390" s="17" t="s">
        <v>86</v>
      </c>
    </row>
    <row r="391" spans="1:65" s="2" customFormat="1" ht="21.75" customHeight="1">
      <c r="A391" s="38"/>
      <c r="B391" s="39"/>
      <c r="C391" s="269" t="s">
        <v>1269</v>
      </c>
      <c r="D391" s="269" t="s">
        <v>215</v>
      </c>
      <c r="E391" s="270" t="s">
        <v>1611</v>
      </c>
      <c r="F391" s="271" t="s">
        <v>1612</v>
      </c>
      <c r="G391" s="272" t="s">
        <v>341</v>
      </c>
      <c r="H391" s="273">
        <v>3</v>
      </c>
      <c r="I391" s="274"/>
      <c r="J391" s="275">
        <f>ROUND(I391*H391,2)</f>
        <v>0</v>
      </c>
      <c r="K391" s="271" t="s">
        <v>149</v>
      </c>
      <c r="L391" s="276"/>
      <c r="M391" s="277" t="s">
        <v>1</v>
      </c>
      <c r="N391" s="278" t="s">
        <v>43</v>
      </c>
      <c r="O391" s="91"/>
      <c r="P391" s="235">
        <f>O391*H391</f>
        <v>0</v>
      </c>
      <c r="Q391" s="235">
        <v>0.0061</v>
      </c>
      <c r="R391" s="235">
        <f>Q391*H391</f>
        <v>0.0183</v>
      </c>
      <c r="S391" s="235">
        <v>0</v>
      </c>
      <c r="T391" s="236">
        <f>S391*H391</f>
        <v>0</v>
      </c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R391" s="237" t="s">
        <v>206</v>
      </c>
      <c r="AT391" s="237" t="s">
        <v>215</v>
      </c>
      <c r="AU391" s="237" t="s">
        <v>86</v>
      </c>
      <c r="AY391" s="17" t="s">
        <v>143</v>
      </c>
      <c r="BE391" s="238">
        <f>IF(N391="základní",J391,0)</f>
        <v>0</v>
      </c>
      <c r="BF391" s="238">
        <f>IF(N391="snížená",J391,0)</f>
        <v>0</v>
      </c>
      <c r="BG391" s="238">
        <f>IF(N391="zákl. přenesená",J391,0)</f>
        <v>0</v>
      </c>
      <c r="BH391" s="238">
        <f>IF(N391="sníž. přenesená",J391,0)</f>
        <v>0</v>
      </c>
      <c r="BI391" s="238">
        <f>IF(N391="nulová",J391,0)</f>
        <v>0</v>
      </c>
      <c r="BJ391" s="17" t="s">
        <v>82</v>
      </c>
      <c r="BK391" s="238">
        <f>ROUND(I391*H391,2)</f>
        <v>0</v>
      </c>
      <c r="BL391" s="17" t="s">
        <v>150</v>
      </c>
      <c r="BM391" s="237" t="s">
        <v>1613</v>
      </c>
    </row>
    <row r="392" spans="1:47" s="2" customFormat="1" ht="12">
      <c r="A392" s="38"/>
      <c r="B392" s="39"/>
      <c r="C392" s="40"/>
      <c r="D392" s="239" t="s">
        <v>152</v>
      </c>
      <c r="E392" s="40"/>
      <c r="F392" s="240" t="s">
        <v>1612</v>
      </c>
      <c r="G392" s="40"/>
      <c r="H392" s="40"/>
      <c r="I392" s="241"/>
      <c r="J392" s="40"/>
      <c r="K392" s="40"/>
      <c r="L392" s="44"/>
      <c r="M392" s="242"/>
      <c r="N392" s="243"/>
      <c r="O392" s="91"/>
      <c r="P392" s="91"/>
      <c r="Q392" s="91"/>
      <c r="R392" s="91"/>
      <c r="S392" s="91"/>
      <c r="T392" s="92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152</v>
      </c>
      <c r="AU392" s="17" t="s">
        <v>86</v>
      </c>
    </row>
    <row r="393" spans="1:65" s="2" customFormat="1" ht="16.5" customHeight="1">
      <c r="A393" s="38"/>
      <c r="B393" s="39"/>
      <c r="C393" s="269" t="s">
        <v>1275</v>
      </c>
      <c r="D393" s="269" t="s">
        <v>215</v>
      </c>
      <c r="E393" s="270" t="s">
        <v>1614</v>
      </c>
      <c r="F393" s="271" t="s">
        <v>1615</v>
      </c>
      <c r="G393" s="272" t="s">
        <v>341</v>
      </c>
      <c r="H393" s="273">
        <v>3</v>
      </c>
      <c r="I393" s="274"/>
      <c r="J393" s="275">
        <f>ROUND(I393*H393,2)</f>
        <v>0</v>
      </c>
      <c r="K393" s="271" t="s">
        <v>149</v>
      </c>
      <c r="L393" s="276"/>
      <c r="M393" s="277" t="s">
        <v>1</v>
      </c>
      <c r="N393" s="278" t="s">
        <v>43</v>
      </c>
      <c r="O393" s="91"/>
      <c r="P393" s="235">
        <f>O393*H393</f>
        <v>0</v>
      </c>
      <c r="Q393" s="235">
        <v>0.003</v>
      </c>
      <c r="R393" s="235">
        <f>Q393*H393</f>
        <v>0.009000000000000001</v>
      </c>
      <c r="S393" s="235">
        <v>0</v>
      </c>
      <c r="T393" s="236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37" t="s">
        <v>206</v>
      </c>
      <c r="AT393" s="237" t="s">
        <v>215</v>
      </c>
      <c r="AU393" s="237" t="s">
        <v>86</v>
      </c>
      <c r="AY393" s="17" t="s">
        <v>143</v>
      </c>
      <c r="BE393" s="238">
        <f>IF(N393="základní",J393,0)</f>
        <v>0</v>
      </c>
      <c r="BF393" s="238">
        <f>IF(N393="snížená",J393,0)</f>
        <v>0</v>
      </c>
      <c r="BG393" s="238">
        <f>IF(N393="zákl. přenesená",J393,0)</f>
        <v>0</v>
      </c>
      <c r="BH393" s="238">
        <f>IF(N393="sníž. přenesená",J393,0)</f>
        <v>0</v>
      </c>
      <c r="BI393" s="238">
        <f>IF(N393="nulová",J393,0)</f>
        <v>0</v>
      </c>
      <c r="BJ393" s="17" t="s">
        <v>82</v>
      </c>
      <c r="BK393" s="238">
        <f>ROUND(I393*H393,2)</f>
        <v>0</v>
      </c>
      <c r="BL393" s="17" t="s">
        <v>150</v>
      </c>
      <c r="BM393" s="237" t="s">
        <v>1616</v>
      </c>
    </row>
    <row r="394" spans="1:47" s="2" customFormat="1" ht="12">
      <c r="A394" s="38"/>
      <c r="B394" s="39"/>
      <c r="C394" s="40"/>
      <c r="D394" s="239" t="s">
        <v>152</v>
      </c>
      <c r="E394" s="40"/>
      <c r="F394" s="240" t="s">
        <v>1615</v>
      </c>
      <c r="G394" s="40"/>
      <c r="H394" s="40"/>
      <c r="I394" s="241"/>
      <c r="J394" s="40"/>
      <c r="K394" s="40"/>
      <c r="L394" s="44"/>
      <c r="M394" s="242"/>
      <c r="N394" s="243"/>
      <c r="O394" s="91"/>
      <c r="P394" s="91"/>
      <c r="Q394" s="91"/>
      <c r="R394" s="91"/>
      <c r="S394" s="91"/>
      <c r="T394" s="92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152</v>
      </c>
      <c r="AU394" s="17" t="s">
        <v>86</v>
      </c>
    </row>
    <row r="395" spans="1:65" s="2" customFormat="1" ht="16.5" customHeight="1">
      <c r="A395" s="38"/>
      <c r="B395" s="39"/>
      <c r="C395" s="269" t="s">
        <v>1280</v>
      </c>
      <c r="D395" s="269" t="s">
        <v>215</v>
      </c>
      <c r="E395" s="270" t="s">
        <v>1617</v>
      </c>
      <c r="F395" s="271" t="s">
        <v>1618</v>
      </c>
      <c r="G395" s="272" t="s">
        <v>341</v>
      </c>
      <c r="H395" s="273">
        <v>1</v>
      </c>
      <c r="I395" s="274"/>
      <c r="J395" s="275">
        <f>ROUND(I395*H395,2)</f>
        <v>0</v>
      </c>
      <c r="K395" s="271" t="s">
        <v>149</v>
      </c>
      <c r="L395" s="276"/>
      <c r="M395" s="277" t="s">
        <v>1</v>
      </c>
      <c r="N395" s="278" t="s">
        <v>43</v>
      </c>
      <c r="O395" s="91"/>
      <c r="P395" s="235">
        <f>O395*H395</f>
        <v>0</v>
      </c>
      <c r="Q395" s="235">
        <v>0.0025</v>
      </c>
      <c r="R395" s="235">
        <f>Q395*H395</f>
        <v>0.0025</v>
      </c>
      <c r="S395" s="235">
        <v>0</v>
      </c>
      <c r="T395" s="236">
        <f>S395*H395</f>
        <v>0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37" t="s">
        <v>206</v>
      </c>
      <c r="AT395" s="237" t="s">
        <v>215</v>
      </c>
      <c r="AU395" s="237" t="s">
        <v>86</v>
      </c>
      <c r="AY395" s="17" t="s">
        <v>143</v>
      </c>
      <c r="BE395" s="238">
        <f>IF(N395="základní",J395,0)</f>
        <v>0</v>
      </c>
      <c r="BF395" s="238">
        <f>IF(N395="snížená",J395,0)</f>
        <v>0</v>
      </c>
      <c r="BG395" s="238">
        <f>IF(N395="zákl. přenesená",J395,0)</f>
        <v>0</v>
      </c>
      <c r="BH395" s="238">
        <f>IF(N395="sníž. přenesená",J395,0)</f>
        <v>0</v>
      </c>
      <c r="BI395" s="238">
        <f>IF(N395="nulová",J395,0)</f>
        <v>0</v>
      </c>
      <c r="BJ395" s="17" t="s">
        <v>82</v>
      </c>
      <c r="BK395" s="238">
        <f>ROUND(I395*H395,2)</f>
        <v>0</v>
      </c>
      <c r="BL395" s="17" t="s">
        <v>150</v>
      </c>
      <c r="BM395" s="237" t="s">
        <v>1619</v>
      </c>
    </row>
    <row r="396" spans="1:47" s="2" customFormat="1" ht="12">
      <c r="A396" s="38"/>
      <c r="B396" s="39"/>
      <c r="C396" s="40"/>
      <c r="D396" s="239" t="s">
        <v>152</v>
      </c>
      <c r="E396" s="40"/>
      <c r="F396" s="240" t="s">
        <v>1618</v>
      </c>
      <c r="G396" s="40"/>
      <c r="H396" s="40"/>
      <c r="I396" s="241"/>
      <c r="J396" s="40"/>
      <c r="K396" s="40"/>
      <c r="L396" s="44"/>
      <c r="M396" s="242"/>
      <c r="N396" s="243"/>
      <c r="O396" s="91"/>
      <c r="P396" s="91"/>
      <c r="Q396" s="91"/>
      <c r="R396" s="91"/>
      <c r="S396" s="91"/>
      <c r="T396" s="92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T396" s="17" t="s">
        <v>152</v>
      </c>
      <c r="AU396" s="17" t="s">
        <v>86</v>
      </c>
    </row>
    <row r="397" spans="1:65" s="2" customFormat="1" ht="24.15" customHeight="1">
      <c r="A397" s="38"/>
      <c r="B397" s="39"/>
      <c r="C397" s="226" t="s">
        <v>1287</v>
      </c>
      <c r="D397" s="226" t="s">
        <v>145</v>
      </c>
      <c r="E397" s="227" t="s">
        <v>632</v>
      </c>
      <c r="F397" s="228" t="s">
        <v>633</v>
      </c>
      <c r="G397" s="229" t="s">
        <v>259</v>
      </c>
      <c r="H397" s="230">
        <v>149</v>
      </c>
      <c r="I397" s="231"/>
      <c r="J397" s="232">
        <f>ROUND(I397*H397,2)</f>
        <v>0</v>
      </c>
      <c r="K397" s="228" t="s">
        <v>149</v>
      </c>
      <c r="L397" s="44"/>
      <c r="M397" s="233" t="s">
        <v>1</v>
      </c>
      <c r="N397" s="234" t="s">
        <v>43</v>
      </c>
      <c r="O397" s="91"/>
      <c r="P397" s="235">
        <f>O397*H397</f>
        <v>0</v>
      </c>
      <c r="Q397" s="235">
        <v>0.0001</v>
      </c>
      <c r="R397" s="235">
        <f>Q397*H397</f>
        <v>0.0149</v>
      </c>
      <c r="S397" s="235">
        <v>0</v>
      </c>
      <c r="T397" s="236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37" t="s">
        <v>150</v>
      </c>
      <c r="AT397" s="237" t="s">
        <v>145</v>
      </c>
      <c r="AU397" s="237" t="s">
        <v>86</v>
      </c>
      <c r="AY397" s="17" t="s">
        <v>143</v>
      </c>
      <c r="BE397" s="238">
        <f>IF(N397="základní",J397,0)</f>
        <v>0</v>
      </c>
      <c r="BF397" s="238">
        <f>IF(N397="snížená",J397,0)</f>
        <v>0</v>
      </c>
      <c r="BG397" s="238">
        <f>IF(N397="zákl. přenesená",J397,0)</f>
        <v>0</v>
      </c>
      <c r="BH397" s="238">
        <f>IF(N397="sníž. přenesená",J397,0)</f>
        <v>0</v>
      </c>
      <c r="BI397" s="238">
        <f>IF(N397="nulová",J397,0)</f>
        <v>0</v>
      </c>
      <c r="BJ397" s="17" t="s">
        <v>82</v>
      </c>
      <c r="BK397" s="238">
        <f>ROUND(I397*H397,2)</f>
        <v>0</v>
      </c>
      <c r="BL397" s="17" t="s">
        <v>150</v>
      </c>
      <c r="BM397" s="237" t="s">
        <v>1620</v>
      </c>
    </row>
    <row r="398" spans="1:47" s="2" customFormat="1" ht="12">
      <c r="A398" s="38"/>
      <c r="B398" s="39"/>
      <c r="C398" s="40"/>
      <c r="D398" s="239" t="s">
        <v>152</v>
      </c>
      <c r="E398" s="40"/>
      <c r="F398" s="240" t="s">
        <v>635</v>
      </c>
      <c r="G398" s="40"/>
      <c r="H398" s="40"/>
      <c r="I398" s="241"/>
      <c r="J398" s="40"/>
      <c r="K398" s="40"/>
      <c r="L398" s="44"/>
      <c r="M398" s="242"/>
      <c r="N398" s="243"/>
      <c r="O398" s="91"/>
      <c r="P398" s="91"/>
      <c r="Q398" s="91"/>
      <c r="R398" s="91"/>
      <c r="S398" s="91"/>
      <c r="T398" s="92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T398" s="17" t="s">
        <v>152</v>
      </c>
      <c r="AU398" s="17" t="s">
        <v>86</v>
      </c>
    </row>
    <row r="399" spans="1:47" s="2" customFormat="1" ht="12">
      <c r="A399" s="38"/>
      <c r="B399" s="39"/>
      <c r="C399" s="40"/>
      <c r="D399" s="244" t="s">
        <v>154</v>
      </c>
      <c r="E399" s="40"/>
      <c r="F399" s="245" t="s">
        <v>636</v>
      </c>
      <c r="G399" s="40"/>
      <c r="H399" s="40"/>
      <c r="I399" s="241"/>
      <c r="J399" s="40"/>
      <c r="K399" s="40"/>
      <c r="L399" s="44"/>
      <c r="M399" s="242"/>
      <c r="N399" s="243"/>
      <c r="O399" s="91"/>
      <c r="P399" s="91"/>
      <c r="Q399" s="91"/>
      <c r="R399" s="91"/>
      <c r="S399" s="91"/>
      <c r="T399" s="92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154</v>
      </c>
      <c r="AU399" s="17" t="s">
        <v>86</v>
      </c>
    </row>
    <row r="400" spans="1:51" s="13" customFormat="1" ht="12">
      <c r="A400" s="13"/>
      <c r="B400" s="247"/>
      <c r="C400" s="248"/>
      <c r="D400" s="239" t="s">
        <v>158</v>
      </c>
      <c r="E400" s="249" t="s">
        <v>1</v>
      </c>
      <c r="F400" s="250" t="s">
        <v>1621</v>
      </c>
      <c r="G400" s="248"/>
      <c r="H400" s="251">
        <v>149</v>
      </c>
      <c r="I400" s="252"/>
      <c r="J400" s="248"/>
      <c r="K400" s="248"/>
      <c r="L400" s="253"/>
      <c r="M400" s="254"/>
      <c r="N400" s="255"/>
      <c r="O400" s="255"/>
      <c r="P400" s="255"/>
      <c r="Q400" s="255"/>
      <c r="R400" s="255"/>
      <c r="S400" s="255"/>
      <c r="T400" s="256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57" t="s">
        <v>158</v>
      </c>
      <c r="AU400" s="257" t="s">
        <v>86</v>
      </c>
      <c r="AV400" s="13" t="s">
        <v>86</v>
      </c>
      <c r="AW400" s="13" t="s">
        <v>35</v>
      </c>
      <c r="AX400" s="13" t="s">
        <v>82</v>
      </c>
      <c r="AY400" s="257" t="s">
        <v>143</v>
      </c>
    </row>
    <row r="401" spans="1:65" s="2" customFormat="1" ht="24.15" customHeight="1">
      <c r="A401" s="38"/>
      <c r="B401" s="39"/>
      <c r="C401" s="226" t="s">
        <v>1294</v>
      </c>
      <c r="D401" s="226" t="s">
        <v>145</v>
      </c>
      <c r="E401" s="227" t="s">
        <v>638</v>
      </c>
      <c r="F401" s="228" t="s">
        <v>639</v>
      </c>
      <c r="G401" s="229" t="s">
        <v>148</v>
      </c>
      <c r="H401" s="230">
        <v>1</v>
      </c>
      <c r="I401" s="231"/>
      <c r="J401" s="232">
        <f>ROUND(I401*H401,2)</f>
        <v>0</v>
      </c>
      <c r="K401" s="228" t="s">
        <v>149</v>
      </c>
      <c r="L401" s="44"/>
      <c r="M401" s="233" t="s">
        <v>1</v>
      </c>
      <c r="N401" s="234" t="s">
        <v>43</v>
      </c>
      <c r="O401" s="91"/>
      <c r="P401" s="235">
        <f>O401*H401</f>
        <v>0</v>
      </c>
      <c r="Q401" s="235">
        <v>0.0016</v>
      </c>
      <c r="R401" s="235">
        <f>Q401*H401</f>
        <v>0.0016</v>
      </c>
      <c r="S401" s="235">
        <v>0</v>
      </c>
      <c r="T401" s="236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37" t="s">
        <v>150</v>
      </c>
      <c r="AT401" s="237" t="s">
        <v>145</v>
      </c>
      <c r="AU401" s="237" t="s">
        <v>86</v>
      </c>
      <c r="AY401" s="17" t="s">
        <v>143</v>
      </c>
      <c r="BE401" s="238">
        <f>IF(N401="základní",J401,0)</f>
        <v>0</v>
      </c>
      <c r="BF401" s="238">
        <f>IF(N401="snížená",J401,0)</f>
        <v>0</v>
      </c>
      <c r="BG401" s="238">
        <f>IF(N401="zákl. přenesená",J401,0)</f>
        <v>0</v>
      </c>
      <c r="BH401" s="238">
        <f>IF(N401="sníž. přenesená",J401,0)</f>
        <v>0</v>
      </c>
      <c r="BI401" s="238">
        <f>IF(N401="nulová",J401,0)</f>
        <v>0</v>
      </c>
      <c r="BJ401" s="17" t="s">
        <v>82</v>
      </c>
      <c r="BK401" s="238">
        <f>ROUND(I401*H401,2)</f>
        <v>0</v>
      </c>
      <c r="BL401" s="17" t="s">
        <v>150</v>
      </c>
      <c r="BM401" s="237" t="s">
        <v>1622</v>
      </c>
    </row>
    <row r="402" spans="1:47" s="2" customFormat="1" ht="12">
      <c r="A402" s="38"/>
      <c r="B402" s="39"/>
      <c r="C402" s="40"/>
      <c r="D402" s="239" t="s">
        <v>152</v>
      </c>
      <c r="E402" s="40"/>
      <c r="F402" s="240" t="s">
        <v>641</v>
      </c>
      <c r="G402" s="40"/>
      <c r="H402" s="40"/>
      <c r="I402" s="241"/>
      <c r="J402" s="40"/>
      <c r="K402" s="40"/>
      <c r="L402" s="44"/>
      <c r="M402" s="242"/>
      <c r="N402" s="243"/>
      <c r="O402" s="91"/>
      <c r="P402" s="91"/>
      <c r="Q402" s="91"/>
      <c r="R402" s="91"/>
      <c r="S402" s="91"/>
      <c r="T402" s="92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T402" s="17" t="s">
        <v>152</v>
      </c>
      <c r="AU402" s="17" t="s">
        <v>86</v>
      </c>
    </row>
    <row r="403" spans="1:47" s="2" customFormat="1" ht="12">
      <c r="A403" s="38"/>
      <c r="B403" s="39"/>
      <c r="C403" s="40"/>
      <c r="D403" s="244" t="s">
        <v>154</v>
      </c>
      <c r="E403" s="40"/>
      <c r="F403" s="245" t="s">
        <v>642</v>
      </c>
      <c r="G403" s="40"/>
      <c r="H403" s="40"/>
      <c r="I403" s="241"/>
      <c r="J403" s="40"/>
      <c r="K403" s="40"/>
      <c r="L403" s="44"/>
      <c r="M403" s="242"/>
      <c r="N403" s="243"/>
      <c r="O403" s="91"/>
      <c r="P403" s="91"/>
      <c r="Q403" s="91"/>
      <c r="R403" s="91"/>
      <c r="S403" s="91"/>
      <c r="T403" s="92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T403" s="17" t="s">
        <v>154</v>
      </c>
      <c r="AU403" s="17" t="s">
        <v>86</v>
      </c>
    </row>
    <row r="404" spans="1:51" s="13" customFormat="1" ht="12">
      <c r="A404" s="13"/>
      <c r="B404" s="247"/>
      <c r="C404" s="248"/>
      <c r="D404" s="239" t="s">
        <v>158</v>
      </c>
      <c r="E404" s="249" t="s">
        <v>1</v>
      </c>
      <c r="F404" s="250" t="s">
        <v>644</v>
      </c>
      <c r="G404" s="248"/>
      <c r="H404" s="251">
        <v>1</v>
      </c>
      <c r="I404" s="252"/>
      <c r="J404" s="248"/>
      <c r="K404" s="248"/>
      <c r="L404" s="253"/>
      <c r="M404" s="254"/>
      <c r="N404" s="255"/>
      <c r="O404" s="255"/>
      <c r="P404" s="255"/>
      <c r="Q404" s="255"/>
      <c r="R404" s="255"/>
      <c r="S404" s="255"/>
      <c r="T404" s="256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57" t="s">
        <v>158</v>
      </c>
      <c r="AU404" s="257" t="s">
        <v>86</v>
      </c>
      <c r="AV404" s="13" t="s">
        <v>86</v>
      </c>
      <c r="AW404" s="13" t="s">
        <v>35</v>
      </c>
      <c r="AX404" s="13" t="s">
        <v>82</v>
      </c>
      <c r="AY404" s="257" t="s">
        <v>143</v>
      </c>
    </row>
    <row r="405" spans="1:65" s="2" customFormat="1" ht="33" customHeight="1">
      <c r="A405" s="38"/>
      <c r="B405" s="39"/>
      <c r="C405" s="226" t="s">
        <v>1304</v>
      </c>
      <c r="D405" s="226" t="s">
        <v>145</v>
      </c>
      <c r="E405" s="227" t="s">
        <v>645</v>
      </c>
      <c r="F405" s="228" t="s">
        <v>646</v>
      </c>
      <c r="G405" s="229" t="s">
        <v>259</v>
      </c>
      <c r="H405" s="230">
        <v>625</v>
      </c>
      <c r="I405" s="231"/>
      <c r="J405" s="232">
        <f>ROUND(I405*H405,2)</f>
        <v>0</v>
      </c>
      <c r="K405" s="228" t="s">
        <v>149</v>
      </c>
      <c r="L405" s="44"/>
      <c r="M405" s="233" t="s">
        <v>1</v>
      </c>
      <c r="N405" s="234" t="s">
        <v>43</v>
      </c>
      <c r="O405" s="91"/>
      <c r="P405" s="235">
        <f>O405*H405</f>
        <v>0</v>
      </c>
      <c r="Q405" s="235">
        <v>0.1554</v>
      </c>
      <c r="R405" s="235">
        <f>Q405*H405</f>
        <v>97.125</v>
      </c>
      <c r="S405" s="235">
        <v>0</v>
      </c>
      <c r="T405" s="236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37" t="s">
        <v>150</v>
      </c>
      <c r="AT405" s="237" t="s">
        <v>145</v>
      </c>
      <c r="AU405" s="237" t="s">
        <v>86</v>
      </c>
      <c r="AY405" s="17" t="s">
        <v>143</v>
      </c>
      <c r="BE405" s="238">
        <f>IF(N405="základní",J405,0)</f>
        <v>0</v>
      </c>
      <c r="BF405" s="238">
        <f>IF(N405="snížená",J405,0)</f>
        <v>0</v>
      </c>
      <c r="BG405" s="238">
        <f>IF(N405="zákl. přenesená",J405,0)</f>
        <v>0</v>
      </c>
      <c r="BH405" s="238">
        <f>IF(N405="sníž. přenesená",J405,0)</f>
        <v>0</v>
      </c>
      <c r="BI405" s="238">
        <f>IF(N405="nulová",J405,0)</f>
        <v>0</v>
      </c>
      <c r="BJ405" s="17" t="s">
        <v>82</v>
      </c>
      <c r="BK405" s="238">
        <f>ROUND(I405*H405,2)</f>
        <v>0</v>
      </c>
      <c r="BL405" s="17" t="s">
        <v>150</v>
      </c>
      <c r="BM405" s="237" t="s">
        <v>1623</v>
      </c>
    </row>
    <row r="406" spans="1:47" s="2" customFormat="1" ht="12">
      <c r="A406" s="38"/>
      <c r="B406" s="39"/>
      <c r="C406" s="40"/>
      <c r="D406" s="239" t="s">
        <v>152</v>
      </c>
      <c r="E406" s="40"/>
      <c r="F406" s="240" t="s">
        <v>648</v>
      </c>
      <c r="G406" s="40"/>
      <c r="H406" s="40"/>
      <c r="I406" s="241"/>
      <c r="J406" s="40"/>
      <c r="K406" s="40"/>
      <c r="L406" s="44"/>
      <c r="M406" s="242"/>
      <c r="N406" s="243"/>
      <c r="O406" s="91"/>
      <c r="P406" s="91"/>
      <c r="Q406" s="91"/>
      <c r="R406" s="91"/>
      <c r="S406" s="91"/>
      <c r="T406" s="92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152</v>
      </c>
      <c r="AU406" s="17" t="s">
        <v>86</v>
      </c>
    </row>
    <row r="407" spans="1:47" s="2" customFormat="1" ht="12">
      <c r="A407" s="38"/>
      <c r="B407" s="39"/>
      <c r="C407" s="40"/>
      <c r="D407" s="244" t="s">
        <v>154</v>
      </c>
      <c r="E407" s="40"/>
      <c r="F407" s="245" t="s">
        <v>649</v>
      </c>
      <c r="G407" s="40"/>
      <c r="H407" s="40"/>
      <c r="I407" s="241"/>
      <c r="J407" s="40"/>
      <c r="K407" s="40"/>
      <c r="L407" s="44"/>
      <c r="M407" s="242"/>
      <c r="N407" s="243"/>
      <c r="O407" s="91"/>
      <c r="P407" s="91"/>
      <c r="Q407" s="91"/>
      <c r="R407" s="91"/>
      <c r="S407" s="91"/>
      <c r="T407" s="92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T407" s="17" t="s">
        <v>154</v>
      </c>
      <c r="AU407" s="17" t="s">
        <v>86</v>
      </c>
    </row>
    <row r="408" spans="1:51" s="13" customFormat="1" ht="12">
      <c r="A408" s="13"/>
      <c r="B408" s="247"/>
      <c r="C408" s="248"/>
      <c r="D408" s="239" t="s">
        <v>158</v>
      </c>
      <c r="E408" s="249" t="s">
        <v>1</v>
      </c>
      <c r="F408" s="250" t="s">
        <v>1624</v>
      </c>
      <c r="G408" s="248"/>
      <c r="H408" s="251">
        <v>300</v>
      </c>
      <c r="I408" s="252"/>
      <c r="J408" s="248"/>
      <c r="K408" s="248"/>
      <c r="L408" s="253"/>
      <c r="M408" s="254"/>
      <c r="N408" s="255"/>
      <c r="O408" s="255"/>
      <c r="P408" s="255"/>
      <c r="Q408" s="255"/>
      <c r="R408" s="255"/>
      <c r="S408" s="255"/>
      <c r="T408" s="256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57" t="s">
        <v>158</v>
      </c>
      <c r="AU408" s="257" t="s">
        <v>86</v>
      </c>
      <c r="AV408" s="13" t="s">
        <v>86</v>
      </c>
      <c r="AW408" s="13" t="s">
        <v>35</v>
      </c>
      <c r="AX408" s="13" t="s">
        <v>78</v>
      </c>
      <c r="AY408" s="257" t="s">
        <v>143</v>
      </c>
    </row>
    <row r="409" spans="1:51" s="13" customFormat="1" ht="12">
      <c r="A409" s="13"/>
      <c r="B409" s="247"/>
      <c r="C409" s="248"/>
      <c r="D409" s="239" t="s">
        <v>158</v>
      </c>
      <c r="E409" s="249" t="s">
        <v>1</v>
      </c>
      <c r="F409" s="250" t="s">
        <v>1625</v>
      </c>
      <c r="G409" s="248"/>
      <c r="H409" s="251">
        <v>283</v>
      </c>
      <c r="I409" s="252"/>
      <c r="J409" s="248"/>
      <c r="K409" s="248"/>
      <c r="L409" s="253"/>
      <c r="M409" s="254"/>
      <c r="N409" s="255"/>
      <c r="O409" s="255"/>
      <c r="P409" s="255"/>
      <c r="Q409" s="255"/>
      <c r="R409" s="255"/>
      <c r="S409" s="255"/>
      <c r="T409" s="256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7" t="s">
        <v>158</v>
      </c>
      <c r="AU409" s="257" t="s">
        <v>86</v>
      </c>
      <c r="AV409" s="13" t="s">
        <v>86</v>
      </c>
      <c r="AW409" s="13" t="s">
        <v>35</v>
      </c>
      <c r="AX409" s="13" t="s">
        <v>78</v>
      </c>
      <c r="AY409" s="257" t="s">
        <v>143</v>
      </c>
    </row>
    <row r="410" spans="1:51" s="13" customFormat="1" ht="12">
      <c r="A410" s="13"/>
      <c r="B410" s="247"/>
      <c r="C410" s="248"/>
      <c r="D410" s="239" t="s">
        <v>158</v>
      </c>
      <c r="E410" s="249" t="s">
        <v>1</v>
      </c>
      <c r="F410" s="250" t="s">
        <v>1626</v>
      </c>
      <c r="G410" s="248"/>
      <c r="H410" s="251">
        <v>42</v>
      </c>
      <c r="I410" s="252"/>
      <c r="J410" s="248"/>
      <c r="K410" s="248"/>
      <c r="L410" s="253"/>
      <c r="M410" s="254"/>
      <c r="N410" s="255"/>
      <c r="O410" s="255"/>
      <c r="P410" s="255"/>
      <c r="Q410" s="255"/>
      <c r="R410" s="255"/>
      <c r="S410" s="255"/>
      <c r="T410" s="256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57" t="s">
        <v>158</v>
      </c>
      <c r="AU410" s="257" t="s">
        <v>86</v>
      </c>
      <c r="AV410" s="13" t="s">
        <v>86</v>
      </c>
      <c r="AW410" s="13" t="s">
        <v>35</v>
      </c>
      <c r="AX410" s="13" t="s">
        <v>78</v>
      </c>
      <c r="AY410" s="257" t="s">
        <v>143</v>
      </c>
    </row>
    <row r="411" spans="1:51" s="14" customFormat="1" ht="12">
      <c r="A411" s="14"/>
      <c r="B411" s="258"/>
      <c r="C411" s="259"/>
      <c r="D411" s="239" t="s">
        <v>158</v>
      </c>
      <c r="E411" s="260" t="s">
        <v>1</v>
      </c>
      <c r="F411" s="261" t="s">
        <v>161</v>
      </c>
      <c r="G411" s="259"/>
      <c r="H411" s="262">
        <v>625</v>
      </c>
      <c r="I411" s="263"/>
      <c r="J411" s="259"/>
      <c r="K411" s="259"/>
      <c r="L411" s="264"/>
      <c r="M411" s="265"/>
      <c r="N411" s="266"/>
      <c r="O411" s="266"/>
      <c r="P411" s="266"/>
      <c r="Q411" s="266"/>
      <c r="R411" s="266"/>
      <c r="S411" s="266"/>
      <c r="T411" s="267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68" t="s">
        <v>158</v>
      </c>
      <c r="AU411" s="268" t="s">
        <v>86</v>
      </c>
      <c r="AV411" s="14" t="s">
        <v>150</v>
      </c>
      <c r="AW411" s="14" t="s">
        <v>35</v>
      </c>
      <c r="AX411" s="14" t="s">
        <v>82</v>
      </c>
      <c r="AY411" s="268" t="s">
        <v>143</v>
      </c>
    </row>
    <row r="412" spans="1:65" s="2" customFormat="1" ht="16.5" customHeight="1">
      <c r="A412" s="38"/>
      <c r="B412" s="39"/>
      <c r="C412" s="269" t="s">
        <v>1311</v>
      </c>
      <c r="D412" s="269" t="s">
        <v>215</v>
      </c>
      <c r="E412" s="270" t="s">
        <v>653</v>
      </c>
      <c r="F412" s="271" t="s">
        <v>654</v>
      </c>
      <c r="G412" s="272" t="s">
        <v>259</v>
      </c>
      <c r="H412" s="273">
        <v>306</v>
      </c>
      <c r="I412" s="274"/>
      <c r="J412" s="275">
        <f>ROUND(I412*H412,2)</f>
        <v>0</v>
      </c>
      <c r="K412" s="271" t="s">
        <v>149</v>
      </c>
      <c r="L412" s="276"/>
      <c r="M412" s="277" t="s">
        <v>1</v>
      </c>
      <c r="N412" s="278" t="s">
        <v>43</v>
      </c>
      <c r="O412" s="91"/>
      <c r="P412" s="235">
        <f>O412*H412</f>
        <v>0</v>
      </c>
      <c r="Q412" s="235">
        <v>0.08</v>
      </c>
      <c r="R412" s="235">
        <f>Q412*H412</f>
        <v>24.48</v>
      </c>
      <c r="S412" s="235">
        <v>0</v>
      </c>
      <c r="T412" s="236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37" t="s">
        <v>206</v>
      </c>
      <c r="AT412" s="237" t="s">
        <v>215</v>
      </c>
      <c r="AU412" s="237" t="s">
        <v>86</v>
      </c>
      <c r="AY412" s="17" t="s">
        <v>143</v>
      </c>
      <c r="BE412" s="238">
        <f>IF(N412="základní",J412,0)</f>
        <v>0</v>
      </c>
      <c r="BF412" s="238">
        <f>IF(N412="snížená",J412,0)</f>
        <v>0</v>
      </c>
      <c r="BG412" s="238">
        <f>IF(N412="zákl. přenesená",J412,0)</f>
        <v>0</v>
      </c>
      <c r="BH412" s="238">
        <f>IF(N412="sníž. přenesená",J412,0)</f>
        <v>0</v>
      </c>
      <c r="BI412" s="238">
        <f>IF(N412="nulová",J412,0)</f>
        <v>0</v>
      </c>
      <c r="BJ412" s="17" t="s">
        <v>82</v>
      </c>
      <c r="BK412" s="238">
        <f>ROUND(I412*H412,2)</f>
        <v>0</v>
      </c>
      <c r="BL412" s="17" t="s">
        <v>150</v>
      </c>
      <c r="BM412" s="237" t="s">
        <v>1627</v>
      </c>
    </row>
    <row r="413" spans="1:47" s="2" customFormat="1" ht="12">
      <c r="A413" s="38"/>
      <c r="B413" s="39"/>
      <c r="C413" s="40"/>
      <c r="D413" s="239" t="s">
        <v>152</v>
      </c>
      <c r="E413" s="40"/>
      <c r="F413" s="240" t="s">
        <v>654</v>
      </c>
      <c r="G413" s="40"/>
      <c r="H413" s="40"/>
      <c r="I413" s="241"/>
      <c r="J413" s="40"/>
      <c r="K413" s="40"/>
      <c r="L413" s="44"/>
      <c r="M413" s="242"/>
      <c r="N413" s="243"/>
      <c r="O413" s="91"/>
      <c r="P413" s="91"/>
      <c r="Q413" s="91"/>
      <c r="R413" s="91"/>
      <c r="S413" s="91"/>
      <c r="T413" s="92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T413" s="17" t="s">
        <v>152</v>
      </c>
      <c r="AU413" s="17" t="s">
        <v>86</v>
      </c>
    </row>
    <row r="414" spans="1:51" s="13" customFormat="1" ht="12">
      <c r="A414" s="13"/>
      <c r="B414" s="247"/>
      <c r="C414" s="248"/>
      <c r="D414" s="239" t="s">
        <v>158</v>
      </c>
      <c r="E414" s="249" t="s">
        <v>1</v>
      </c>
      <c r="F414" s="250" t="s">
        <v>1628</v>
      </c>
      <c r="G414" s="248"/>
      <c r="H414" s="251">
        <v>300</v>
      </c>
      <c r="I414" s="252"/>
      <c r="J414" s="248"/>
      <c r="K414" s="248"/>
      <c r="L414" s="253"/>
      <c r="M414" s="254"/>
      <c r="N414" s="255"/>
      <c r="O414" s="255"/>
      <c r="P414" s="255"/>
      <c r="Q414" s="255"/>
      <c r="R414" s="255"/>
      <c r="S414" s="255"/>
      <c r="T414" s="256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57" t="s">
        <v>158</v>
      </c>
      <c r="AU414" s="257" t="s">
        <v>86</v>
      </c>
      <c r="AV414" s="13" t="s">
        <v>86</v>
      </c>
      <c r="AW414" s="13" t="s">
        <v>35</v>
      </c>
      <c r="AX414" s="13" t="s">
        <v>82</v>
      </c>
      <c r="AY414" s="257" t="s">
        <v>143</v>
      </c>
    </row>
    <row r="415" spans="1:51" s="13" customFormat="1" ht="12">
      <c r="A415" s="13"/>
      <c r="B415" s="247"/>
      <c r="C415" s="248"/>
      <c r="D415" s="239" t="s">
        <v>158</v>
      </c>
      <c r="E415" s="248"/>
      <c r="F415" s="250" t="s">
        <v>1629</v>
      </c>
      <c r="G415" s="248"/>
      <c r="H415" s="251">
        <v>306</v>
      </c>
      <c r="I415" s="252"/>
      <c r="J415" s="248"/>
      <c r="K415" s="248"/>
      <c r="L415" s="253"/>
      <c r="M415" s="254"/>
      <c r="N415" s="255"/>
      <c r="O415" s="255"/>
      <c r="P415" s="255"/>
      <c r="Q415" s="255"/>
      <c r="R415" s="255"/>
      <c r="S415" s="255"/>
      <c r="T415" s="256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7" t="s">
        <v>158</v>
      </c>
      <c r="AU415" s="257" t="s">
        <v>86</v>
      </c>
      <c r="AV415" s="13" t="s">
        <v>86</v>
      </c>
      <c r="AW415" s="13" t="s">
        <v>4</v>
      </c>
      <c r="AX415" s="13" t="s">
        <v>82</v>
      </c>
      <c r="AY415" s="257" t="s">
        <v>143</v>
      </c>
    </row>
    <row r="416" spans="1:65" s="2" customFormat="1" ht="24.15" customHeight="1">
      <c r="A416" s="38"/>
      <c r="B416" s="39"/>
      <c r="C416" s="269" t="s">
        <v>1317</v>
      </c>
      <c r="D416" s="269" t="s">
        <v>215</v>
      </c>
      <c r="E416" s="270" t="s">
        <v>657</v>
      </c>
      <c r="F416" s="271" t="s">
        <v>658</v>
      </c>
      <c r="G416" s="272" t="s">
        <v>259</v>
      </c>
      <c r="H416" s="273">
        <v>288.66</v>
      </c>
      <c r="I416" s="274"/>
      <c r="J416" s="275">
        <f>ROUND(I416*H416,2)</f>
        <v>0</v>
      </c>
      <c r="K416" s="271" t="s">
        <v>149</v>
      </c>
      <c r="L416" s="276"/>
      <c r="M416" s="277" t="s">
        <v>1</v>
      </c>
      <c r="N416" s="278" t="s">
        <v>43</v>
      </c>
      <c r="O416" s="91"/>
      <c r="P416" s="235">
        <f>O416*H416</f>
        <v>0</v>
      </c>
      <c r="Q416" s="235">
        <v>0.0483</v>
      </c>
      <c r="R416" s="235">
        <f>Q416*H416</f>
        <v>13.942278000000002</v>
      </c>
      <c r="S416" s="235">
        <v>0</v>
      </c>
      <c r="T416" s="236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37" t="s">
        <v>206</v>
      </c>
      <c r="AT416" s="237" t="s">
        <v>215</v>
      </c>
      <c r="AU416" s="237" t="s">
        <v>86</v>
      </c>
      <c r="AY416" s="17" t="s">
        <v>143</v>
      </c>
      <c r="BE416" s="238">
        <f>IF(N416="základní",J416,0)</f>
        <v>0</v>
      </c>
      <c r="BF416" s="238">
        <f>IF(N416="snížená",J416,0)</f>
        <v>0</v>
      </c>
      <c r="BG416" s="238">
        <f>IF(N416="zákl. přenesená",J416,0)</f>
        <v>0</v>
      </c>
      <c r="BH416" s="238">
        <f>IF(N416="sníž. přenesená",J416,0)</f>
        <v>0</v>
      </c>
      <c r="BI416" s="238">
        <f>IF(N416="nulová",J416,0)</f>
        <v>0</v>
      </c>
      <c r="BJ416" s="17" t="s">
        <v>82</v>
      </c>
      <c r="BK416" s="238">
        <f>ROUND(I416*H416,2)</f>
        <v>0</v>
      </c>
      <c r="BL416" s="17" t="s">
        <v>150</v>
      </c>
      <c r="BM416" s="237" t="s">
        <v>1630</v>
      </c>
    </row>
    <row r="417" spans="1:47" s="2" customFormat="1" ht="12">
      <c r="A417" s="38"/>
      <c r="B417" s="39"/>
      <c r="C417" s="40"/>
      <c r="D417" s="239" t="s">
        <v>152</v>
      </c>
      <c r="E417" s="40"/>
      <c r="F417" s="240" t="s">
        <v>658</v>
      </c>
      <c r="G417" s="40"/>
      <c r="H417" s="40"/>
      <c r="I417" s="241"/>
      <c r="J417" s="40"/>
      <c r="K417" s="40"/>
      <c r="L417" s="44"/>
      <c r="M417" s="242"/>
      <c r="N417" s="243"/>
      <c r="O417" s="91"/>
      <c r="P417" s="91"/>
      <c r="Q417" s="91"/>
      <c r="R417" s="91"/>
      <c r="S417" s="91"/>
      <c r="T417" s="92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152</v>
      </c>
      <c r="AU417" s="17" t="s">
        <v>86</v>
      </c>
    </row>
    <row r="418" spans="1:51" s="13" customFormat="1" ht="12">
      <c r="A418" s="13"/>
      <c r="B418" s="247"/>
      <c r="C418" s="248"/>
      <c r="D418" s="239" t="s">
        <v>158</v>
      </c>
      <c r="E418" s="249" t="s">
        <v>1</v>
      </c>
      <c r="F418" s="250" t="s">
        <v>1631</v>
      </c>
      <c r="G418" s="248"/>
      <c r="H418" s="251">
        <v>283</v>
      </c>
      <c r="I418" s="252"/>
      <c r="J418" s="248"/>
      <c r="K418" s="248"/>
      <c r="L418" s="253"/>
      <c r="M418" s="254"/>
      <c r="N418" s="255"/>
      <c r="O418" s="255"/>
      <c r="P418" s="255"/>
      <c r="Q418" s="255"/>
      <c r="R418" s="255"/>
      <c r="S418" s="255"/>
      <c r="T418" s="256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57" t="s">
        <v>158</v>
      </c>
      <c r="AU418" s="257" t="s">
        <v>86</v>
      </c>
      <c r="AV418" s="13" t="s">
        <v>86</v>
      </c>
      <c r="AW418" s="13" t="s">
        <v>35</v>
      </c>
      <c r="AX418" s="13" t="s">
        <v>82</v>
      </c>
      <c r="AY418" s="257" t="s">
        <v>143</v>
      </c>
    </row>
    <row r="419" spans="1:51" s="13" customFormat="1" ht="12">
      <c r="A419" s="13"/>
      <c r="B419" s="247"/>
      <c r="C419" s="248"/>
      <c r="D419" s="239" t="s">
        <v>158</v>
      </c>
      <c r="E419" s="248"/>
      <c r="F419" s="250" t="s">
        <v>1632</v>
      </c>
      <c r="G419" s="248"/>
      <c r="H419" s="251">
        <v>288.66</v>
      </c>
      <c r="I419" s="252"/>
      <c r="J419" s="248"/>
      <c r="K419" s="248"/>
      <c r="L419" s="253"/>
      <c r="M419" s="254"/>
      <c r="N419" s="255"/>
      <c r="O419" s="255"/>
      <c r="P419" s="255"/>
      <c r="Q419" s="255"/>
      <c r="R419" s="255"/>
      <c r="S419" s="255"/>
      <c r="T419" s="256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7" t="s">
        <v>158</v>
      </c>
      <c r="AU419" s="257" t="s">
        <v>86</v>
      </c>
      <c r="AV419" s="13" t="s">
        <v>86</v>
      </c>
      <c r="AW419" s="13" t="s">
        <v>4</v>
      </c>
      <c r="AX419" s="13" t="s">
        <v>82</v>
      </c>
      <c r="AY419" s="257" t="s">
        <v>143</v>
      </c>
    </row>
    <row r="420" spans="1:65" s="2" customFormat="1" ht="24.15" customHeight="1">
      <c r="A420" s="38"/>
      <c r="B420" s="39"/>
      <c r="C420" s="269" t="s">
        <v>1633</v>
      </c>
      <c r="D420" s="269" t="s">
        <v>215</v>
      </c>
      <c r="E420" s="270" t="s">
        <v>661</v>
      </c>
      <c r="F420" s="271" t="s">
        <v>662</v>
      </c>
      <c r="G420" s="272" t="s">
        <v>259</v>
      </c>
      <c r="H420" s="273">
        <v>42.84</v>
      </c>
      <c r="I420" s="274"/>
      <c r="J420" s="275">
        <f>ROUND(I420*H420,2)</f>
        <v>0</v>
      </c>
      <c r="K420" s="271" t="s">
        <v>149</v>
      </c>
      <c r="L420" s="276"/>
      <c r="M420" s="277" t="s">
        <v>1</v>
      </c>
      <c r="N420" s="278" t="s">
        <v>43</v>
      </c>
      <c r="O420" s="91"/>
      <c r="P420" s="235">
        <f>O420*H420</f>
        <v>0</v>
      </c>
      <c r="Q420" s="235">
        <v>0.06567</v>
      </c>
      <c r="R420" s="235">
        <f>Q420*H420</f>
        <v>2.8133028000000007</v>
      </c>
      <c r="S420" s="235">
        <v>0</v>
      </c>
      <c r="T420" s="236">
        <f>S420*H420</f>
        <v>0</v>
      </c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R420" s="237" t="s">
        <v>206</v>
      </c>
      <c r="AT420" s="237" t="s">
        <v>215</v>
      </c>
      <c r="AU420" s="237" t="s">
        <v>86</v>
      </c>
      <c r="AY420" s="17" t="s">
        <v>143</v>
      </c>
      <c r="BE420" s="238">
        <f>IF(N420="základní",J420,0)</f>
        <v>0</v>
      </c>
      <c r="BF420" s="238">
        <f>IF(N420="snížená",J420,0)</f>
        <v>0</v>
      </c>
      <c r="BG420" s="238">
        <f>IF(N420="zákl. přenesená",J420,0)</f>
        <v>0</v>
      </c>
      <c r="BH420" s="238">
        <f>IF(N420="sníž. přenesená",J420,0)</f>
        <v>0</v>
      </c>
      <c r="BI420" s="238">
        <f>IF(N420="nulová",J420,0)</f>
        <v>0</v>
      </c>
      <c r="BJ420" s="17" t="s">
        <v>82</v>
      </c>
      <c r="BK420" s="238">
        <f>ROUND(I420*H420,2)</f>
        <v>0</v>
      </c>
      <c r="BL420" s="17" t="s">
        <v>150</v>
      </c>
      <c r="BM420" s="237" t="s">
        <v>1634</v>
      </c>
    </row>
    <row r="421" spans="1:47" s="2" customFormat="1" ht="12">
      <c r="A421" s="38"/>
      <c r="B421" s="39"/>
      <c r="C421" s="40"/>
      <c r="D421" s="239" t="s">
        <v>152</v>
      </c>
      <c r="E421" s="40"/>
      <c r="F421" s="240" t="s">
        <v>662</v>
      </c>
      <c r="G421" s="40"/>
      <c r="H421" s="40"/>
      <c r="I421" s="241"/>
      <c r="J421" s="40"/>
      <c r="K421" s="40"/>
      <c r="L421" s="44"/>
      <c r="M421" s="242"/>
      <c r="N421" s="243"/>
      <c r="O421" s="91"/>
      <c r="P421" s="91"/>
      <c r="Q421" s="91"/>
      <c r="R421" s="91"/>
      <c r="S421" s="91"/>
      <c r="T421" s="92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T421" s="17" t="s">
        <v>152</v>
      </c>
      <c r="AU421" s="17" t="s">
        <v>86</v>
      </c>
    </row>
    <row r="422" spans="1:51" s="13" customFormat="1" ht="12">
      <c r="A422" s="13"/>
      <c r="B422" s="247"/>
      <c r="C422" s="248"/>
      <c r="D422" s="239" t="s">
        <v>158</v>
      </c>
      <c r="E422" s="249" t="s">
        <v>1</v>
      </c>
      <c r="F422" s="250" t="s">
        <v>410</v>
      </c>
      <c r="G422" s="248"/>
      <c r="H422" s="251">
        <v>42</v>
      </c>
      <c r="I422" s="252"/>
      <c r="J422" s="248"/>
      <c r="K422" s="248"/>
      <c r="L422" s="253"/>
      <c r="M422" s="254"/>
      <c r="N422" s="255"/>
      <c r="O422" s="255"/>
      <c r="P422" s="255"/>
      <c r="Q422" s="255"/>
      <c r="R422" s="255"/>
      <c r="S422" s="255"/>
      <c r="T422" s="256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7" t="s">
        <v>158</v>
      </c>
      <c r="AU422" s="257" t="s">
        <v>86</v>
      </c>
      <c r="AV422" s="13" t="s">
        <v>86</v>
      </c>
      <c r="AW422" s="13" t="s">
        <v>35</v>
      </c>
      <c r="AX422" s="13" t="s">
        <v>82</v>
      </c>
      <c r="AY422" s="257" t="s">
        <v>143</v>
      </c>
    </row>
    <row r="423" spans="1:51" s="13" customFormat="1" ht="12">
      <c r="A423" s="13"/>
      <c r="B423" s="247"/>
      <c r="C423" s="248"/>
      <c r="D423" s="239" t="s">
        <v>158</v>
      </c>
      <c r="E423" s="248"/>
      <c r="F423" s="250" t="s">
        <v>1635</v>
      </c>
      <c r="G423" s="248"/>
      <c r="H423" s="251">
        <v>42.84</v>
      </c>
      <c r="I423" s="252"/>
      <c r="J423" s="248"/>
      <c r="K423" s="248"/>
      <c r="L423" s="253"/>
      <c r="M423" s="254"/>
      <c r="N423" s="255"/>
      <c r="O423" s="255"/>
      <c r="P423" s="255"/>
      <c r="Q423" s="255"/>
      <c r="R423" s="255"/>
      <c r="S423" s="255"/>
      <c r="T423" s="256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57" t="s">
        <v>158</v>
      </c>
      <c r="AU423" s="257" t="s">
        <v>86</v>
      </c>
      <c r="AV423" s="13" t="s">
        <v>86</v>
      </c>
      <c r="AW423" s="13" t="s">
        <v>4</v>
      </c>
      <c r="AX423" s="13" t="s">
        <v>82</v>
      </c>
      <c r="AY423" s="257" t="s">
        <v>143</v>
      </c>
    </row>
    <row r="424" spans="1:65" s="2" customFormat="1" ht="33" customHeight="1">
      <c r="A424" s="38"/>
      <c r="B424" s="39"/>
      <c r="C424" s="226" t="s">
        <v>1636</v>
      </c>
      <c r="D424" s="226" t="s">
        <v>145</v>
      </c>
      <c r="E424" s="227" t="s">
        <v>665</v>
      </c>
      <c r="F424" s="228" t="s">
        <v>666</v>
      </c>
      <c r="G424" s="229" t="s">
        <v>259</v>
      </c>
      <c r="H424" s="230">
        <v>542</v>
      </c>
      <c r="I424" s="231"/>
      <c r="J424" s="232">
        <f>ROUND(I424*H424,2)</f>
        <v>0</v>
      </c>
      <c r="K424" s="228" t="s">
        <v>149</v>
      </c>
      <c r="L424" s="44"/>
      <c r="M424" s="233" t="s">
        <v>1</v>
      </c>
      <c r="N424" s="234" t="s">
        <v>43</v>
      </c>
      <c r="O424" s="91"/>
      <c r="P424" s="235">
        <f>O424*H424</f>
        <v>0</v>
      </c>
      <c r="Q424" s="235">
        <v>0.1295</v>
      </c>
      <c r="R424" s="235">
        <f>Q424*H424</f>
        <v>70.18900000000001</v>
      </c>
      <c r="S424" s="235">
        <v>0</v>
      </c>
      <c r="T424" s="236">
        <f>S424*H424</f>
        <v>0</v>
      </c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R424" s="237" t="s">
        <v>150</v>
      </c>
      <c r="AT424" s="237" t="s">
        <v>145</v>
      </c>
      <c r="AU424" s="237" t="s">
        <v>86</v>
      </c>
      <c r="AY424" s="17" t="s">
        <v>143</v>
      </c>
      <c r="BE424" s="238">
        <f>IF(N424="základní",J424,0)</f>
        <v>0</v>
      </c>
      <c r="BF424" s="238">
        <f>IF(N424="snížená",J424,0)</f>
        <v>0</v>
      </c>
      <c r="BG424" s="238">
        <f>IF(N424="zákl. přenesená",J424,0)</f>
        <v>0</v>
      </c>
      <c r="BH424" s="238">
        <f>IF(N424="sníž. přenesená",J424,0)</f>
        <v>0</v>
      </c>
      <c r="BI424" s="238">
        <f>IF(N424="nulová",J424,0)</f>
        <v>0</v>
      </c>
      <c r="BJ424" s="17" t="s">
        <v>82</v>
      </c>
      <c r="BK424" s="238">
        <f>ROUND(I424*H424,2)</f>
        <v>0</v>
      </c>
      <c r="BL424" s="17" t="s">
        <v>150</v>
      </c>
      <c r="BM424" s="237" t="s">
        <v>1637</v>
      </c>
    </row>
    <row r="425" spans="1:47" s="2" customFormat="1" ht="12">
      <c r="A425" s="38"/>
      <c r="B425" s="39"/>
      <c r="C425" s="40"/>
      <c r="D425" s="239" t="s">
        <v>152</v>
      </c>
      <c r="E425" s="40"/>
      <c r="F425" s="240" t="s">
        <v>668</v>
      </c>
      <c r="G425" s="40"/>
      <c r="H425" s="40"/>
      <c r="I425" s="241"/>
      <c r="J425" s="40"/>
      <c r="K425" s="40"/>
      <c r="L425" s="44"/>
      <c r="M425" s="242"/>
      <c r="N425" s="243"/>
      <c r="O425" s="91"/>
      <c r="P425" s="91"/>
      <c r="Q425" s="91"/>
      <c r="R425" s="91"/>
      <c r="S425" s="91"/>
      <c r="T425" s="92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152</v>
      </c>
      <c r="AU425" s="17" t="s">
        <v>86</v>
      </c>
    </row>
    <row r="426" spans="1:47" s="2" customFormat="1" ht="12">
      <c r="A426" s="38"/>
      <c r="B426" s="39"/>
      <c r="C426" s="40"/>
      <c r="D426" s="244" t="s">
        <v>154</v>
      </c>
      <c r="E426" s="40"/>
      <c r="F426" s="245" t="s">
        <v>669</v>
      </c>
      <c r="G426" s="40"/>
      <c r="H426" s="40"/>
      <c r="I426" s="241"/>
      <c r="J426" s="40"/>
      <c r="K426" s="40"/>
      <c r="L426" s="44"/>
      <c r="M426" s="242"/>
      <c r="N426" s="243"/>
      <c r="O426" s="91"/>
      <c r="P426" s="91"/>
      <c r="Q426" s="91"/>
      <c r="R426" s="91"/>
      <c r="S426" s="91"/>
      <c r="T426" s="92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T426" s="17" t="s">
        <v>154</v>
      </c>
      <c r="AU426" s="17" t="s">
        <v>86</v>
      </c>
    </row>
    <row r="427" spans="1:51" s="13" customFormat="1" ht="12">
      <c r="A427" s="13"/>
      <c r="B427" s="247"/>
      <c r="C427" s="248"/>
      <c r="D427" s="239" t="s">
        <v>158</v>
      </c>
      <c r="E427" s="249" t="s">
        <v>1</v>
      </c>
      <c r="F427" s="250" t="s">
        <v>1638</v>
      </c>
      <c r="G427" s="248"/>
      <c r="H427" s="251">
        <v>542</v>
      </c>
      <c r="I427" s="252"/>
      <c r="J427" s="248"/>
      <c r="K427" s="248"/>
      <c r="L427" s="253"/>
      <c r="M427" s="254"/>
      <c r="N427" s="255"/>
      <c r="O427" s="255"/>
      <c r="P427" s="255"/>
      <c r="Q427" s="255"/>
      <c r="R427" s="255"/>
      <c r="S427" s="255"/>
      <c r="T427" s="256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7" t="s">
        <v>158</v>
      </c>
      <c r="AU427" s="257" t="s">
        <v>86</v>
      </c>
      <c r="AV427" s="13" t="s">
        <v>86</v>
      </c>
      <c r="AW427" s="13" t="s">
        <v>35</v>
      </c>
      <c r="AX427" s="13" t="s">
        <v>82</v>
      </c>
      <c r="AY427" s="257" t="s">
        <v>143</v>
      </c>
    </row>
    <row r="428" spans="1:65" s="2" customFormat="1" ht="16.5" customHeight="1">
      <c r="A428" s="38"/>
      <c r="B428" s="39"/>
      <c r="C428" s="269" t="s">
        <v>1639</v>
      </c>
      <c r="D428" s="269" t="s">
        <v>215</v>
      </c>
      <c r="E428" s="270" t="s">
        <v>671</v>
      </c>
      <c r="F428" s="271" t="s">
        <v>672</v>
      </c>
      <c r="G428" s="272" t="s">
        <v>259</v>
      </c>
      <c r="H428" s="273">
        <v>552.84</v>
      </c>
      <c r="I428" s="274"/>
      <c r="J428" s="275">
        <f>ROUND(I428*H428,2)</f>
        <v>0</v>
      </c>
      <c r="K428" s="271" t="s">
        <v>149</v>
      </c>
      <c r="L428" s="276"/>
      <c r="M428" s="277" t="s">
        <v>1</v>
      </c>
      <c r="N428" s="278" t="s">
        <v>43</v>
      </c>
      <c r="O428" s="91"/>
      <c r="P428" s="235">
        <f>O428*H428</f>
        <v>0</v>
      </c>
      <c r="Q428" s="235">
        <v>0.05612</v>
      </c>
      <c r="R428" s="235">
        <f>Q428*H428</f>
        <v>31.025380800000004</v>
      </c>
      <c r="S428" s="235">
        <v>0</v>
      </c>
      <c r="T428" s="236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37" t="s">
        <v>206</v>
      </c>
      <c r="AT428" s="237" t="s">
        <v>215</v>
      </c>
      <c r="AU428" s="237" t="s">
        <v>86</v>
      </c>
      <c r="AY428" s="17" t="s">
        <v>143</v>
      </c>
      <c r="BE428" s="238">
        <f>IF(N428="základní",J428,0)</f>
        <v>0</v>
      </c>
      <c r="BF428" s="238">
        <f>IF(N428="snížená",J428,0)</f>
        <v>0</v>
      </c>
      <c r="BG428" s="238">
        <f>IF(N428="zákl. přenesená",J428,0)</f>
        <v>0</v>
      </c>
      <c r="BH428" s="238">
        <f>IF(N428="sníž. přenesená",J428,0)</f>
        <v>0</v>
      </c>
      <c r="BI428" s="238">
        <f>IF(N428="nulová",J428,0)</f>
        <v>0</v>
      </c>
      <c r="BJ428" s="17" t="s">
        <v>82</v>
      </c>
      <c r="BK428" s="238">
        <f>ROUND(I428*H428,2)</f>
        <v>0</v>
      </c>
      <c r="BL428" s="17" t="s">
        <v>150</v>
      </c>
      <c r="BM428" s="237" t="s">
        <v>1640</v>
      </c>
    </row>
    <row r="429" spans="1:47" s="2" customFormat="1" ht="12">
      <c r="A429" s="38"/>
      <c r="B429" s="39"/>
      <c r="C429" s="40"/>
      <c r="D429" s="239" t="s">
        <v>152</v>
      </c>
      <c r="E429" s="40"/>
      <c r="F429" s="240" t="s">
        <v>672</v>
      </c>
      <c r="G429" s="40"/>
      <c r="H429" s="40"/>
      <c r="I429" s="241"/>
      <c r="J429" s="40"/>
      <c r="K429" s="40"/>
      <c r="L429" s="44"/>
      <c r="M429" s="242"/>
      <c r="N429" s="243"/>
      <c r="O429" s="91"/>
      <c r="P429" s="91"/>
      <c r="Q429" s="91"/>
      <c r="R429" s="91"/>
      <c r="S429" s="91"/>
      <c r="T429" s="92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T429" s="17" t="s">
        <v>152</v>
      </c>
      <c r="AU429" s="17" t="s">
        <v>86</v>
      </c>
    </row>
    <row r="430" spans="1:51" s="13" customFormat="1" ht="12">
      <c r="A430" s="13"/>
      <c r="B430" s="247"/>
      <c r="C430" s="248"/>
      <c r="D430" s="239" t="s">
        <v>158</v>
      </c>
      <c r="E430" s="248"/>
      <c r="F430" s="250" t="s">
        <v>1641</v>
      </c>
      <c r="G430" s="248"/>
      <c r="H430" s="251">
        <v>552.84</v>
      </c>
      <c r="I430" s="252"/>
      <c r="J430" s="248"/>
      <c r="K430" s="248"/>
      <c r="L430" s="253"/>
      <c r="M430" s="254"/>
      <c r="N430" s="255"/>
      <c r="O430" s="255"/>
      <c r="P430" s="255"/>
      <c r="Q430" s="255"/>
      <c r="R430" s="255"/>
      <c r="S430" s="255"/>
      <c r="T430" s="256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57" t="s">
        <v>158</v>
      </c>
      <c r="AU430" s="257" t="s">
        <v>86</v>
      </c>
      <c r="AV430" s="13" t="s">
        <v>86</v>
      </c>
      <c r="AW430" s="13" t="s">
        <v>4</v>
      </c>
      <c r="AX430" s="13" t="s">
        <v>82</v>
      </c>
      <c r="AY430" s="257" t="s">
        <v>143</v>
      </c>
    </row>
    <row r="431" spans="1:65" s="2" customFormat="1" ht="16.5" customHeight="1">
      <c r="A431" s="38"/>
      <c r="B431" s="39"/>
      <c r="C431" s="226" t="s">
        <v>1642</v>
      </c>
      <c r="D431" s="226" t="s">
        <v>145</v>
      </c>
      <c r="E431" s="227" t="s">
        <v>675</v>
      </c>
      <c r="F431" s="228" t="s">
        <v>676</v>
      </c>
      <c r="G431" s="229" t="s">
        <v>341</v>
      </c>
      <c r="H431" s="230">
        <v>1</v>
      </c>
      <c r="I431" s="231"/>
      <c r="J431" s="232">
        <f>ROUND(I431*H431,2)</f>
        <v>0</v>
      </c>
      <c r="K431" s="228" t="s">
        <v>149</v>
      </c>
      <c r="L431" s="44"/>
      <c r="M431" s="233" t="s">
        <v>1</v>
      </c>
      <c r="N431" s="234" t="s">
        <v>43</v>
      </c>
      <c r="O431" s="91"/>
      <c r="P431" s="235">
        <f>O431*H431</f>
        <v>0</v>
      </c>
      <c r="Q431" s="235">
        <v>0.07287</v>
      </c>
      <c r="R431" s="235">
        <f>Q431*H431</f>
        <v>0.07287</v>
      </c>
      <c r="S431" s="235">
        <v>0</v>
      </c>
      <c r="T431" s="236">
        <f>S431*H431</f>
        <v>0</v>
      </c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R431" s="237" t="s">
        <v>150</v>
      </c>
      <c r="AT431" s="237" t="s">
        <v>145</v>
      </c>
      <c r="AU431" s="237" t="s">
        <v>86</v>
      </c>
      <c r="AY431" s="17" t="s">
        <v>143</v>
      </c>
      <c r="BE431" s="238">
        <f>IF(N431="základní",J431,0)</f>
        <v>0</v>
      </c>
      <c r="BF431" s="238">
        <f>IF(N431="snížená",J431,0)</f>
        <v>0</v>
      </c>
      <c r="BG431" s="238">
        <f>IF(N431="zákl. přenesená",J431,0)</f>
        <v>0</v>
      </c>
      <c r="BH431" s="238">
        <f>IF(N431="sníž. přenesená",J431,0)</f>
        <v>0</v>
      </c>
      <c r="BI431" s="238">
        <f>IF(N431="nulová",J431,0)</f>
        <v>0</v>
      </c>
      <c r="BJ431" s="17" t="s">
        <v>82</v>
      </c>
      <c r="BK431" s="238">
        <f>ROUND(I431*H431,2)</f>
        <v>0</v>
      </c>
      <c r="BL431" s="17" t="s">
        <v>150</v>
      </c>
      <c r="BM431" s="237" t="s">
        <v>1643</v>
      </c>
    </row>
    <row r="432" spans="1:47" s="2" customFormat="1" ht="12">
      <c r="A432" s="38"/>
      <c r="B432" s="39"/>
      <c r="C432" s="40"/>
      <c r="D432" s="239" t="s">
        <v>152</v>
      </c>
      <c r="E432" s="40"/>
      <c r="F432" s="240" t="s">
        <v>676</v>
      </c>
      <c r="G432" s="40"/>
      <c r="H432" s="40"/>
      <c r="I432" s="241"/>
      <c r="J432" s="40"/>
      <c r="K432" s="40"/>
      <c r="L432" s="44"/>
      <c r="M432" s="242"/>
      <c r="N432" s="243"/>
      <c r="O432" s="91"/>
      <c r="P432" s="91"/>
      <c r="Q432" s="91"/>
      <c r="R432" s="91"/>
      <c r="S432" s="91"/>
      <c r="T432" s="92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T432" s="17" t="s">
        <v>152</v>
      </c>
      <c r="AU432" s="17" t="s">
        <v>86</v>
      </c>
    </row>
    <row r="433" spans="1:47" s="2" customFormat="1" ht="12">
      <c r="A433" s="38"/>
      <c r="B433" s="39"/>
      <c r="C433" s="40"/>
      <c r="D433" s="244" t="s">
        <v>154</v>
      </c>
      <c r="E433" s="40"/>
      <c r="F433" s="245" t="s">
        <v>678</v>
      </c>
      <c r="G433" s="40"/>
      <c r="H433" s="40"/>
      <c r="I433" s="241"/>
      <c r="J433" s="40"/>
      <c r="K433" s="40"/>
      <c r="L433" s="44"/>
      <c r="M433" s="242"/>
      <c r="N433" s="243"/>
      <c r="O433" s="91"/>
      <c r="P433" s="91"/>
      <c r="Q433" s="91"/>
      <c r="R433" s="91"/>
      <c r="S433" s="91"/>
      <c r="T433" s="92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T433" s="17" t="s">
        <v>154</v>
      </c>
      <c r="AU433" s="17" t="s">
        <v>86</v>
      </c>
    </row>
    <row r="434" spans="1:51" s="13" customFormat="1" ht="12">
      <c r="A434" s="13"/>
      <c r="B434" s="247"/>
      <c r="C434" s="248"/>
      <c r="D434" s="239" t="s">
        <v>158</v>
      </c>
      <c r="E434" s="249" t="s">
        <v>1</v>
      </c>
      <c r="F434" s="250" t="s">
        <v>82</v>
      </c>
      <c r="G434" s="248"/>
      <c r="H434" s="251">
        <v>1</v>
      </c>
      <c r="I434" s="252"/>
      <c r="J434" s="248"/>
      <c r="K434" s="248"/>
      <c r="L434" s="253"/>
      <c r="M434" s="254"/>
      <c r="N434" s="255"/>
      <c r="O434" s="255"/>
      <c r="P434" s="255"/>
      <c r="Q434" s="255"/>
      <c r="R434" s="255"/>
      <c r="S434" s="255"/>
      <c r="T434" s="256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57" t="s">
        <v>158</v>
      </c>
      <c r="AU434" s="257" t="s">
        <v>86</v>
      </c>
      <c r="AV434" s="13" t="s">
        <v>86</v>
      </c>
      <c r="AW434" s="13" t="s">
        <v>35</v>
      </c>
      <c r="AX434" s="13" t="s">
        <v>82</v>
      </c>
      <c r="AY434" s="257" t="s">
        <v>143</v>
      </c>
    </row>
    <row r="435" spans="1:65" s="2" customFormat="1" ht="24.15" customHeight="1">
      <c r="A435" s="38"/>
      <c r="B435" s="39"/>
      <c r="C435" s="269" t="s">
        <v>1644</v>
      </c>
      <c r="D435" s="269" t="s">
        <v>215</v>
      </c>
      <c r="E435" s="270" t="s">
        <v>680</v>
      </c>
      <c r="F435" s="271" t="s">
        <v>681</v>
      </c>
      <c r="G435" s="272" t="s">
        <v>341</v>
      </c>
      <c r="H435" s="273">
        <v>1</v>
      </c>
      <c r="I435" s="274"/>
      <c r="J435" s="275">
        <f>ROUND(I435*H435,2)</f>
        <v>0</v>
      </c>
      <c r="K435" s="271" t="s">
        <v>149</v>
      </c>
      <c r="L435" s="276"/>
      <c r="M435" s="277" t="s">
        <v>1</v>
      </c>
      <c r="N435" s="278" t="s">
        <v>43</v>
      </c>
      <c r="O435" s="91"/>
      <c r="P435" s="235">
        <f>O435*H435</f>
        <v>0</v>
      </c>
      <c r="Q435" s="235">
        <v>0.0145</v>
      </c>
      <c r="R435" s="235">
        <f>Q435*H435</f>
        <v>0.0145</v>
      </c>
      <c r="S435" s="235">
        <v>0</v>
      </c>
      <c r="T435" s="236">
        <f>S435*H435</f>
        <v>0</v>
      </c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R435" s="237" t="s">
        <v>206</v>
      </c>
      <c r="AT435" s="237" t="s">
        <v>215</v>
      </c>
      <c r="AU435" s="237" t="s">
        <v>86</v>
      </c>
      <c r="AY435" s="17" t="s">
        <v>143</v>
      </c>
      <c r="BE435" s="238">
        <f>IF(N435="základní",J435,0)</f>
        <v>0</v>
      </c>
      <c r="BF435" s="238">
        <f>IF(N435="snížená",J435,0)</f>
        <v>0</v>
      </c>
      <c r="BG435" s="238">
        <f>IF(N435="zákl. přenesená",J435,0)</f>
        <v>0</v>
      </c>
      <c r="BH435" s="238">
        <f>IF(N435="sníž. přenesená",J435,0)</f>
        <v>0</v>
      </c>
      <c r="BI435" s="238">
        <f>IF(N435="nulová",J435,0)</f>
        <v>0</v>
      </c>
      <c r="BJ435" s="17" t="s">
        <v>82</v>
      </c>
      <c r="BK435" s="238">
        <f>ROUND(I435*H435,2)</f>
        <v>0</v>
      </c>
      <c r="BL435" s="17" t="s">
        <v>150</v>
      </c>
      <c r="BM435" s="237" t="s">
        <v>1645</v>
      </c>
    </row>
    <row r="436" spans="1:47" s="2" customFormat="1" ht="12">
      <c r="A436" s="38"/>
      <c r="B436" s="39"/>
      <c r="C436" s="40"/>
      <c r="D436" s="239" t="s">
        <v>152</v>
      </c>
      <c r="E436" s="40"/>
      <c r="F436" s="240" t="s">
        <v>681</v>
      </c>
      <c r="G436" s="40"/>
      <c r="H436" s="40"/>
      <c r="I436" s="241"/>
      <c r="J436" s="40"/>
      <c r="K436" s="40"/>
      <c r="L436" s="44"/>
      <c r="M436" s="242"/>
      <c r="N436" s="243"/>
      <c r="O436" s="91"/>
      <c r="P436" s="91"/>
      <c r="Q436" s="91"/>
      <c r="R436" s="91"/>
      <c r="S436" s="91"/>
      <c r="T436" s="92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T436" s="17" t="s">
        <v>152</v>
      </c>
      <c r="AU436" s="17" t="s">
        <v>86</v>
      </c>
    </row>
    <row r="437" spans="1:47" s="2" customFormat="1" ht="12">
      <c r="A437" s="38"/>
      <c r="B437" s="39"/>
      <c r="C437" s="40"/>
      <c r="D437" s="239" t="s">
        <v>156</v>
      </c>
      <c r="E437" s="40"/>
      <c r="F437" s="246" t="s">
        <v>683</v>
      </c>
      <c r="G437" s="40"/>
      <c r="H437" s="40"/>
      <c r="I437" s="241"/>
      <c r="J437" s="40"/>
      <c r="K437" s="40"/>
      <c r="L437" s="44"/>
      <c r="M437" s="242"/>
      <c r="N437" s="243"/>
      <c r="O437" s="91"/>
      <c r="P437" s="91"/>
      <c r="Q437" s="91"/>
      <c r="R437" s="91"/>
      <c r="S437" s="91"/>
      <c r="T437" s="92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T437" s="17" t="s">
        <v>156</v>
      </c>
      <c r="AU437" s="17" t="s">
        <v>86</v>
      </c>
    </row>
    <row r="438" spans="1:65" s="2" customFormat="1" ht="24.15" customHeight="1">
      <c r="A438" s="38"/>
      <c r="B438" s="39"/>
      <c r="C438" s="226" t="s">
        <v>1646</v>
      </c>
      <c r="D438" s="226" t="s">
        <v>145</v>
      </c>
      <c r="E438" s="227" t="s">
        <v>685</v>
      </c>
      <c r="F438" s="228" t="s">
        <v>686</v>
      </c>
      <c r="G438" s="229" t="s">
        <v>341</v>
      </c>
      <c r="H438" s="230">
        <v>2</v>
      </c>
      <c r="I438" s="231"/>
      <c r="J438" s="232">
        <f>ROUND(I438*H438,2)</f>
        <v>0</v>
      </c>
      <c r="K438" s="228" t="s">
        <v>149</v>
      </c>
      <c r="L438" s="44"/>
      <c r="M438" s="233" t="s">
        <v>1</v>
      </c>
      <c r="N438" s="234" t="s">
        <v>43</v>
      </c>
      <c r="O438" s="91"/>
      <c r="P438" s="235">
        <f>O438*H438</f>
        <v>0</v>
      </c>
      <c r="Q438" s="235">
        <v>0.001</v>
      </c>
      <c r="R438" s="235">
        <f>Q438*H438</f>
        <v>0.002</v>
      </c>
      <c r="S438" s="235">
        <v>0</v>
      </c>
      <c r="T438" s="236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37" t="s">
        <v>150</v>
      </c>
      <c r="AT438" s="237" t="s">
        <v>145</v>
      </c>
      <c r="AU438" s="237" t="s">
        <v>86</v>
      </c>
      <c r="AY438" s="17" t="s">
        <v>143</v>
      </c>
      <c r="BE438" s="238">
        <f>IF(N438="základní",J438,0)</f>
        <v>0</v>
      </c>
      <c r="BF438" s="238">
        <f>IF(N438="snížená",J438,0)</f>
        <v>0</v>
      </c>
      <c r="BG438" s="238">
        <f>IF(N438="zákl. přenesená",J438,0)</f>
        <v>0</v>
      </c>
      <c r="BH438" s="238">
        <f>IF(N438="sníž. přenesená",J438,0)</f>
        <v>0</v>
      </c>
      <c r="BI438" s="238">
        <f>IF(N438="nulová",J438,0)</f>
        <v>0</v>
      </c>
      <c r="BJ438" s="17" t="s">
        <v>82</v>
      </c>
      <c r="BK438" s="238">
        <f>ROUND(I438*H438,2)</f>
        <v>0</v>
      </c>
      <c r="BL438" s="17" t="s">
        <v>150</v>
      </c>
      <c r="BM438" s="237" t="s">
        <v>1647</v>
      </c>
    </row>
    <row r="439" spans="1:47" s="2" customFormat="1" ht="12">
      <c r="A439" s="38"/>
      <c r="B439" s="39"/>
      <c r="C439" s="40"/>
      <c r="D439" s="239" t="s">
        <v>152</v>
      </c>
      <c r="E439" s="40"/>
      <c r="F439" s="240" t="s">
        <v>688</v>
      </c>
      <c r="G439" s="40"/>
      <c r="H439" s="40"/>
      <c r="I439" s="241"/>
      <c r="J439" s="40"/>
      <c r="K439" s="40"/>
      <c r="L439" s="44"/>
      <c r="M439" s="242"/>
      <c r="N439" s="243"/>
      <c r="O439" s="91"/>
      <c r="P439" s="91"/>
      <c r="Q439" s="91"/>
      <c r="R439" s="91"/>
      <c r="S439" s="91"/>
      <c r="T439" s="92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T439" s="17" t="s">
        <v>152</v>
      </c>
      <c r="AU439" s="17" t="s">
        <v>86</v>
      </c>
    </row>
    <row r="440" spans="1:47" s="2" customFormat="1" ht="12">
      <c r="A440" s="38"/>
      <c r="B440" s="39"/>
      <c r="C440" s="40"/>
      <c r="D440" s="244" t="s">
        <v>154</v>
      </c>
      <c r="E440" s="40"/>
      <c r="F440" s="245" t="s">
        <v>689</v>
      </c>
      <c r="G440" s="40"/>
      <c r="H440" s="40"/>
      <c r="I440" s="241"/>
      <c r="J440" s="40"/>
      <c r="K440" s="40"/>
      <c r="L440" s="44"/>
      <c r="M440" s="242"/>
      <c r="N440" s="243"/>
      <c r="O440" s="91"/>
      <c r="P440" s="91"/>
      <c r="Q440" s="91"/>
      <c r="R440" s="91"/>
      <c r="S440" s="91"/>
      <c r="T440" s="92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T440" s="17" t="s">
        <v>154</v>
      </c>
      <c r="AU440" s="17" t="s">
        <v>86</v>
      </c>
    </row>
    <row r="441" spans="1:51" s="13" customFormat="1" ht="12">
      <c r="A441" s="13"/>
      <c r="B441" s="247"/>
      <c r="C441" s="248"/>
      <c r="D441" s="239" t="s">
        <v>158</v>
      </c>
      <c r="E441" s="249" t="s">
        <v>1</v>
      </c>
      <c r="F441" s="250" t="s">
        <v>86</v>
      </c>
      <c r="G441" s="248"/>
      <c r="H441" s="251">
        <v>2</v>
      </c>
      <c r="I441" s="252"/>
      <c r="J441" s="248"/>
      <c r="K441" s="248"/>
      <c r="L441" s="253"/>
      <c r="M441" s="254"/>
      <c r="N441" s="255"/>
      <c r="O441" s="255"/>
      <c r="P441" s="255"/>
      <c r="Q441" s="255"/>
      <c r="R441" s="255"/>
      <c r="S441" s="255"/>
      <c r="T441" s="256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57" t="s">
        <v>158</v>
      </c>
      <c r="AU441" s="257" t="s">
        <v>86</v>
      </c>
      <c r="AV441" s="13" t="s">
        <v>86</v>
      </c>
      <c r="AW441" s="13" t="s">
        <v>35</v>
      </c>
      <c r="AX441" s="13" t="s">
        <v>82</v>
      </c>
      <c r="AY441" s="257" t="s">
        <v>143</v>
      </c>
    </row>
    <row r="442" spans="1:65" s="2" customFormat="1" ht="24.15" customHeight="1">
      <c r="A442" s="38"/>
      <c r="B442" s="39"/>
      <c r="C442" s="269" t="s">
        <v>1648</v>
      </c>
      <c r="D442" s="269" t="s">
        <v>215</v>
      </c>
      <c r="E442" s="270" t="s">
        <v>691</v>
      </c>
      <c r="F442" s="271" t="s">
        <v>692</v>
      </c>
      <c r="G442" s="272" t="s">
        <v>341</v>
      </c>
      <c r="H442" s="273">
        <v>2</v>
      </c>
      <c r="I442" s="274"/>
      <c r="J442" s="275">
        <f>ROUND(I442*H442,2)</f>
        <v>0</v>
      </c>
      <c r="K442" s="271" t="s">
        <v>149</v>
      </c>
      <c r="L442" s="276"/>
      <c r="M442" s="277" t="s">
        <v>1</v>
      </c>
      <c r="N442" s="278" t="s">
        <v>43</v>
      </c>
      <c r="O442" s="91"/>
      <c r="P442" s="235">
        <f>O442*H442</f>
        <v>0</v>
      </c>
      <c r="Q442" s="235">
        <v>0.16</v>
      </c>
      <c r="R442" s="235">
        <f>Q442*H442</f>
        <v>0.32</v>
      </c>
      <c r="S442" s="235">
        <v>0</v>
      </c>
      <c r="T442" s="236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237" t="s">
        <v>206</v>
      </c>
      <c r="AT442" s="237" t="s">
        <v>215</v>
      </c>
      <c r="AU442" s="237" t="s">
        <v>86</v>
      </c>
      <c r="AY442" s="17" t="s">
        <v>143</v>
      </c>
      <c r="BE442" s="238">
        <f>IF(N442="základní",J442,0)</f>
        <v>0</v>
      </c>
      <c r="BF442" s="238">
        <f>IF(N442="snížená",J442,0)</f>
        <v>0</v>
      </c>
      <c r="BG442" s="238">
        <f>IF(N442="zákl. přenesená",J442,0)</f>
        <v>0</v>
      </c>
      <c r="BH442" s="238">
        <f>IF(N442="sníž. přenesená",J442,0)</f>
        <v>0</v>
      </c>
      <c r="BI442" s="238">
        <f>IF(N442="nulová",J442,0)</f>
        <v>0</v>
      </c>
      <c r="BJ442" s="17" t="s">
        <v>82</v>
      </c>
      <c r="BK442" s="238">
        <f>ROUND(I442*H442,2)</f>
        <v>0</v>
      </c>
      <c r="BL442" s="17" t="s">
        <v>150</v>
      </c>
      <c r="BM442" s="237" t="s">
        <v>1649</v>
      </c>
    </row>
    <row r="443" spans="1:47" s="2" customFormat="1" ht="12">
      <c r="A443" s="38"/>
      <c r="B443" s="39"/>
      <c r="C443" s="40"/>
      <c r="D443" s="239" t="s">
        <v>152</v>
      </c>
      <c r="E443" s="40"/>
      <c r="F443" s="240" t="s">
        <v>692</v>
      </c>
      <c r="G443" s="40"/>
      <c r="H443" s="40"/>
      <c r="I443" s="241"/>
      <c r="J443" s="40"/>
      <c r="K443" s="40"/>
      <c r="L443" s="44"/>
      <c r="M443" s="242"/>
      <c r="N443" s="243"/>
      <c r="O443" s="91"/>
      <c r="P443" s="91"/>
      <c r="Q443" s="91"/>
      <c r="R443" s="91"/>
      <c r="S443" s="91"/>
      <c r="T443" s="92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T443" s="17" t="s">
        <v>152</v>
      </c>
      <c r="AU443" s="17" t="s">
        <v>86</v>
      </c>
    </row>
    <row r="444" spans="1:47" s="2" customFormat="1" ht="12">
      <c r="A444" s="38"/>
      <c r="B444" s="39"/>
      <c r="C444" s="40"/>
      <c r="D444" s="239" t="s">
        <v>156</v>
      </c>
      <c r="E444" s="40"/>
      <c r="F444" s="246" t="s">
        <v>683</v>
      </c>
      <c r="G444" s="40"/>
      <c r="H444" s="40"/>
      <c r="I444" s="241"/>
      <c r="J444" s="40"/>
      <c r="K444" s="40"/>
      <c r="L444" s="44"/>
      <c r="M444" s="242"/>
      <c r="N444" s="243"/>
      <c r="O444" s="91"/>
      <c r="P444" s="91"/>
      <c r="Q444" s="91"/>
      <c r="R444" s="91"/>
      <c r="S444" s="91"/>
      <c r="T444" s="92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T444" s="17" t="s">
        <v>156</v>
      </c>
      <c r="AU444" s="17" t="s">
        <v>86</v>
      </c>
    </row>
    <row r="445" spans="1:65" s="2" customFormat="1" ht="16.5" customHeight="1">
      <c r="A445" s="38"/>
      <c r="B445" s="39"/>
      <c r="C445" s="226" t="s">
        <v>1650</v>
      </c>
      <c r="D445" s="226" t="s">
        <v>145</v>
      </c>
      <c r="E445" s="227" t="s">
        <v>695</v>
      </c>
      <c r="F445" s="228" t="s">
        <v>696</v>
      </c>
      <c r="G445" s="229" t="s">
        <v>341</v>
      </c>
      <c r="H445" s="230">
        <v>2</v>
      </c>
      <c r="I445" s="231"/>
      <c r="J445" s="232">
        <f>ROUND(I445*H445,2)</f>
        <v>0</v>
      </c>
      <c r="K445" s="228" t="s">
        <v>149</v>
      </c>
      <c r="L445" s="44"/>
      <c r="M445" s="233" t="s">
        <v>1</v>
      </c>
      <c r="N445" s="234" t="s">
        <v>43</v>
      </c>
      <c r="O445" s="91"/>
      <c r="P445" s="235">
        <f>O445*H445</f>
        <v>0</v>
      </c>
      <c r="Q445" s="235">
        <v>0</v>
      </c>
      <c r="R445" s="235">
        <f>Q445*H445</f>
        <v>0</v>
      </c>
      <c r="S445" s="235">
        <v>0.482</v>
      </c>
      <c r="T445" s="236">
        <f>S445*H445</f>
        <v>0.964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37" t="s">
        <v>150</v>
      </c>
      <c r="AT445" s="237" t="s">
        <v>145</v>
      </c>
      <c r="AU445" s="237" t="s">
        <v>86</v>
      </c>
      <c r="AY445" s="17" t="s">
        <v>143</v>
      </c>
      <c r="BE445" s="238">
        <f>IF(N445="základní",J445,0)</f>
        <v>0</v>
      </c>
      <c r="BF445" s="238">
        <f>IF(N445="snížená",J445,0)</f>
        <v>0</v>
      </c>
      <c r="BG445" s="238">
        <f>IF(N445="zákl. přenesená",J445,0)</f>
        <v>0</v>
      </c>
      <c r="BH445" s="238">
        <f>IF(N445="sníž. přenesená",J445,0)</f>
        <v>0</v>
      </c>
      <c r="BI445" s="238">
        <f>IF(N445="nulová",J445,0)</f>
        <v>0</v>
      </c>
      <c r="BJ445" s="17" t="s">
        <v>82</v>
      </c>
      <c r="BK445" s="238">
        <f>ROUND(I445*H445,2)</f>
        <v>0</v>
      </c>
      <c r="BL445" s="17" t="s">
        <v>150</v>
      </c>
      <c r="BM445" s="237" t="s">
        <v>1651</v>
      </c>
    </row>
    <row r="446" spans="1:47" s="2" customFormat="1" ht="12">
      <c r="A446" s="38"/>
      <c r="B446" s="39"/>
      <c r="C446" s="40"/>
      <c r="D446" s="239" t="s">
        <v>152</v>
      </c>
      <c r="E446" s="40"/>
      <c r="F446" s="240" t="s">
        <v>698</v>
      </c>
      <c r="G446" s="40"/>
      <c r="H446" s="40"/>
      <c r="I446" s="241"/>
      <c r="J446" s="40"/>
      <c r="K446" s="40"/>
      <c r="L446" s="44"/>
      <c r="M446" s="242"/>
      <c r="N446" s="243"/>
      <c r="O446" s="91"/>
      <c r="P446" s="91"/>
      <c r="Q446" s="91"/>
      <c r="R446" s="91"/>
      <c r="S446" s="91"/>
      <c r="T446" s="92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152</v>
      </c>
      <c r="AU446" s="17" t="s">
        <v>86</v>
      </c>
    </row>
    <row r="447" spans="1:47" s="2" customFormat="1" ht="12">
      <c r="A447" s="38"/>
      <c r="B447" s="39"/>
      <c r="C447" s="40"/>
      <c r="D447" s="244" t="s">
        <v>154</v>
      </c>
      <c r="E447" s="40"/>
      <c r="F447" s="245" t="s">
        <v>699</v>
      </c>
      <c r="G447" s="40"/>
      <c r="H447" s="40"/>
      <c r="I447" s="241"/>
      <c r="J447" s="40"/>
      <c r="K447" s="40"/>
      <c r="L447" s="44"/>
      <c r="M447" s="242"/>
      <c r="N447" s="243"/>
      <c r="O447" s="91"/>
      <c r="P447" s="91"/>
      <c r="Q447" s="91"/>
      <c r="R447" s="91"/>
      <c r="S447" s="91"/>
      <c r="T447" s="92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154</v>
      </c>
      <c r="AU447" s="17" t="s">
        <v>86</v>
      </c>
    </row>
    <row r="448" spans="1:51" s="13" customFormat="1" ht="12">
      <c r="A448" s="13"/>
      <c r="B448" s="247"/>
      <c r="C448" s="248"/>
      <c r="D448" s="239" t="s">
        <v>158</v>
      </c>
      <c r="E448" s="249" t="s">
        <v>1</v>
      </c>
      <c r="F448" s="250" t="s">
        <v>86</v>
      </c>
      <c r="G448" s="248"/>
      <c r="H448" s="251">
        <v>2</v>
      </c>
      <c r="I448" s="252"/>
      <c r="J448" s="248"/>
      <c r="K448" s="248"/>
      <c r="L448" s="253"/>
      <c r="M448" s="254"/>
      <c r="N448" s="255"/>
      <c r="O448" s="255"/>
      <c r="P448" s="255"/>
      <c r="Q448" s="255"/>
      <c r="R448" s="255"/>
      <c r="S448" s="255"/>
      <c r="T448" s="256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7" t="s">
        <v>158</v>
      </c>
      <c r="AU448" s="257" t="s">
        <v>86</v>
      </c>
      <c r="AV448" s="13" t="s">
        <v>86</v>
      </c>
      <c r="AW448" s="13" t="s">
        <v>35</v>
      </c>
      <c r="AX448" s="13" t="s">
        <v>82</v>
      </c>
      <c r="AY448" s="257" t="s">
        <v>143</v>
      </c>
    </row>
    <row r="449" spans="1:65" s="2" customFormat="1" ht="21.75" customHeight="1">
      <c r="A449" s="38"/>
      <c r="B449" s="39"/>
      <c r="C449" s="226" t="s">
        <v>1652</v>
      </c>
      <c r="D449" s="226" t="s">
        <v>145</v>
      </c>
      <c r="E449" s="227" t="s">
        <v>701</v>
      </c>
      <c r="F449" s="228" t="s">
        <v>702</v>
      </c>
      <c r="G449" s="229" t="s">
        <v>341</v>
      </c>
      <c r="H449" s="230">
        <v>1</v>
      </c>
      <c r="I449" s="231"/>
      <c r="J449" s="232">
        <f>ROUND(I449*H449,2)</f>
        <v>0</v>
      </c>
      <c r="K449" s="228" t="s">
        <v>149</v>
      </c>
      <c r="L449" s="44"/>
      <c r="M449" s="233" t="s">
        <v>1</v>
      </c>
      <c r="N449" s="234" t="s">
        <v>43</v>
      </c>
      <c r="O449" s="91"/>
      <c r="P449" s="235">
        <f>O449*H449</f>
        <v>0</v>
      </c>
      <c r="Q449" s="235">
        <v>0</v>
      </c>
      <c r="R449" s="235">
        <f>Q449*H449</f>
        <v>0</v>
      </c>
      <c r="S449" s="235">
        <v>0.087</v>
      </c>
      <c r="T449" s="236">
        <f>S449*H449</f>
        <v>0.087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37" t="s">
        <v>150</v>
      </c>
      <c r="AT449" s="237" t="s">
        <v>145</v>
      </c>
      <c r="AU449" s="237" t="s">
        <v>86</v>
      </c>
      <c r="AY449" s="17" t="s">
        <v>143</v>
      </c>
      <c r="BE449" s="238">
        <f>IF(N449="základní",J449,0)</f>
        <v>0</v>
      </c>
      <c r="BF449" s="238">
        <f>IF(N449="snížená",J449,0)</f>
        <v>0</v>
      </c>
      <c r="BG449" s="238">
        <f>IF(N449="zákl. přenesená",J449,0)</f>
        <v>0</v>
      </c>
      <c r="BH449" s="238">
        <f>IF(N449="sníž. přenesená",J449,0)</f>
        <v>0</v>
      </c>
      <c r="BI449" s="238">
        <f>IF(N449="nulová",J449,0)</f>
        <v>0</v>
      </c>
      <c r="BJ449" s="17" t="s">
        <v>82</v>
      </c>
      <c r="BK449" s="238">
        <f>ROUND(I449*H449,2)</f>
        <v>0</v>
      </c>
      <c r="BL449" s="17" t="s">
        <v>150</v>
      </c>
      <c r="BM449" s="237" t="s">
        <v>1653</v>
      </c>
    </row>
    <row r="450" spans="1:47" s="2" customFormat="1" ht="12">
      <c r="A450" s="38"/>
      <c r="B450" s="39"/>
      <c r="C450" s="40"/>
      <c r="D450" s="239" t="s">
        <v>152</v>
      </c>
      <c r="E450" s="40"/>
      <c r="F450" s="240" t="s">
        <v>704</v>
      </c>
      <c r="G450" s="40"/>
      <c r="H450" s="40"/>
      <c r="I450" s="241"/>
      <c r="J450" s="40"/>
      <c r="K450" s="40"/>
      <c r="L450" s="44"/>
      <c r="M450" s="242"/>
      <c r="N450" s="243"/>
      <c r="O450" s="91"/>
      <c r="P450" s="91"/>
      <c r="Q450" s="91"/>
      <c r="R450" s="91"/>
      <c r="S450" s="91"/>
      <c r="T450" s="92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T450" s="17" t="s">
        <v>152</v>
      </c>
      <c r="AU450" s="17" t="s">
        <v>86</v>
      </c>
    </row>
    <row r="451" spans="1:47" s="2" customFormat="1" ht="12">
      <c r="A451" s="38"/>
      <c r="B451" s="39"/>
      <c r="C451" s="40"/>
      <c r="D451" s="244" t="s">
        <v>154</v>
      </c>
      <c r="E451" s="40"/>
      <c r="F451" s="245" t="s">
        <v>705</v>
      </c>
      <c r="G451" s="40"/>
      <c r="H451" s="40"/>
      <c r="I451" s="241"/>
      <c r="J451" s="40"/>
      <c r="K451" s="40"/>
      <c r="L451" s="44"/>
      <c r="M451" s="242"/>
      <c r="N451" s="243"/>
      <c r="O451" s="91"/>
      <c r="P451" s="91"/>
      <c r="Q451" s="91"/>
      <c r="R451" s="91"/>
      <c r="S451" s="91"/>
      <c r="T451" s="92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T451" s="17" t="s">
        <v>154</v>
      </c>
      <c r="AU451" s="17" t="s">
        <v>86</v>
      </c>
    </row>
    <row r="452" spans="1:51" s="13" customFormat="1" ht="12">
      <c r="A452" s="13"/>
      <c r="B452" s="247"/>
      <c r="C452" s="248"/>
      <c r="D452" s="239" t="s">
        <v>158</v>
      </c>
      <c r="E452" s="249" t="s">
        <v>1</v>
      </c>
      <c r="F452" s="250" t="s">
        <v>82</v>
      </c>
      <c r="G452" s="248"/>
      <c r="H452" s="251">
        <v>1</v>
      </c>
      <c r="I452" s="252"/>
      <c r="J452" s="248"/>
      <c r="K452" s="248"/>
      <c r="L452" s="253"/>
      <c r="M452" s="254"/>
      <c r="N452" s="255"/>
      <c r="O452" s="255"/>
      <c r="P452" s="255"/>
      <c r="Q452" s="255"/>
      <c r="R452" s="255"/>
      <c r="S452" s="255"/>
      <c r="T452" s="256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7" t="s">
        <v>158</v>
      </c>
      <c r="AU452" s="257" t="s">
        <v>86</v>
      </c>
      <c r="AV452" s="13" t="s">
        <v>86</v>
      </c>
      <c r="AW452" s="13" t="s">
        <v>35</v>
      </c>
      <c r="AX452" s="13" t="s">
        <v>82</v>
      </c>
      <c r="AY452" s="257" t="s">
        <v>143</v>
      </c>
    </row>
    <row r="453" spans="1:65" s="2" customFormat="1" ht="24.15" customHeight="1">
      <c r="A453" s="38"/>
      <c r="B453" s="39"/>
      <c r="C453" s="226" t="s">
        <v>1654</v>
      </c>
      <c r="D453" s="226" t="s">
        <v>145</v>
      </c>
      <c r="E453" s="227" t="s">
        <v>707</v>
      </c>
      <c r="F453" s="228" t="s">
        <v>708</v>
      </c>
      <c r="G453" s="229" t="s">
        <v>341</v>
      </c>
      <c r="H453" s="230">
        <v>6</v>
      </c>
      <c r="I453" s="231"/>
      <c r="J453" s="232">
        <f>ROUND(I453*H453,2)</f>
        <v>0</v>
      </c>
      <c r="K453" s="228" t="s">
        <v>149</v>
      </c>
      <c r="L453" s="44"/>
      <c r="M453" s="233" t="s">
        <v>1</v>
      </c>
      <c r="N453" s="234" t="s">
        <v>43</v>
      </c>
      <c r="O453" s="91"/>
      <c r="P453" s="235">
        <f>O453*H453</f>
        <v>0</v>
      </c>
      <c r="Q453" s="235">
        <v>0</v>
      </c>
      <c r="R453" s="235">
        <f>Q453*H453</f>
        <v>0</v>
      </c>
      <c r="S453" s="235">
        <v>0.082</v>
      </c>
      <c r="T453" s="236">
        <f>S453*H453</f>
        <v>0.492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237" t="s">
        <v>150</v>
      </c>
      <c r="AT453" s="237" t="s">
        <v>145</v>
      </c>
      <c r="AU453" s="237" t="s">
        <v>86</v>
      </c>
      <c r="AY453" s="17" t="s">
        <v>143</v>
      </c>
      <c r="BE453" s="238">
        <f>IF(N453="základní",J453,0)</f>
        <v>0</v>
      </c>
      <c r="BF453" s="238">
        <f>IF(N453="snížená",J453,0)</f>
        <v>0</v>
      </c>
      <c r="BG453" s="238">
        <f>IF(N453="zákl. přenesená",J453,0)</f>
        <v>0</v>
      </c>
      <c r="BH453" s="238">
        <f>IF(N453="sníž. přenesená",J453,0)</f>
        <v>0</v>
      </c>
      <c r="BI453" s="238">
        <f>IF(N453="nulová",J453,0)</f>
        <v>0</v>
      </c>
      <c r="BJ453" s="17" t="s">
        <v>82</v>
      </c>
      <c r="BK453" s="238">
        <f>ROUND(I453*H453,2)</f>
        <v>0</v>
      </c>
      <c r="BL453" s="17" t="s">
        <v>150</v>
      </c>
      <c r="BM453" s="237" t="s">
        <v>1655</v>
      </c>
    </row>
    <row r="454" spans="1:47" s="2" customFormat="1" ht="12">
      <c r="A454" s="38"/>
      <c r="B454" s="39"/>
      <c r="C454" s="40"/>
      <c r="D454" s="239" t="s">
        <v>152</v>
      </c>
      <c r="E454" s="40"/>
      <c r="F454" s="240" t="s">
        <v>710</v>
      </c>
      <c r="G454" s="40"/>
      <c r="H454" s="40"/>
      <c r="I454" s="241"/>
      <c r="J454" s="40"/>
      <c r="K454" s="40"/>
      <c r="L454" s="44"/>
      <c r="M454" s="242"/>
      <c r="N454" s="243"/>
      <c r="O454" s="91"/>
      <c r="P454" s="91"/>
      <c r="Q454" s="91"/>
      <c r="R454" s="91"/>
      <c r="S454" s="91"/>
      <c r="T454" s="92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T454" s="17" t="s">
        <v>152</v>
      </c>
      <c r="AU454" s="17" t="s">
        <v>86</v>
      </c>
    </row>
    <row r="455" spans="1:47" s="2" customFormat="1" ht="12">
      <c r="A455" s="38"/>
      <c r="B455" s="39"/>
      <c r="C455" s="40"/>
      <c r="D455" s="244" t="s">
        <v>154</v>
      </c>
      <c r="E455" s="40"/>
      <c r="F455" s="245" t="s">
        <v>711</v>
      </c>
      <c r="G455" s="40"/>
      <c r="H455" s="40"/>
      <c r="I455" s="241"/>
      <c r="J455" s="40"/>
      <c r="K455" s="40"/>
      <c r="L455" s="44"/>
      <c r="M455" s="242"/>
      <c r="N455" s="243"/>
      <c r="O455" s="91"/>
      <c r="P455" s="91"/>
      <c r="Q455" s="91"/>
      <c r="R455" s="91"/>
      <c r="S455" s="91"/>
      <c r="T455" s="92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T455" s="17" t="s">
        <v>154</v>
      </c>
      <c r="AU455" s="17" t="s">
        <v>86</v>
      </c>
    </row>
    <row r="456" spans="1:51" s="13" customFormat="1" ht="12">
      <c r="A456" s="13"/>
      <c r="B456" s="247"/>
      <c r="C456" s="248"/>
      <c r="D456" s="239" t="s">
        <v>158</v>
      </c>
      <c r="E456" s="249" t="s">
        <v>1</v>
      </c>
      <c r="F456" s="250" t="s">
        <v>1656</v>
      </c>
      <c r="G456" s="248"/>
      <c r="H456" s="251">
        <v>6</v>
      </c>
      <c r="I456" s="252"/>
      <c r="J456" s="248"/>
      <c r="K456" s="248"/>
      <c r="L456" s="253"/>
      <c r="M456" s="254"/>
      <c r="N456" s="255"/>
      <c r="O456" s="255"/>
      <c r="P456" s="255"/>
      <c r="Q456" s="255"/>
      <c r="R456" s="255"/>
      <c r="S456" s="255"/>
      <c r="T456" s="256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7" t="s">
        <v>158</v>
      </c>
      <c r="AU456" s="257" t="s">
        <v>86</v>
      </c>
      <c r="AV456" s="13" t="s">
        <v>86</v>
      </c>
      <c r="AW456" s="13" t="s">
        <v>35</v>
      </c>
      <c r="AX456" s="13" t="s">
        <v>82</v>
      </c>
      <c r="AY456" s="257" t="s">
        <v>143</v>
      </c>
    </row>
    <row r="457" spans="1:65" s="2" customFormat="1" ht="24.15" customHeight="1">
      <c r="A457" s="38"/>
      <c r="B457" s="39"/>
      <c r="C457" s="226" t="s">
        <v>1657</v>
      </c>
      <c r="D457" s="226" t="s">
        <v>145</v>
      </c>
      <c r="E457" s="227" t="s">
        <v>1658</v>
      </c>
      <c r="F457" s="228" t="s">
        <v>1659</v>
      </c>
      <c r="G457" s="229" t="s">
        <v>341</v>
      </c>
      <c r="H457" s="230">
        <v>13</v>
      </c>
      <c r="I457" s="231"/>
      <c r="J457" s="232">
        <f>ROUND(I457*H457,2)</f>
        <v>0</v>
      </c>
      <c r="K457" s="228" t="s">
        <v>149</v>
      </c>
      <c r="L457" s="44"/>
      <c r="M457" s="233" t="s">
        <v>1</v>
      </c>
      <c r="N457" s="234" t="s">
        <v>43</v>
      </c>
      <c r="O457" s="91"/>
      <c r="P457" s="235">
        <f>O457*H457</f>
        <v>0</v>
      </c>
      <c r="Q457" s="235">
        <v>0</v>
      </c>
      <c r="R457" s="235">
        <f>Q457*H457</f>
        <v>0</v>
      </c>
      <c r="S457" s="235">
        <v>0.165</v>
      </c>
      <c r="T457" s="236">
        <f>S457*H457</f>
        <v>2.145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37" t="s">
        <v>150</v>
      </c>
      <c r="AT457" s="237" t="s">
        <v>145</v>
      </c>
      <c r="AU457" s="237" t="s">
        <v>86</v>
      </c>
      <c r="AY457" s="17" t="s">
        <v>143</v>
      </c>
      <c r="BE457" s="238">
        <f>IF(N457="základní",J457,0)</f>
        <v>0</v>
      </c>
      <c r="BF457" s="238">
        <f>IF(N457="snížená",J457,0)</f>
        <v>0</v>
      </c>
      <c r="BG457" s="238">
        <f>IF(N457="zákl. přenesená",J457,0)</f>
        <v>0</v>
      </c>
      <c r="BH457" s="238">
        <f>IF(N457="sníž. přenesená",J457,0)</f>
        <v>0</v>
      </c>
      <c r="BI457" s="238">
        <f>IF(N457="nulová",J457,0)</f>
        <v>0</v>
      </c>
      <c r="BJ457" s="17" t="s">
        <v>82</v>
      </c>
      <c r="BK457" s="238">
        <f>ROUND(I457*H457,2)</f>
        <v>0</v>
      </c>
      <c r="BL457" s="17" t="s">
        <v>150</v>
      </c>
      <c r="BM457" s="237" t="s">
        <v>1660</v>
      </c>
    </row>
    <row r="458" spans="1:47" s="2" customFormat="1" ht="12">
      <c r="A458" s="38"/>
      <c r="B458" s="39"/>
      <c r="C458" s="40"/>
      <c r="D458" s="239" t="s">
        <v>152</v>
      </c>
      <c r="E458" s="40"/>
      <c r="F458" s="240" t="s">
        <v>1661</v>
      </c>
      <c r="G458" s="40"/>
      <c r="H458" s="40"/>
      <c r="I458" s="241"/>
      <c r="J458" s="40"/>
      <c r="K458" s="40"/>
      <c r="L458" s="44"/>
      <c r="M458" s="242"/>
      <c r="N458" s="243"/>
      <c r="O458" s="91"/>
      <c r="P458" s="91"/>
      <c r="Q458" s="91"/>
      <c r="R458" s="91"/>
      <c r="S458" s="91"/>
      <c r="T458" s="92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152</v>
      </c>
      <c r="AU458" s="17" t="s">
        <v>86</v>
      </c>
    </row>
    <row r="459" spans="1:47" s="2" customFormat="1" ht="12">
      <c r="A459" s="38"/>
      <c r="B459" s="39"/>
      <c r="C459" s="40"/>
      <c r="D459" s="244" t="s">
        <v>154</v>
      </c>
      <c r="E459" s="40"/>
      <c r="F459" s="245" t="s">
        <v>1662</v>
      </c>
      <c r="G459" s="40"/>
      <c r="H459" s="40"/>
      <c r="I459" s="241"/>
      <c r="J459" s="40"/>
      <c r="K459" s="40"/>
      <c r="L459" s="44"/>
      <c r="M459" s="242"/>
      <c r="N459" s="243"/>
      <c r="O459" s="91"/>
      <c r="P459" s="91"/>
      <c r="Q459" s="91"/>
      <c r="R459" s="91"/>
      <c r="S459" s="91"/>
      <c r="T459" s="92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154</v>
      </c>
      <c r="AU459" s="17" t="s">
        <v>86</v>
      </c>
    </row>
    <row r="460" spans="1:51" s="13" customFormat="1" ht="12">
      <c r="A460" s="13"/>
      <c r="B460" s="247"/>
      <c r="C460" s="248"/>
      <c r="D460" s="239" t="s">
        <v>158</v>
      </c>
      <c r="E460" s="249" t="s">
        <v>1</v>
      </c>
      <c r="F460" s="250" t="s">
        <v>1663</v>
      </c>
      <c r="G460" s="248"/>
      <c r="H460" s="251">
        <v>13</v>
      </c>
      <c r="I460" s="252"/>
      <c r="J460" s="248"/>
      <c r="K460" s="248"/>
      <c r="L460" s="253"/>
      <c r="M460" s="254"/>
      <c r="N460" s="255"/>
      <c r="O460" s="255"/>
      <c r="P460" s="255"/>
      <c r="Q460" s="255"/>
      <c r="R460" s="255"/>
      <c r="S460" s="255"/>
      <c r="T460" s="256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57" t="s">
        <v>158</v>
      </c>
      <c r="AU460" s="257" t="s">
        <v>86</v>
      </c>
      <c r="AV460" s="13" t="s">
        <v>86</v>
      </c>
      <c r="AW460" s="13" t="s">
        <v>35</v>
      </c>
      <c r="AX460" s="13" t="s">
        <v>82</v>
      </c>
      <c r="AY460" s="257" t="s">
        <v>143</v>
      </c>
    </row>
    <row r="461" spans="1:65" s="2" customFormat="1" ht="24.15" customHeight="1">
      <c r="A461" s="38"/>
      <c r="B461" s="39"/>
      <c r="C461" s="226" t="s">
        <v>1664</v>
      </c>
      <c r="D461" s="226" t="s">
        <v>145</v>
      </c>
      <c r="E461" s="227" t="s">
        <v>1665</v>
      </c>
      <c r="F461" s="228" t="s">
        <v>1666</v>
      </c>
      <c r="G461" s="229" t="s">
        <v>259</v>
      </c>
      <c r="H461" s="230">
        <v>30</v>
      </c>
      <c r="I461" s="231"/>
      <c r="J461" s="232">
        <f>ROUND(I461*H461,2)</f>
        <v>0</v>
      </c>
      <c r="K461" s="228" t="s">
        <v>149</v>
      </c>
      <c r="L461" s="44"/>
      <c r="M461" s="233" t="s">
        <v>1</v>
      </c>
      <c r="N461" s="234" t="s">
        <v>43</v>
      </c>
      <c r="O461" s="91"/>
      <c r="P461" s="235">
        <f>O461*H461</f>
        <v>0</v>
      </c>
      <c r="Q461" s="235">
        <v>0</v>
      </c>
      <c r="R461" s="235">
        <f>Q461*H461</f>
        <v>0</v>
      </c>
      <c r="S461" s="235">
        <v>0.00248</v>
      </c>
      <c r="T461" s="236">
        <f>S461*H461</f>
        <v>0.0744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237" t="s">
        <v>150</v>
      </c>
      <c r="AT461" s="237" t="s">
        <v>145</v>
      </c>
      <c r="AU461" s="237" t="s">
        <v>86</v>
      </c>
      <c r="AY461" s="17" t="s">
        <v>143</v>
      </c>
      <c r="BE461" s="238">
        <f>IF(N461="základní",J461,0)</f>
        <v>0</v>
      </c>
      <c r="BF461" s="238">
        <f>IF(N461="snížená",J461,0)</f>
        <v>0</v>
      </c>
      <c r="BG461" s="238">
        <f>IF(N461="zákl. přenesená",J461,0)</f>
        <v>0</v>
      </c>
      <c r="BH461" s="238">
        <f>IF(N461="sníž. přenesená",J461,0)</f>
        <v>0</v>
      </c>
      <c r="BI461" s="238">
        <f>IF(N461="nulová",J461,0)</f>
        <v>0</v>
      </c>
      <c r="BJ461" s="17" t="s">
        <v>82</v>
      </c>
      <c r="BK461" s="238">
        <f>ROUND(I461*H461,2)</f>
        <v>0</v>
      </c>
      <c r="BL461" s="17" t="s">
        <v>150</v>
      </c>
      <c r="BM461" s="237" t="s">
        <v>1667</v>
      </c>
    </row>
    <row r="462" spans="1:47" s="2" customFormat="1" ht="12">
      <c r="A462" s="38"/>
      <c r="B462" s="39"/>
      <c r="C462" s="40"/>
      <c r="D462" s="239" t="s">
        <v>152</v>
      </c>
      <c r="E462" s="40"/>
      <c r="F462" s="240" t="s">
        <v>1668</v>
      </c>
      <c r="G462" s="40"/>
      <c r="H462" s="40"/>
      <c r="I462" s="241"/>
      <c r="J462" s="40"/>
      <c r="K462" s="40"/>
      <c r="L462" s="44"/>
      <c r="M462" s="242"/>
      <c r="N462" s="243"/>
      <c r="O462" s="91"/>
      <c r="P462" s="91"/>
      <c r="Q462" s="91"/>
      <c r="R462" s="91"/>
      <c r="S462" s="91"/>
      <c r="T462" s="92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T462" s="17" t="s">
        <v>152</v>
      </c>
      <c r="AU462" s="17" t="s">
        <v>86</v>
      </c>
    </row>
    <row r="463" spans="1:47" s="2" customFormat="1" ht="12">
      <c r="A463" s="38"/>
      <c r="B463" s="39"/>
      <c r="C463" s="40"/>
      <c r="D463" s="244" t="s">
        <v>154</v>
      </c>
      <c r="E463" s="40"/>
      <c r="F463" s="245" t="s">
        <v>1669</v>
      </c>
      <c r="G463" s="40"/>
      <c r="H463" s="40"/>
      <c r="I463" s="241"/>
      <c r="J463" s="40"/>
      <c r="K463" s="40"/>
      <c r="L463" s="44"/>
      <c r="M463" s="242"/>
      <c r="N463" s="243"/>
      <c r="O463" s="91"/>
      <c r="P463" s="91"/>
      <c r="Q463" s="91"/>
      <c r="R463" s="91"/>
      <c r="S463" s="91"/>
      <c r="T463" s="92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T463" s="17" t="s">
        <v>154</v>
      </c>
      <c r="AU463" s="17" t="s">
        <v>86</v>
      </c>
    </row>
    <row r="464" spans="1:51" s="13" customFormat="1" ht="12">
      <c r="A464" s="13"/>
      <c r="B464" s="247"/>
      <c r="C464" s="248"/>
      <c r="D464" s="239" t="s">
        <v>158</v>
      </c>
      <c r="E464" s="249" t="s">
        <v>1</v>
      </c>
      <c r="F464" s="250" t="s">
        <v>1553</v>
      </c>
      <c r="G464" s="248"/>
      <c r="H464" s="251">
        <v>30</v>
      </c>
      <c r="I464" s="252"/>
      <c r="J464" s="248"/>
      <c r="K464" s="248"/>
      <c r="L464" s="253"/>
      <c r="M464" s="254"/>
      <c r="N464" s="255"/>
      <c r="O464" s="255"/>
      <c r="P464" s="255"/>
      <c r="Q464" s="255"/>
      <c r="R464" s="255"/>
      <c r="S464" s="255"/>
      <c r="T464" s="256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57" t="s">
        <v>158</v>
      </c>
      <c r="AU464" s="257" t="s">
        <v>86</v>
      </c>
      <c r="AV464" s="13" t="s">
        <v>86</v>
      </c>
      <c r="AW464" s="13" t="s">
        <v>35</v>
      </c>
      <c r="AX464" s="13" t="s">
        <v>82</v>
      </c>
      <c r="AY464" s="257" t="s">
        <v>143</v>
      </c>
    </row>
    <row r="465" spans="1:65" s="2" customFormat="1" ht="24.15" customHeight="1">
      <c r="A465" s="38"/>
      <c r="B465" s="39"/>
      <c r="C465" s="226" t="s">
        <v>1670</v>
      </c>
      <c r="D465" s="226" t="s">
        <v>145</v>
      </c>
      <c r="E465" s="227" t="s">
        <v>728</v>
      </c>
      <c r="F465" s="228" t="s">
        <v>729</v>
      </c>
      <c r="G465" s="229" t="s">
        <v>148</v>
      </c>
      <c r="H465" s="230">
        <v>12</v>
      </c>
      <c r="I465" s="231"/>
      <c r="J465" s="232">
        <f>ROUND(I465*H465,2)</f>
        <v>0</v>
      </c>
      <c r="K465" s="228" t="s">
        <v>149</v>
      </c>
      <c r="L465" s="44"/>
      <c r="M465" s="233" t="s">
        <v>1</v>
      </c>
      <c r="N465" s="234" t="s">
        <v>43</v>
      </c>
      <c r="O465" s="91"/>
      <c r="P465" s="235">
        <f>O465*H465</f>
        <v>0</v>
      </c>
      <c r="Q465" s="235">
        <v>0</v>
      </c>
      <c r="R465" s="235">
        <f>Q465*H465</f>
        <v>0</v>
      </c>
      <c r="S465" s="235">
        <v>0</v>
      </c>
      <c r="T465" s="236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237" t="s">
        <v>150</v>
      </c>
      <c r="AT465" s="237" t="s">
        <v>145</v>
      </c>
      <c r="AU465" s="237" t="s">
        <v>86</v>
      </c>
      <c r="AY465" s="17" t="s">
        <v>143</v>
      </c>
      <c r="BE465" s="238">
        <f>IF(N465="základní",J465,0)</f>
        <v>0</v>
      </c>
      <c r="BF465" s="238">
        <f>IF(N465="snížená",J465,0)</f>
        <v>0</v>
      </c>
      <c r="BG465" s="238">
        <f>IF(N465="zákl. přenesená",J465,0)</f>
        <v>0</v>
      </c>
      <c r="BH465" s="238">
        <f>IF(N465="sníž. přenesená",J465,0)</f>
        <v>0</v>
      </c>
      <c r="BI465" s="238">
        <f>IF(N465="nulová",J465,0)</f>
        <v>0</v>
      </c>
      <c r="BJ465" s="17" t="s">
        <v>82</v>
      </c>
      <c r="BK465" s="238">
        <f>ROUND(I465*H465,2)</f>
        <v>0</v>
      </c>
      <c r="BL465" s="17" t="s">
        <v>150</v>
      </c>
      <c r="BM465" s="237" t="s">
        <v>1671</v>
      </c>
    </row>
    <row r="466" spans="1:47" s="2" customFormat="1" ht="12">
      <c r="A466" s="38"/>
      <c r="B466" s="39"/>
      <c r="C466" s="40"/>
      <c r="D466" s="239" t="s">
        <v>152</v>
      </c>
      <c r="E466" s="40"/>
      <c r="F466" s="240" t="s">
        <v>731</v>
      </c>
      <c r="G466" s="40"/>
      <c r="H466" s="40"/>
      <c r="I466" s="241"/>
      <c r="J466" s="40"/>
      <c r="K466" s="40"/>
      <c r="L466" s="44"/>
      <c r="M466" s="242"/>
      <c r="N466" s="243"/>
      <c r="O466" s="91"/>
      <c r="P466" s="91"/>
      <c r="Q466" s="91"/>
      <c r="R466" s="91"/>
      <c r="S466" s="91"/>
      <c r="T466" s="92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T466" s="17" t="s">
        <v>152</v>
      </c>
      <c r="AU466" s="17" t="s">
        <v>86</v>
      </c>
    </row>
    <row r="467" spans="1:47" s="2" customFormat="1" ht="12">
      <c r="A467" s="38"/>
      <c r="B467" s="39"/>
      <c r="C467" s="40"/>
      <c r="D467" s="244" t="s">
        <v>154</v>
      </c>
      <c r="E467" s="40"/>
      <c r="F467" s="245" t="s">
        <v>732</v>
      </c>
      <c r="G467" s="40"/>
      <c r="H467" s="40"/>
      <c r="I467" s="241"/>
      <c r="J467" s="40"/>
      <c r="K467" s="40"/>
      <c r="L467" s="44"/>
      <c r="M467" s="242"/>
      <c r="N467" s="243"/>
      <c r="O467" s="91"/>
      <c r="P467" s="91"/>
      <c r="Q467" s="91"/>
      <c r="R467" s="91"/>
      <c r="S467" s="91"/>
      <c r="T467" s="92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T467" s="17" t="s">
        <v>154</v>
      </c>
      <c r="AU467" s="17" t="s">
        <v>86</v>
      </c>
    </row>
    <row r="468" spans="1:51" s="13" customFormat="1" ht="12">
      <c r="A468" s="13"/>
      <c r="B468" s="247"/>
      <c r="C468" s="248"/>
      <c r="D468" s="239" t="s">
        <v>158</v>
      </c>
      <c r="E468" s="249" t="s">
        <v>1</v>
      </c>
      <c r="F468" s="250" t="s">
        <v>8</v>
      </c>
      <c r="G468" s="248"/>
      <c r="H468" s="251">
        <v>12</v>
      </c>
      <c r="I468" s="252"/>
      <c r="J468" s="248"/>
      <c r="K468" s="248"/>
      <c r="L468" s="253"/>
      <c r="M468" s="254"/>
      <c r="N468" s="255"/>
      <c r="O468" s="255"/>
      <c r="P468" s="255"/>
      <c r="Q468" s="255"/>
      <c r="R468" s="255"/>
      <c r="S468" s="255"/>
      <c r="T468" s="256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57" t="s">
        <v>158</v>
      </c>
      <c r="AU468" s="257" t="s">
        <v>86</v>
      </c>
      <c r="AV468" s="13" t="s">
        <v>86</v>
      </c>
      <c r="AW468" s="13" t="s">
        <v>35</v>
      </c>
      <c r="AX468" s="13" t="s">
        <v>82</v>
      </c>
      <c r="AY468" s="257" t="s">
        <v>143</v>
      </c>
    </row>
    <row r="469" spans="1:63" s="12" customFormat="1" ht="22.8" customHeight="1">
      <c r="A469" s="12"/>
      <c r="B469" s="210"/>
      <c r="C469" s="211"/>
      <c r="D469" s="212" t="s">
        <v>77</v>
      </c>
      <c r="E469" s="224" t="s">
        <v>416</v>
      </c>
      <c r="F469" s="224" t="s">
        <v>417</v>
      </c>
      <c r="G469" s="211"/>
      <c r="H469" s="211"/>
      <c r="I469" s="214"/>
      <c r="J469" s="225">
        <f>BK469</f>
        <v>0</v>
      </c>
      <c r="K469" s="211"/>
      <c r="L469" s="216"/>
      <c r="M469" s="217"/>
      <c r="N469" s="218"/>
      <c r="O469" s="218"/>
      <c r="P469" s="219">
        <f>SUM(P470:P502)</f>
        <v>0</v>
      </c>
      <c r="Q469" s="218"/>
      <c r="R469" s="219">
        <f>SUM(R470:R502)</f>
        <v>0</v>
      </c>
      <c r="S469" s="218"/>
      <c r="T469" s="220">
        <f>SUM(T470:T502)</f>
        <v>0</v>
      </c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R469" s="221" t="s">
        <v>82</v>
      </c>
      <c r="AT469" s="222" t="s">
        <v>77</v>
      </c>
      <c r="AU469" s="222" t="s">
        <v>82</v>
      </c>
      <c r="AY469" s="221" t="s">
        <v>143</v>
      </c>
      <c r="BK469" s="223">
        <f>SUM(BK470:BK502)</f>
        <v>0</v>
      </c>
    </row>
    <row r="470" spans="1:65" s="2" customFormat="1" ht="16.5" customHeight="1">
      <c r="A470" s="38"/>
      <c r="B470" s="39"/>
      <c r="C470" s="226" t="s">
        <v>1672</v>
      </c>
      <c r="D470" s="226" t="s">
        <v>145</v>
      </c>
      <c r="E470" s="227" t="s">
        <v>734</v>
      </c>
      <c r="F470" s="228" t="s">
        <v>735</v>
      </c>
      <c r="G470" s="229" t="s">
        <v>218</v>
      </c>
      <c r="H470" s="230">
        <v>65.78</v>
      </c>
      <c r="I470" s="231"/>
      <c r="J470" s="232">
        <f>ROUND(I470*H470,2)</f>
        <v>0</v>
      </c>
      <c r="K470" s="228" t="s">
        <v>1</v>
      </c>
      <c r="L470" s="44"/>
      <c r="M470" s="233" t="s">
        <v>1</v>
      </c>
      <c r="N470" s="234" t="s">
        <v>43</v>
      </c>
      <c r="O470" s="91"/>
      <c r="P470" s="235">
        <f>O470*H470</f>
        <v>0</v>
      </c>
      <c r="Q470" s="235">
        <v>0</v>
      </c>
      <c r="R470" s="235">
        <f>Q470*H470</f>
        <v>0</v>
      </c>
      <c r="S470" s="235">
        <v>0</v>
      </c>
      <c r="T470" s="236">
        <f>S470*H470</f>
        <v>0</v>
      </c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R470" s="237" t="s">
        <v>150</v>
      </c>
      <c r="AT470" s="237" t="s">
        <v>145</v>
      </c>
      <c r="AU470" s="237" t="s">
        <v>86</v>
      </c>
      <c r="AY470" s="17" t="s">
        <v>143</v>
      </c>
      <c r="BE470" s="238">
        <f>IF(N470="základní",J470,0)</f>
        <v>0</v>
      </c>
      <c r="BF470" s="238">
        <f>IF(N470="snížená",J470,0)</f>
        <v>0</v>
      </c>
      <c r="BG470" s="238">
        <f>IF(N470="zákl. přenesená",J470,0)</f>
        <v>0</v>
      </c>
      <c r="BH470" s="238">
        <f>IF(N470="sníž. přenesená",J470,0)</f>
        <v>0</v>
      </c>
      <c r="BI470" s="238">
        <f>IF(N470="nulová",J470,0)</f>
        <v>0</v>
      </c>
      <c r="BJ470" s="17" t="s">
        <v>82</v>
      </c>
      <c r="BK470" s="238">
        <f>ROUND(I470*H470,2)</f>
        <v>0</v>
      </c>
      <c r="BL470" s="17" t="s">
        <v>150</v>
      </c>
      <c r="BM470" s="237" t="s">
        <v>1673</v>
      </c>
    </row>
    <row r="471" spans="1:47" s="2" customFormat="1" ht="12">
      <c r="A471" s="38"/>
      <c r="B471" s="39"/>
      <c r="C471" s="40"/>
      <c r="D471" s="239" t="s">
        <v>152</v>
      </c>
      <c r="E471" s="40"/>
      <c r="F471" s="240" t="s">
        <v>737</v>
      </c>
      <c r="G471" s="40"/>
      <c r="H471" s="40"/>
      <c r="I471" s="241"/>
      <c r="J471" s="40"/>
      <c r="K471" s="40"/>
      <c r="L471" s="44"/>
      <c r="M471" s="242"/>
      <c r="N471" s="243"/>
      <c r="O471" s="91"/>
      <c r="P471" s="91"/>
      <c r="Q471" s="91"/>
      <c r="R471" s="91"/>
      <c r="S471" s="91"/>
      <c r="T471" s="92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T471" s="17" t="s">
        <v>152</v>
      </c>
      <c r="AU471" s="17" t="s">
        <v>86</v>
      </c>
    </row>
    <row r="472" spans="1:51" s="13" customFormat="1" ht="12">
      <c r="A472" s="13"/>
      <c r="B472" s="247"/>
      <c r="C472" s="248"/>
      <c r="D472" s="239" t="s">
        <v>158</v>
      </c>
      <c r="E472" s="249" t="s">
        <v>1</v>
      </c>
      <c r="F472" s="250" t="s">
        <v>1674</v>
      </c>
      <c r="G472" s="248"/>
      <c r="H472" s="251">
        <v>65.78</v>
      </c>
      <c r="I472" s="252"/>
      <c r="J472" s="248"/>
      <c r="K472" s="248"/>
      <c r="L472" s="253"/>
      <c r="M472" s="254"/>
      <c r="N472" s="255"/>
      <c r="O472" s="255"/>
      <c r="P472" s="255"/>
      <c r="Q472" s="255"/>
      <c r="R472" s="255"/>
      <c r="S472" s="255"/>
      <c r="T472" s="256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57" t="s">
        <v>158</v>
      </c>
      <c r="AU472" s="257" t="s">
        <v>86</v>
      </c>
      <c r="AV472" s="13" t="s">
        <v>86</v>
      </c>
      <c r="AW472" s="13" t="s">
        <v>35</v>
      </c>
      <c r="AX472" s="13" t="s">
        <v>82</v>
      </c>
      <c r="AY472" s="257" t="s">
        <v>143</v>
      </c>
    </row>
    <row r="473" spans="1:65" s="2" customFormat="1" ht="16.5" customHeight="1">
      <c r="A473" s="38"/>
      <c r="B473" s="39"/>
      <c r="C473" s="226" t="s">
        <v>1675</v>
      </c>
      <c r="D473" s="226" t="s">
        <v>145</v>
      </c>
      <c r="E473" s="227" t="s">
        <v>740</v>
      </c>
      <c r="F473" s="228" t="s">
        <v>741</v>
      </c>
      <c r="G473" s="229" t="s">
        <v>218</v>
      </c>
      <c r="H473" s="230">
        <v>131.56</v>
      </c>
      <c r="I473" s="231"/>
      <c r="J473" s="232">
        <f>ROUND(I473*H473,2)</f>
        <v>0</v>
      </c>
      <c r="K473" s="228" t="s">
        <v>1</v>
      </c>
      <c r="L473" s="44"/>
      <c r="M473" s="233" t="s">
        <v>1</v>
      </c>
      <c r="N473" s="234" t="s">
        <v>43</v>
      </c>
      <c r="O473" s="91"/>
      <c r="P473" s="235">
        <f>O473*H473</f>
        <v>0</v>
      </c>
      <c r="Q473" s="235">
        <v>0</v>
      </c>
      <c r="R473" s="235">
        <f>Q473*H473</f>
        <v>0</v>
      </c>
      <c r="S473" s="235">
        <v>0</v>
      </c>
      <c r="T473" s="236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237" t="s">
        <v>150</v>
      </c>
      <c r="AT473" s="237" t="s">
        <v>145</v>
      </c>
      <c r="AU473" s="237" t="s">
        <v>86</v>
      </c>
      <c r="AY473" s="17" t="s">
        <v>143</v>
      </c>
      <c r="BE473" s="238">
        <f>IF(N473="základní",J473,0)</f>
        <v>0</v>
      </c>
      <c r="BF473" s="238">
        <f>IF(N473="snížená",J473,0)</f>
        <v>0</v>
      </c>
      <c r="BG473" s="238">
        <f>IF(N473="zákl. přenesená",J473,0)</f>
        <v>0</v>
      </c>
      <c r="BH473" s="238">
        <f>IF(N473="sníž. přenesená",J473,0)</f>
        <v>0</v>
      </c>
      <c r="BI473" s="238">
        <f>IF(N473="nulová",J473,0)</f>
        <v>0</v>
      </c>
      <c r="BJ473" s="17" t="s">
        <v>82</v>
      </c>
      <c r="BK473" s="238">
        <f>ROUND(I473*H473,2)</f>
        <v>0</v>
      </c>
      <c r="BL473" s="17" t="s">
        <v>150</v>
      </c>
      <c r="BM473" s="237" t="s">
        <v>1676</v>
      </c>
    </row>
    <row r="474" spans="1:47" s="2" customFormat="1" ht="12">
      <c r="A474" s="38"/>
      <c r="B474" s="39"/>
      <c r="C474" s="40"/>
      <c r="D474" s="239" t="s">
        <v>152</v>
      </c>
      <c r="E474" s="40"/>
      <c r="F474" s="240" t="s">
        <v>743</v>
      </c>
      <c r="G474" s="40"/>
      <c r="H474" s="40"/>
      <c r="I474" s="241"/>
      <c r="J474" s="40"/>
      <c r="K474" s="40"/>
      <c r="L474" s="44"/>
      <c r="M474" s="242"/>
      <c r="N474" s="243"/>
      <c r="O474" s="91"/>
      <c r="P474" s="91"/>
      <c r="Q474" s="91"/>
      <c r="R474" s="91"/>
      <c r="S474" s="91"/>
      <c r="T474" s="92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T474" s="17" t="s">
        <v>152</v>
      </c>
      <c r="AU474" s="17" t="s">
        <v>86</v>
      </c>
    </row>
    <row r="475" spans="1:51" s="15" customFormat="1" ht="12">
      <c r="A475" s="15"/>
      <c r="B475" s="283"/>
      <c r="C475" s="284"/>
      <c r="D475" s="239" t="s">
        <v>158</v>
      </c>
      <c r="E475" s="285" t="s">
        <v>1</v>
      </c>
      <c r="F475" s="286" t="s">
        <v>744</v>
      </c>
      <c r="G475" s="284"/>
      <c r="H475" s="285" t="s">
        <v>1</v>
      </c>
      <c r="I475" s="287"/>
      <c r="J475" s="284"/>
      <c r="K475" s="284"/>
      <c r="L475" s="288"/>
      <c r="M475" s="289"/>
      <c r="N475" s="290"/>
      <c r="O475" s="290"/>
      <c r="P475" s="290"/>
      <c r="Q475" s="290"/>
      <c r="R475" s="290"/>
      <c r="S475" s="290"/>
      <c r="T475" s="291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92" t="s">
        <v>158</v>
      </c>
      <c r="AU475" s="292" t="s">
        <v>86</v>
      </c>
      <c r="AV475" s="15" t="s">
        <v>82</v>
      </c>
      <c r="AW475" s="15" t="s">
        <v>35</v>
      </c>
      <c r="AX475" s="15" t="s">
        <v>78</v>
      </c>
      <c r="AY475" s="292" t="s">
        <v>143</v>
      </c>
    </row>
    <row r="476" spans="1:51" s="13" customFormat="1" ht="12">
      <c r="A476" s="13"/>
      <c r="B476" s="247"/>
      <c r="C476" s="248"/>
      <c r="D476" s="239" t="s">
        <v>158</v>
      </c>
      <c r="E476" s="249" t="s">
        <v>1</v>
      </c>
      <c r="F476" s="250" t="s">
        <v>1677</v>
      </c>
      <c r="G476" s="248"/>
      <c r="H476" s="251">
        <v>65.78</v>
      </c>
      <c r="I476" s="252"/>
      <c r="J476" s="248"/>
      <c r="K476" s="248"/>
      <c r="L476" s="253"/>
      <c r="M476" s="254"/>
      <c r="N476" s="255"/>
      <c r="O476" s="255"/>
      <c r="P476" s="255"/>
      <c r="Q476" s="255"/>
      <c r="R476" s="255"/>
      <c r="S476" s="255"/>
      <c r="T476" s="256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57" t="s">
        <v>158</v>
      </c>
      <c r="AU476" s="257" t="s">
        <v>86</v>
      </c>
      <c r="AV476" s="13" t="s">
        <v>86</v>
      </c>
      <c r="AW476" s="13" t="s">
        <v>35</v>
      </c>
      <c r="AX476" s="13" t="s">
        <v>78</v>
      </c>
      <c r="AY476" s="257" t="s">
        <v>143</v>
      </c>
    </row>
    <row r="477" spans="1:51" s="13" customFormat="1" ht="12">
      <c r="A477" s="13"/>
      <c r="B477" s="247"/>
      <c r="C477" s="248"/>
      <c r="D477" s="239" t="s">
        <v>158</v>
      </c>
      <c r="E477" s="249" t="s">
        <v>1</v>
      </c>
      <c r="F477" s="250" t="s">
        <v>1678</v>
      </c>
      <c r="G477" s="248"/>
      <c r="H477" s="251">
        <v>65.78</v>
      </c>
      <c r="I477" s="252"/>
      <c r="J477" s="248"/>
      <c r="K477" s="248"/>
      <c r="L477" s="253"/>
      <c r="M477" s="254"/>
      <c r="N477" s="255"/>
      <c r="O477" s="255"/>
      <c r="P477" s="255"/>
      <c r="Q477" s="255"/>
      <c r="R477" s="255"/>
      <c r="S477" s="255"/>
      <c r="T477" s="256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57" t="s">
        <v>158</v>
      </c>
      <c r="AU477" s="257" t="s">
        <v>86</v>
      </c>
      <c r="AV477" s="13" t="s">
        <v>86</v>
      </c>
      <c r="AW477" s="13" t="s">
        <v>35</v>
      </c>
      <c r="AX477" s="13" t="s">
        <v>78</v>
      </c>
      <c r="AY477" s="257" t="s">
        <v>143</v>
      </c>
    </row>
    <row r="478" spans="1:51" s="14" customFormat="1" ht="12">
      <c r="A478" s="14"/>
      <c r="B478" s="258"/>
      <c r="C478" s="259"/>
      <c r="D478" s="239" t="s">
        <v>158</v>
      </c>
      <c r="E478" s="260" t="s">
        <v>1</v>
      </c>
      <c r="F478" s="261" t="s">
        <v>161</v>
      </c>
      <c r="G478" s="259"/>
      <c r="H478" s="262">
        <v>131.56</v>
      </c>
      <c r="I478" s="263"/>
      <c r="J478" s="259"/>
      <c r="K478" s="259"/>
      <c r="L478" s="264"/>
      <c r="M478" s="265"/>
      <c r="N478" s="266"/>
      <c r="O478" s="266"/>
      <c r="P478" s="266"/>
      <c r="Q478" s="266"/>
      <c r="R478" s="266"/>
      <c r="S478" s="266"/>
      <c r="T478" s="267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68" t="s">
        <v>158</v>
      </c>
      <c r="AU478" s="268" t="s">
        <v>86</v>
      </c>
      <c r="AV478" s="14" t="s">
        <v>150</v>
      </c>
      <c r="AW478" s="14" t="s">
        <v>35</v>
      </c>
      <c r="AX478" s="14" t="s">
        <v>82</v>
      </c>
      <c r="AY478" s="268" t="s">
        <v>143</v>
      </c>
    </row>
    <row r="479" spans="1:65" s="2" customFormat="1" ht="16.5" customHeight="1">
      <c r="A479" s="38"/>
      <c r="B479" s="39"/>
      <c r="C479" s="226" t="s">
        <v>1679</v>
      </c>
      <c r="D479" s="226" t="s">
        <v>145</v>
      </c>
      <c r="E479" s="227" t="s">
        <v>748</v>
      </c>
      <c r="F479" s="228" t="s">
        <v>741</v>
      </c>
      <c r="G479" s="229" t="s">
        <v>218</v>
      </c>
      <c r="H479" s="230">
        <v>204.8</v>
      </c>
      <c r="I479" s="231"/>
      <c r="J479" s="232">
        <f>ROUND(I479*H479,2)</f>
        <v>0</v>
      </c>
      <c r="K479" s="228" t="s">
        <v>1</v>
      </c>
      <c r="L479" s="44"/>
      <c r="M479" s="233" t="s">
        <v>1</v>
      </c>
      <c r="N479" s="234" t="s">
        <v>43</v>
      </c>
      <c r="O479" s="91"/>
      <c r="P479" s="235">
        <f>O479*H479</f>
        <v>0</v>
      </c>
      <c r="Q479" s="235">
        <v>0</v>
      </c>
      <c r="R479" s="235">
        <f>Q479*H479</f>
        <v>0</v>
      </c>
      <c r="S479" s="235">
        <v>0</v>
      </c>
      <c r="T479" s="236">
        <f>S479*H479</f>
        <v>0</v>
      </c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R479" s="237" t="s">
        <v>150</v>
      </c>
      <c r="AT479" s="237" t="s">
        <v>145</v>
      </c>
      <c r="AU479" s="237" t="s">
        <v>86</v>
      </c>
      <c r="AY479" s="17" t="s">
        <v>143</v>
      </c>
      <c r="BE479" s="238">
        <f>IF(N479="základní",J479,0)</f>
        <v>0</v>
      </c>
      <c r="BF479" s="238">
        <f>IF(N479="snížená",J479,0)</f>
        <v>0</v>
      </c>
      <c r="BG479" s="238">
        <f>IF(N479="zákl. přenesená",J479,0)</f>
        <v>0</v>
      </c>
      <c r="BH479" s="238">
        <f>IF(N479="sníž. přenesená",J479,0)</f>
        <v>0</v>
      </c>
      <c r="BI479" s="238">
        <f>IF(N479="nulová",J479,0)</f>
        <v>0</v>
      </c>
      <c r="BJ479" s="17" t="s">
        <v>82</v>
      </c>
      <c r="BK479" s="238">
        <f>ROUND(I479*H479,2)</f>
        <v>0</v>
      </c>
      <c r="BL479" s="17" t="s">
        <v>150</v>
      </c>
      <c r="BM479" s="237" t="s">
        <v>1680</v>
      </c>
    </row>
    <row r="480" spans="1:47" s="2" customFormat="1" ht="12">
      <c r="A480" s="38"/>
      <c r="B480" s="39"/>
      <c r="C480" s="40"/>
      <c r="D480" s="239" t="s">
        <v>152</v>
      </c>
      <c r="E480" s="40"/>
      <c r="F480" s="240" t="s">
        <v>743</v>
      </c>
      <c r="G480" s="40"/>
      <c r="H480" s="40"/>
      <c r="I480" s="241"/>
      <c r="J480" s="40"/>
      <c r="K480" s="40"/>
      <c r="L480" s="44"/>
      <c r="M480" s="242"/>
      <c r="N480" s="243"/>
      <c r="O480" s="91"/>
      <c r="P480" s="91"/>
      <c r="Q480" s="91"/>
      <c r="R480" s="91"/>
      <c r="S480" s="91"/>
      <c r="T480" s="92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T480" s="17" t="s">
        <v>152</v>
      </c>
      <c r="AU480" s="17" t="s">
        <v>86</v>
      </c>
    </row>
    <row r="481" spans="1:51" s="13" customFormat="1" ht="12">
      <c r="A481" s="13"/>
      <c r="B481" s="247"/>
      <c r="C481" s="248"/>
      <c r="D481" s="239" t="s">
        <v>158</v>
      </c>
      <c r="E481" s="249" t="s">
        <v>1</v>
      </c>
      <c r="F481" s="250" t="s">
        <v>1681</v>
      </c>
      <c r="G481" s="248"/>
      <c r="H481" s="251">
        <v>204.8</v>
      </c>
      <c r="I481" s="252"/>
      <c r="J481" s="248"/>
      <c r="K481" s="248"/>
      <c r="L481" s="253"/>
      <c r="M481" s="254"/>
      <c r="N481" s="255"/>
      <c r="O481" s="255"/>
      <c r="P481" s="255"/>
      <c r="Q481" s="255"/>
      <c r="R481" s="255"/>
      <c r="S481" s="255"/>
      <c r="T481" s="256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57" t="s">
        <v>158</v>
      </c>
      <c r="AU481" s="257" t="s">
        <v>86</v>
      </c>
      <c r="AV481" s="13" t="s">
        <v>86</v>
      </c>
      <c r="AW481" s="13" t="s">
        <v>35</v>
      </c>
      <c r="AX481" s="13" t="s">
        <v>82</v>
      </c>
      <c r="AY481" s="257" t="s">
        <v>143</v>
      </c>
    </row>
    <row r="482" spans="1:65" s="2" customFormat="1" ht="16.5" customHeight="1">
      <c r="A482" s="38"/>
      <c r="B482" s="39"/>
      <c r="C482" s="226" t="s">
        <v>1682</v>
      </c>
      <c r="D482" s="226" t="s">
        <v>145</v>
      </c>
      <c r="E482" s="227" t="s">
        <v>752</v>
      </c>
      <c r="F482" s="228" t="s">
        <v>753</v>
      </c>
      <c r="G482" s="229" t="s">
        <v>218</v>
      </c>
      <c r="H482" s="230">
        <v>388.555</v>
      </c>
      <c r="I482" s="231"/>
      <c r="J482" s="232">
        <f>ROUND(I482*H482,2)</f>
        <v>0</v>
      </c>
      <c r="K482" s="228" t="s">
        <v>1</v>
      </c>
      <c r="L482" s="44"/>
      <c r="M482" s="233" t="s">
        <v>1</v>
      </c>
      <c r="N482" s="234" t="s">
        <v>43</v>
      </c>
      <c r="O482" s="91"/>
      <c r="P482" s="235">
        <f>O482*H482</f>
        <v>0</v>
      </c>
      <c r="Q482" s="235">
        <v>0</v>
      </c>
      <c r="R482" s="235">
        <f>Q482*H482</f>
        <v>0</v>
      </c>
      <c r="S482" s="235">
        <v>0</v>
      </c>
      <c r="T482" s="236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237" t="s">
        <v>150</v>
      </c>
      <c r="AT482" s="237" t="s">
        <v>145</v>
      </c>
      <c r="AU482" s="237" t="s">
        <v>86</v>
      </c>
      <c r="AY482" s="17" t="s">
        <v>143</v>
      </c>
      <c r="BE482" s="238">
        <f>IF(N482="základní",J482,0)</f>
        <v>0</v>
      </c>
      <c r="BF482" s="238">
        <f>IF(N482="snížená",J482,0)</f>
        <v>0</v>
      </c>
      <c r="BG482" s="238">
        <f>IF(N482="zákl. přenesená",J482,0)</f>
        <v>0</v>
      </c>
      <c r="BH482" s="238">
        <f>IF(N482="sníž. přenesená",J482,0)</f>
        <v>0</v>
      </c>
      <c r="BI482" s="238">
        <f>IF(N482="nulová",J482,0)</f>
        <v>0</v>
      </c>
      <c r="BJ482" s="17" t="s">
        <v>82</v>
      </c>
      <c r="BK482" s="238">
        <f>ROUND(I482*H482,2)</f>
        <v>0</v>
      </c>
      <c r="BL482" s="17" t="s">
        <v>150</v>
      </c>
      <c r="BM482" s="237" t="s">
        <v>1683</v>
      </c>
    </row>
    <row r="483" spans="1:47" s="2" customFormat="1" ht="12">
      <c r="A483" s="38"/>
      <c r="B483" s="39"/>
      <c r="C483" s="40"/>
      <c r="D483" s="239" t="s">
        <v>152</v>
      </c>
      <c r="E483" s="40"/>
      <c r="F483" s="240" t="s">
        <v>755</v>
      </c>
      <c r="G483" s="40"/>
      <c r="H483" s="40"/>
      <c r="I483" s="241"/>
      <c r="J483" s="40"/>
      <c r="K483" s="40"/>
      <c r="L483" s="44"/>
      <c r="M483" s="242"/>
      <c r="N483" s="243"/>
      <c r="O483" s="91"/>
      <c r="P483" s="91"/>
      <c r="Q483" s="91"/>
      <c r="R483" s="91"/>
      <c r="S483" s="91"/>
      <c r="T483" s="92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T483" s="17" t="s">
        <v>152</v>
      </c>
      <c r="AU483" s="17" t="s">
        <v>86</v>
      </c>
    </row>
    <row r="484" spans="1:51" s="15" customFormat="1" ht="12">
      <c r="A484" s="15"/>
      <c r="B484" s="283"/>
      <c r="C484" s="284"/>
      <c r="D484" s="239" t="s">
        <v>158</v>
      </c>
      <c r="E484" s="285" t="s">
        <v>1</v>
      </c>
      <c r="F484" s="286" t="s">
        <v>756</v>
      </c>
      <c r="G484" s="284"/>
      <c r="H484" s="285" t="s">
        <v>1</v>
      </c>
      <c r="I484" s="287"/>
      <c r="J484" s="284"/>
      <c r="K484" s="284"/>
      <c r="L484" s="288"/>
      <c r="M484" s="289"/>
      <c r="N484" s="290"/>
      <c r="O484" s="290"/>
      <c r="P484" s="290"/>
      <c r="Q484" s="290"/>
      <c r="R484" s="290"/>
      <c r="S484" s="290"/>
      <c r="T484" s="291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T484" s="292" t="s">
        <v>158</v>
      </c>
      <c r="AU484" s="292" t="s">
        <v>86</v>
      </c>
      <c r="AV484" s="15" t="s">
        <v>82</v>
      </c>
      <c r="AW484" s="15" t="s">
        <v>35</v>
      </c>
      <c r="AX484" s="15" t="s">
        <v>78</v>
      </c>
      <c r="AY484" s="292" t="s">
        <v>143</v>
      </c>
    </row>
    <row r="485" spans="1:51" s="13" customFormat="1" ht="12">
      <c r="A485" s="13"/>
      <c r="B485" s="247"/>
      <c r="C485" s="248"/>
      <c r="D485" s="239" t="s">
        <v>158</v>
      </c>
      <c r="E485" s="249" t="s">
        <v>1</v>
      </c>
      <c r="F485" s="250" t="s">
        <v>1684</v>
      </c>
      <c r="G485" s="248"/>
      <c r="H485" s="251">
        <v>185.13</v>
      </c>
      <c r="I485" s="252"/>
      <c r="J485" s="248"/>
      <c r="K485" s="248"/>
      <c r="L485" s="253"/>
      <c r="M485" s="254"/>
      <c r="N485" s="255"/>
      <c r="O485" s="255"/>
      <c r="P485" s="255"/>
      <c r="Q485" s="255"/>
      <c r="R485" s="255"/>
      <c r="S485" s="255"/>
      <c r="T485" s="256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57" t="s">
        <v>158</v>
      </c>
      <c r="AU485" s="257" t="s">
        <v>86</v>
      </c>
      <c r="AV485" s="13" t="s">
        <v>86</v>
      </c>
      <c r="AW485" s="13" t="s">
        <v>35</v>
      </c>
      <c r="AX485" s="13" t="s">
        <v>78</v>
      </c>
      <c r="AY485" s="257" t="s">
        <v>143</v>
      </c>
    </row>
    <row r="486" spans="1:51" s="13" customFormat="1" ht="12">
      <c r="A486" s="13"/>
      <c r="B486" s="247"/>
      <c r="C486" s="248"/>
      <c r="D486" s="239" t="s">
        <v>158</v>
      </c>
      <c r="E486" s="249" t="s">
        <v>1</v>
      </c>
      <c r="F486" s="250" t="s">
        <v>1685</v>
      </c>
      <c r="G486" s="248"/>
      <c r="H486" s="251">
        <v>118.6</v>
      </c>
      <c r="I486" s="252"/>
      <c r="J486" s="248"/>
      <c r="K486" s="248"/>
      <c r="L486" s="253"/>
      <c r="M486" s="254"/>
      <c r="N486" s="255"/>
      <c r="O486" s="255"/>
      <c r="P486" s="255"/>
      <c r="Q486" s="255"/>
      <c r="R486" s="255"/>
      <c r="S486" s="255"/>
      <c r="T486" s="256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57" t="s">
        <v>158</v>
      </c>
      <c r="AU486" s="257" t="s">
        <v>86</v>
      </c>
      <c r="AV486" s="13" t="s">
        <v>86</v>
      </c>
      <c r="AW486" s="13" t="s">
        <v>35</v>
      </c>
      <c r="AX486" s="13" t="s">
        <v>78</v>
      </c>
      <c r="AY486" s="257" t="s">
        <v>143</v>
      </c>
    </row>
    <row r="487" spans="1:51" s="13" customFormat="1" ht="12">
      <c r="A487" s="13"/>
      <c r="B487" s="247"/>
      <c r="C487" s="248"/>
      <c r="D487" s="239" t="s">
        <v>158</v>
      </c>
      <c r="E487" s="249" t="s">
        <v>1</v>
      </c>
      <c r="F487" s="250" t="s">
        <v>1686</v>
      </c>
      <c r="G487" s="248"/>
      <c r="H487" s="251">
        <v>84.825</v>
      </c>
      <c r="I487" s="252"/>
      <c r="J487" s="248"/>
      <c r="K487" s="248"/>
      <c r="L487" s="253"/>
      <c r="M487" s="254"/>
      <c r="N487" s="255"/>
      <c r="O487" s="255"/>
      <c r="P487" s="255"/>
      <c r="Q487" s="255"/>
      <c r="R487" s="255"/>
      <c r="S487" s="255"/>
      <c r="T487" s="256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57" t="s">
        <v>158</v>
      </c>
      <c r="AU487" s="257" t="s">
        <v>86</v>
      </c>
      <c r="AV487" s="13" t="s">
        <v>86</v>
      </c>
      <c r="AW487" s="13" t="s">
        <v>35</v>
      </c>
      <c r="AX487" s="13" t="s">
        <v>78</v>
      </c>
      <c r="AY487" s="257" t="s">
        <v>143</v>
      </c>
    </row>
    <row r="488" spans="1:51" s="14" customFormat="1" ht="12">
      <c r="A488" s="14"/>
      <c r="B488" s="258"/>
      <c r="C488" s="259"/>
      <c r="D488" s="239" t="s">
        <v>158</v>
      </c>
      <c r="E488" s="260" t="s">
        <v>1</v>
      </c>
      <c r="F488" s="261" t="s">
        <v>161</v>
      </c>
      <c r="G488" s="259"/>
      <c r="H488" s="262">
        <v>388.555</v>
      </c>
      <c r="I488" s="263"/>
      <c r="J488" s="259"/>
      <c r="K488" s="259"/>
      <c r="L488" s="264"/>
      <c r="M488" s="265"/>
      <c r="N488" s="266"/>
      <c r="O488" s="266"/>
      <c r="P488" s="266"/>
      <c r="Q488" s="266"/>
      <c r="R488" s="266"/>
      <c r="S488" s="266"/>
      <c r="T488" s="267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68" t="s">
        <v>158</v>
      </c>
      <c r="AU488" s="268" t="s">
        <v>86</v>
      </c>
      <c r="AV488" s="14" t="s">
        <v>150</v>
      </c>
      <c r="AW488" s="14" t="s">
        <v>35</v>
      </c>
      <c r="AX488" s="14" t="s">
        <v>82</v>
      </c>
      <c r="AY488" s="268" t="s">
        <v>143</v>
      </c>
    </row>
    <row r="489" spans="1:65" s="2" customFormat="1" ht="21.75" customHeight="1">
      <c r="A489" s="38"/>
      <c r="B489" s="39"/>
      <c r="C489" s="226" t="s">
        <v>1687</v>
      </c>
      <c r="D489" s="226" t="s">
        <v>145</v>
      </c>
      <c r="E489" s="227" t="s">
        <v>760</v>
      </c>
      <c r="F489" s="228" t="s">
        <v>761</v>
      </c>
      <c r="G489" s="229" t="s">
        <v>218</v>
      </c>
      <c r="H489" s="230">
        <v>86.46</v>
      </c>
      <c r="I489" s="231"/>
      <c r="J489" s="232">
        <f>ROUND(I489*H489,2)</f>
        <v>0</v>
      </c>
      <c r="K489" s="228" t="s">
        <v>1</v>
      </c>
      <c r="L489" s="44"/>
      <c r="M489" s="233" t="s">
        <v>1</v>
      </c>
      <c r="N489" s="234" t="s">
        <v>43</v>
      </c>
      <c r="O489" s="91"/>
      <c r="P489" s="235">
        <f>O489*H489</f>
        <v>0</v>
      </c>
      <c r="Q489" s="235">
        <v>0</v>
      </c>
      <c r="R489" s="235">
        <f>Q489*H489</f>
        <v>0</v>
      </c>
      <c r="S489" s="235">
        <v>0</v>
      </c>
      <c r="T489" s="236">
        <f>S489*H489</f>
        <v>0</v>
      </c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R489" s="237" t="s">
        <v>150</v>
      </c>
      <c r="AT489" s="237" t="s">
        <v>145</v>
      </c>
      <c r="AU489" s="237" t="s">
        <v>86</v>
      </c>
      <c r="AY489" s="17" t="s">
        <v>143</v>
      </c>
      <c r="BE489" s="238">
        <f>IF(N489="základní",J489,0)</f>
        <v>0</v>
      </c>
      <c r="BF489" s="238">
        <f>IF(N489="snížená",J489,0)</f>
        <v>0</v>
      </c>
      <c r="BG489" s="238">
        <f>IF(N489="zákl. přenesená",J489,0)</f>
        <v>0</v>
      </c>
      <c r="BH489" s="238">
        <f>IF(N489="sníž. přenesená",J489,0)</f>
        <v>0</v>
      </c>
      <c r="BI489" s="238">
        <f>IF(N489="nulová",J489,0)</f>
        <v>0</v>
      </c>
      <c r="BJ489" s="17" t="s">
        <v>82</v>
      </c>
      <c r="BK489" s="238">
        <f>ROUND(I489*H489,2)</f>
        <v>0</v>
      </c>
      <c r="BL489" s="17" t="s">
        <v>150</v>
      </c>
      <c r="BM489" s="237" t="s">
        <v>1688</v>
      </c>
    </row>
    <row r="490" spans="1:47" s="2" customFormat="1" ht="12">
      <c r="A490" s="38"/>
      <c r="B490" s="39"/>
      <c r="C490" s="40"/>
      <c r="D490" s="239" t="s">
        <v>152</v>
      </c>
      <c r="E490" s="40"/>
      <c r="F490" s="240" t="s">
        <v>763</v>
      </c>
      <c r="G490" s="40"/>
      <c r="H490" s="40"/>
      <c r="I490" s="241"/>
      <c r="J490" s="40"/>
      <c r="K490" s="40"/>
      <c r="L490" s="44"/>
      <c r="M490" s="242"/>
      <c r="N490" s="243"/>
      <c r="O490" s="91"/>
      <c r="P490" s="91"/>
      <c r="Q490" s="91"/>
      <c r="R490" s="91"/>
      <c r="S490" s="91"/>
      <c r="T490" s="92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T490" s="17" t="s">
        <v>152</v>
      </c>
      <c r="AU490" s="17" t="s">
        <v>86</v>
      </c>
    </row>
    <row r="491" spans="1:51" s="15" customFormat="1" ht="12">
      <c r="A491" s="15"/>
      <c r="B491" s="283"/>
      <c r="C491" s="284"/>
      <c r="D491" s="239" t="s">
        <v>158</v>
      </c>
      <c r="E491" s="285" t="s">
        <v>1</v>
      </c>
      <c r="F491" s="286" t="s">
        <v>764</v>
      </c>
      <c r="G491" s="284"/>
      <c r="H491" s="285" t="s">
        <v>1</v>
      </c>
      <c r="I491" s="287"/>
      <c r="J491" s="284"/>
      <c r="K491" s="284"/>
      <c r="L491" s="288"/>
      <c r="M491" s="289"/>
      <c r="N491" s="290"/>
      <c r="O491" s="290"/>
      <c r="P491" s="290"/>
      <c r="Q491" s="290"/>
      <c r="R491" s="290"/>
      <c r="S491" s="290"/>
      <c r="T491" s="291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T491" s="292" t="s">
        <v>158</v>
      </c>
      <c r="AU491" s="292" t="s">
        <v>86</v>
      </c>
      <c r="AV491" s="15" t="s">
        <v>82</v>
      </c>
      <c r="AW491" s="15" t="s">
        <v>35</v>
      </c>
      <c r="AX491" s="15" t="s">
        <v>78</v>
      </c>
      <c r="AY491" s="292" t="s">
        <v>143</v>
      </c>
    </row>
    <row r="492" spans="1:51" s="13" customFormat="1" ht="12">
      <c r="A492" s="13"/>
      <c r="B492" s="247"/>
      <c r="C492" s="248"/>
      <c r="D492" s="239" t="s">
        <v>158</v>
      </c>
      <c r="E492" s="249" t="s">
        <v>1</v>
      </c>
      <c r="F492" s="250" t="s">
        <v>1689</v>
      </c>
      <c r="G492" s="248"/>
      <c r="H492" s="251">
        <v>81.4</v>
      </c>
      <c r="I492" s="252"/>
      <c r="J492" s="248"/>
      <c r="K492" s="248"/>
      <c r="L492" s="253"/>
      <c r="M492" s="254"/>
      <c r="N492" s="255"/>
      <c r="O492" s="255"/>
      <c r="P492" s="255"/>
      <c r="Q492" s="255"/>
      <c r="R492" s="255"/>
      <c r="S492" s="255"/>
      <c r="T492" s="256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57" t="s">
        <v>158</v>
      </c>
      <c r="AU492" s="257" t="s">
        <v>86</v>
      </c>
      <c r="AV492" s="13" t="s">
        <v>86</v>
      </c>
      <c r="AW492" s="13" t="s">
        <v>35</v>
      </c>
      <c r="AX492" s="13" t="s">
        <v>78</v>
      </c>
      <c r="AY492" s="257" t="s">
        <v>143</v>
      </c>
    </row>
    <row r="493" spans="1:51" s="13" customFormat="1" ht="12">
      <c r="A493" s="13"/>
      <c r="B493" s="247"/>
      <c r="C493" s="248"/>
      <c r="D493" s="239" t="s">
        <v>158</v>
      </c>
      <c r="E493" s="249" t="s">
        <v>1</v>
      </c>
      <c r="F493" s="250" t="s">
        <v>1690</v>
      </c>
      <c r="G493" s="248"/>
      <c r="H493" s="251">
        <v>5.06</v>
      </c>
      <c r="I493" s="252"/>
      <c r="J493" s="248"/>
      <c r="K493" s="248"/>
      <c r="L493" s="253"/>
      <c r="M493" s="254"/>
      <c r="N493" s="255"/>
      <c r="O493" s="255"/>
      <c r="P493" s="255"/>
      <c r="Q493" s="255"/>
      <c r="R493" s="255"/>
      <c r="S493" s="255"/>
      <c r="T493" s="256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57" t="s">
        <v>158</v>
      </c>
      <c r="AU493" s="257" t="s">
        <v>86</v>
      </c>
      <c r="AV493" s="13" t="s">
        <v>86</v>
      </c>
      <c r="AW493" s="13" t="s">
        <v>35</v>
      </c>
      <c r="AX493" s="13" t="s">
        <v>78</v>
      </c>
      <c r="AY493" s="257" t="s">
        <v>143</v>
      </c>
    </row>
    <row r="494" spans="1:51" s="14" customFormat="1" ht="12">
      <c r="A494" s="14"/>
      <c r="B494" s="258"/>
      <c r="C494" s="259"/>
      <c r="D494" s="239" t="s">
        <v>158</v>
      </c>
      <c r="E494" s="260" t="s">
        <v>1</v>
      </c>
      <c r="F494" s="261" t="s">
        <v>161</v>
      </c>
      <c r="G494" s="259"/>
      <c r="H494" s="262">
        <v>86.46</v>
      </c>
      <c r="I494" s="263"/>
      <c r="J494" s="259"/>
      <c r="K494" s="259"/>
      <c r="L494" s="264"/>
      <c r="M494" s="265"/>
      <c r="N494" s="266"/>
      <c r="O494" s="266"/>
      <c r="P494" s="266"/>
      <c r="Q494" s="266"/>
      <c r="R494" s="266"/>
      <c r="S494" s="266"/>
      <c r="T494" s="267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68" t="s">
        <v>158</v>
      </c>
      <c r="AU494" s="268" t="s">
        <v>86</v>
      </c>
      <c r="AV494" s="14" t="s">
        <v>150</v>
      </c>
      <c r="AW494" s="14" t="s">
        <v>35</v>
      </c>
      <c r="AX494" s="14" t="s">
        <v>82</v>
      </c>
      <c r="AY494" s="268" t="s">
        <v>143</v>
      </c>
    </row>
    <row r="495" spans="1:65" s="2" customFormat="1" ht="24.15" customHeight="1">
      <c r="A495" s="38"/>
      <c r="B495" s="39"/>
      <c r="C495" s="226" t="s">
        <v>1691</v>
      </c>
      <c r="D495" s="226" t="s">
        <v>145</v>
      </c>
      <c r="E495" s="227" t="s">
        <v>434</v>
      </c>
      <c r="F495" s="228" t="s">
        <v>435</v>
      </c>
      <c r="G495" s="229" t="s">
        <v>218</v>
      </c>
      <c r="H495" s="230">
        <v>102.4</v>
      </c>
      <c r="I495" s="231"/>
      <c r="J495" s="232">
        <f>ROUND(I495*H495,2)</f>
        <v>0</v>
      </c>
      <c r="K495" s="228" t="s">
        <v>149</v>
      </c>
      <c r="L495" s="44"/>
      <c r="M495" s="233" t="s">
        <v>1</v>
      </c>
      <c r="N495" s="234" t="s">
        <v>43</v>
      </c>
      <c r="O495" s="91"/>
      <c r="P495" s="235">
        <f>O495*H495</f>
        <v>0</v>
      </c>
      <c r="Q495" s="235">
        <v>0</v>
      </c>
      <c r="R495" s="235">
        <f>Q495*H495</f>
        <v>0</v>
      </c>
      <c r="S495" s="235">
        <v>0</v>
      </c>
      <c r="T495" s="236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237" t="s">
        <v>150</v>
      </c>
      <c r="AT495" s="237" t="s">
        <v>145</v>
      </c>
      <c r="AU495" s="237" t="s">
        <v>86</v>
      </c>
      <c r="AY495" s="17" t="s">
        <v>143</v>
      </c>
      <c r="BE495" s="238">
        <f>IF(N495="základní",J495,0)</f>
        <v>0</v>
      </c>
      <c r="BF495" s="238">
        <f>IF(N495="snížená",J495,0)</f>
        <v>0</v>
      </c>
      <c r="BG495" s="238">
        <f>IF(N495="zákl. přenesená",J495,0)</f>
        <v>0</v>
      </c>
      <c r="BH495" s="238">
        <f>IF(N495="sníž. přenesená",J495,0)</f>
        <v>0</v>
      </c>
      <c r="BI495" s="238">
        <f>IF(N495="nulová",J495,0)</f>
        <v>0</v>
      </c>
      <c r="BJ495" s="17" t="s">
        <v>82</v>
      </c>
      <c r="BK495" s="238">
        <f>ROUND(I495*H495,2)</f>
        <v>0</v>
      </c>
      <c r="BL495" s="17" t="s">
        <v>150</v>
      </c>
      <c r="BM495" s="237" t="s">
        <v>1692</v>
      </c>
    </row>
    <row r="496" spans="1:47" s="2" customFormat="1" ht="12">
      <c r="A496" s="38"/>
      <c r="B496" s="39"/>
      <c r="C496" s="40"/>
      <c r="D496" s="239" t="s">
        <v>152</v>
      </c>
      <c r="E496" s="40"/>
      <c r="F496" s="240" t="s">
        <v>437</v>
      </c>
      <c r="G496" s="40"/>
      <c r="H496" s="40"/>
      <c r="I496" s="241"/>
      <c r="J496" s="40"/>
      <c r="K496" s="40"/>
      <c r="L496" s="44"/>
      <c r="M496" s="242"/>
      <c r="N496" s="243"/>
      <c r="O496" s="91"/>
      <c r="P496" s="91"/>
      <c r="Q496" s="91"/>
      <c r="R496" s="91"/>
      <c r="S496" s="91"/>
      <c r="T496" s="92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T496" s="17" t="s">
        <v>152</v>
      </c>
      <c r="AU496" s="17" t="s">
        <v>86</v>
      </c>
    </row>
    <row r="497" spans="1:47" s="2" customFormat="1" ht="12">
      <c r="A497" s="38"/>
      <c r="B497" s="39"/>
      <c r="C497" s="40"/>
      <c r="D497" s="244" t="s">
        <v>154</v>
      </c>
      <c r="E497" s="40"/>
      <c r="F497" s="245" t="s">
        <v>438</v>
      </c>
      <c r="G497" s="40"/>
      <c r="H497" s="40"/>
      <c r="I497" s="241"/>
      <c r="J497" s="40"/>
      <c r="K497" s="40"/>
      <c r="L497" s="44"/>
      <c r="M497" s="242"/>
      <c r="N497" s="243"/>
      <c r="O497" s="91"/>
      <c r="P497" s="91"/>
      <c r="Q497" s="91"/>
      <c r="R497" s="91"/>
      <c r="S497" s="91"/>
      <c r="T497" s="92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T497" s="17" t="s">
        <v>154</v>
      </c>
      <c r="AU497" s="17" t="s">
        <v>86</v>
      </c>
    </row>
    <row r="498" spans="1:51" s="13" customFormat="1" ht="12">
      <c r="A498" s="13"/>
      <c r="B498" s="247"/>
      <c r="C498" s="248"/>
      <c r="D498" s="239" t="s">
        <v>158</v>
      </c>
      <c r="E498" s="249" t="s">
        <v>1</v>
      </c>
      <c r="F498" s="250" t="s">
        <v>1693</v>
      </c>
      <c r="G498" s="248"/>
      <c r="H498" s="251">
        <v>102.4</v>
      </c>
      <c r="I498" s="252"/>
      <c r="J498" s="248"/>
      <c r="K498" s="248"/>
      <c r="L498" s="253"/>
      <c r="M498" s="254"/>
      <c r="N498" s="255"/>
      <c r="O498" s="255"/>
      <c r="P498" s="255"/>
      <c r="Q498" s="255"/>
      <c r="R498" s="255"/>
      <c r="S498" s="255"/>
      <c r="T498" s="256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57" t="s">
        <v>158</v>
      </c>
      <c r="AU498" s="257" t="s">
        <v>86</v>
      </c>
      <c r="AV498" s="13" t="s">
        <v>86</v>
      </c>
      <c r="AW498" s="13" t="s">
        <v>35</v>
      </c>
      <c r="AX498" s="13" t="s">
        <v>82</v>
      </c>
      <c r="AY498" s="257" t="s">
        <v>143</v>
      </c>
    </row>
    <row r="499" spans="1:65" s="2" customFormat="1" ht="37.8" customHeight="1">
      <c r="A499" s="38"/>
      <c r="B499" s="39"/>
      <c r="C499" s="226" t="s">
        <v>1694</v>
      </c>
      <c r="D499" s="226" t="s">
        <v>145</v>
      </c>
      <c r="E499" s="227" t="s">
        <v>771</v>
      </c>
      <c r="F499" s="228" t="s">
        <v>772</v>
      </c>
      <c r="G499" s="229" t="s">
        <v>218</v>
      </c>
      <c r="H499" s="230">
        <v>388.555</v>
      </c>
      <c r="I499" s="231"/>
      <c r="J499" s="232">
        <f>ROUND(I499*H499,2)</f>
        <v>0</v>
      </c>
      <c r="K499" s="228" t="s">
        <v>149</v>
      </c>
      <c r="L499" s="44"/>
      <c r="M499" s="233" t="s">
        <v>1</v>
      </c>
      <c r="N499" s="234" t="s">
        <v>43</v>
      </c>
      <c r="O499" s="91"/>
      <c r="P499" s="235">
        <f>O499*H499</f>
        <v>0</v>
      </c>
      <c r="Q499" s="235">
        <v>0</v>
      </c>
      <c r="R499" s="235">
        <f>Q499*H499</f>
        <v>0</v>
      </c>
      <c r="S499" s="235">
        <v>0</v>
      </c>
      <c r="T499" s="236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37" t="s">
        <v>150</v>
      </c>
      <c r="AT499" s="237" t="s">
        <v>145</v>
      </c>
      <c r="AU499" s="237" t="s">
        <v>86</v>
      </c>
      <c r="AY499" s="17" t="s">
        <v>143</v>
      </c>
      <c r="BE499" s="238">
        <f>IF(N499="základní",J499,0)</f>
        <v>0</v>
      </c>
      <c r="BF499" s="238">
        <f>IF(N499="snížená",J499,0)</f>
        <v>0</v>
      </c>
      <c r="BG499" s="238">
        <f>IF(N499="zákl. přenesená",J499,0)</f>
        <v>0</v>
      </c>
      <c r="BH499" s="238">
        <f>IF(N499="sníž. přenesená",J499,0)</f>
        <v>0</v>
      </c>
      <c r="BI499" s="238">
        <f>IF(N499="nulová",J499,0)</f>
        <v>0</v>
      </c>
      <c r="BJ499" s="17" t="s">
        <v>82</v>
      </c>
      <c r="BK499" s="238">
        <f>ROUND(I499*H499,2)</f>
        <v>0</v>
      </c>
      <c r="BL499" s="17" t="s">
        <v>150</v>
      </c>
      <c r="BM499" s="237" t="s">
        <v>1695</v>
      </c>
    </row>
    <row r="500" spans="1:47" s="2" customFormat="1" ht="12">
      <c r="A500" s="38"/>
      <c r="B500" s="39"/>
      <c r="C500" s="40"/>
      <c r="D500" s="239" t="s">
        <v>152</v>
      </c>
      <c r="E500" s="40"/>
      <c r="F500" s="240" t="s">
        <v>422</v>
      </c>
      <c r="G500" s="40"/>
      <c r="H500" s="40"/>
      <c r="I500" s="241"/>
      <c r="J500" s="40"/>
      <c r="K500" s="40"/>
      <c r="L500" s="44"/>
      <c r="M500" s="242"/>
      <c r="N500" s="243"/>
      <c r="O500" s="91"/>
      <c r="P500" s="91"/>
      <c r="Q500" s="91"/>
      <c r="R500" s="91"/>
      <c r="S500" s="91"/>
      <c r="T500" s="92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152</v>
      </c>
      <c r="AU500" s="17" t="s">
        <v>86</v>
      </c>
    </row>
    <row r="501" spans="1:47" s="2" customFormat="1" ht="12">
      <c r="A501" s="38"/>
      <c r="B501" s="39"/>
      <c r="C501" s="40"/>
      <c r="D501" s="244" t="s">
        <v>154</v>
      </c>
      <c r="E501" s="40"/>
      <c r="F501" s="245" t="s">
        <v>774</v>
      </c>
      <c r="G501" s="40"/>
      <c r="H501" s="40"/>
      <c r="I501" s="241"/>
      <c r="J501" s="40"/>
      <c r="K501" s="40"/>
      <c r="L501" s="44"/>
      <c r="M501" s="242"/>
      <c r="N501" s="243"/>
      <c r="O501" s="91"/>
      <c r="P501" s="91"/>
      <c r="Q501" s="91"/>
      <c r="R501" s="91"/>
      <c r="S501" s="91"/>
      <c r="T501" s="92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154</v>
      </c>
      <c r="AU501" s="17" t="s">
        <v>86</v>
      </c>
    </row>
    <row r="502" spans="1:51" s="13" customFormat="1" ht="12">
      <c r="A502" s="13"/>
      <c r="B502" s="247"/>
      <c r="C502" s="248"/>
      <c r="D502" s="239" t="s">
        <v>158</v>
      </c>
      <c r="E502" s="249" t="s">
        <v>1</v>
      </c>
      <c r="F502" s="250" t="s">
        <v>1696</v>
      </c>
      <c r="G502" s="248"/>
      <c r="H502" s="251">
        <v>388.555</v>
      </c>
      <c r="I502" s="252"/>
      <c r="J502" s="248"/>
      <c r="K502" s="248"/>
      <c r="L502" s="253"/>
      <c r="M502" s="254"/>
      <c r="N502" s="255"/>
      <c r="O502" s="255"/>
      <c r="P502" s="255"/>
      <c r="Q502" s="255"/>
      <c r="R502" s="255"/>
      <c r="S502" s="255"/>
      <c r="T502" s="256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57" t="s">
        <v>158</v>
      </c>
      <c r="AU502" s="257" t="s">
        <v>86</v>
      </c>
      <c r="AV502" s="13" t="s">
        <v>86</v>
      </c>
      <c r="AW502" s="13" t="s">
        <v>35</v>
      </c>
      <c r="AX502" s="13" t="s">
        <v>82</v>
      </c>
      <c r="AY502" s="257" t="s">
        <v>143</v>
      </c>
    </row>
    <row r="503" spans="1:63" s="12" customFormat="1" ht="22.8" customHeight="1">
      <c r="A503" s="12"/>
      <c r="B503" s="210"/>
      <c r="C503" s="211"/>
      <c r="D503" s="212" t="s">
        <v>77</v>
      </c>
      <c r="E503" s="224" t="s">
        <v>440</v>
      </c>
      <c r="F503" s="224" t="s">
        <v>441</v>
      </c>
      <c r="G503" s="211"/>
      <c r="H503" s="211"/>
      <c r="I503" s="214"/>
      <c r="J503" s="225">
        <f>BK503</f>
        <v>0</v>
      </c>
      <c r="K503" s="211"/>
      <c r="L503" s="216"/>
      <c r="M503" s="217"/>
      <c r="N503" s="218"/>
      <c r="O503" s="218"/>
      <c r="P503" s="219">
        <f>SUM(P504:P506)</f>
        <v>0</v>
      </c>
      <c r="Q503" s="218"/>
      <c r="R503" s="219">
        <f>SUM(R504:R506)</f>
        <v>0</v>
      </c>
      <c r="S503" s="218"/>
      <c r="T503" s="220">
        <f>SUM(T504:T506)</f>
        <v>0</v>
      </c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R503" s="221" t="s">
        <v>82</v>
      </c>
      <c r="AT503" s="222" t="s">
        <v>77</v>
      </c>
      <c r="AU503" s="222" t="s">
        <v>82</v>
      </c>
      <c r="AY503" s="221" t="s">
        <v>143</v>
      </c>
      <c r="BK503" s="223">
        <f>SUM(BK504:BK506)</f>
        <v>0</v>
      </c>
    </row>
    <row r="504" spans="1:65" s="2" customFormat="1" ht="24.15" customHeight="1">
      <c r="A504" s="38"/>
      <c r="B504" s="39"/>
      <c r="C504" s="226" t="s">
        <v>1697</v>
      </c>
      <c r="D504" s="226" t="s">
        <v>145</v>
      </c>
      <c r="E504" s="227" t="s">
        <v>777</v>
      </c>
      <c r="F504" s="228" t="s">
        <v>778</v>
      </c>
      <c r="G504" s="229" t="s">
        <v>218</v>
      </c>
      <c r="H504" s="230">
        <v>1821.392</v>
      </c>
      <c r="I504" s="231"/>
      <c r="J504" s="232">
        <f>ROUND(I504*H504,2)</f>
        <v>0</v>
      </c>
      <c r="K504" s="228" t="s">
        <v>149</v>
      </c>
      <c r="L504" s="44"/>
      <c r="M504" s="233" t="s">
        <v>1</v>
      </c>
      <c r="N504" s="234" t="s">
        <v>43</v>
      </c>
      <c r="O504" s="91"/>
      <c r="P504" s="235">
        <f>O504*H504</f>
        <v>0</v>
      </c>
      <c r="Q504" s="235">
        <v>0</v>
      </c>
      <c r="R504" s="235">
        <f>Q504*H504</f>
        <v>0</v>
      </c>
      <c r="S504" s="235">
        <v>0</v>
      </c>
      <c r="T504" s="236">
        <f>S504*H504</f>
        <v>0</v>
      </c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R504" s="237" t="s">
        <v>150</v>
      </c>
      <c r="AT504" s="237" t="s">
        <v>145</v>
      </c>
      <c r="AU504" s="237" t="s">
        <v>86</v>
      </c>
      <c r="AY504" s="17" t="s">
        <v>143</v>
      </c>
      <c r="BE504" s="238">
        <f>IF(N504="základní",J504,0)</f>
        <v>0</v>
      </c>
      <c r="BF504" s="238">
        <f>IF(N504="snížená",J504,0)</f>
        <v>0</v>
      </c>
      <c r="BG504" s="238">
        <f>IF(N504="zákl. přenesená",J504,0)</f>
        <v>0</v>
      </c>
      <c r="BH504" s="238">
        <f>IF(N504="sníž. přenesená",J504,0)</f>
        <v>0</v>
      </c>
      <c r="BI504" s="238">
        <f>IF(N504="nulová",J504,0)</f>
        <v>0</v>
      </c>
      <c r="BJ504" s="17" t="s">
        <v>82</v>
      </c>
      <c r="BK504" s="238">
        <f>ROUND(I504*H504,2)</f>
        <v>0</v>
      </c>
      <c r="BL504" s="17" t="s">
        <v>150</v>
      </c>
      <c r="BM504" s="237" t="s">
        <v>1698</v>
      </c>
    </row>
    <row r="505" spans="1:47" s="2" customFormat="1" ht="12">
      <c r="A505" s="38"/>
      <c r="B505" s="39"/>
      <c r="C505" s="40"/>
      <c r="D505" s="239" t="s">
        <v>152</v>
      </c>
      <c r="E505" s="40"/>
      <c r="F505" s="240" t="s">
        <v>780</v>
      </c>
      <c r="G505" s="40"/>
      <c r="H505" s="40"/>
      <c r="I505" s="241"/>
      <c r="J505" s="40"/>
      <c r="K505" s="40"/>
      <c r="L505" s="44"/>
      <c r="M505" s="242"/>
      <c r="N505" s="243"/>
      <c r="O505" s="91"/>
      <c r="P505" s="91"/>
      <c r="Q505" s="91"/>
      <c r="R505" s="91"/>
      <c r="S505" s="91"/>
      <c r="T505" s="92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T505" s="17" t="s">
        <v>152</v>
      </c>
      <c r="AU505" s="17" t="s">
        <v>86</v>
      </c>
    </row>
    <row r="506" spans="1:47" s="2" customFormat="1" ht="12">
      <c r="A506" s="38"/>
      <c r="B506" s="39"/>
      <c r="C506" s="40"/>
      <c r="D506" s="244" t="s">
        <v>154</v>
      </c>
      <c r="E506" s="40"/>
      <c r="F506" s="245" t="s">
        <v>781</v>
      </c>
      <c r="G506" s="40"/>
      <c r="H506" s="40"/>
      <c r="I506" s="241"/>
      <c r="J506" s="40"/>
      <c r="K506" s="40"/>
      <c r="L506" s="44"/>
      <c r="M506" s="279"/>
      <c r="N506" s="280"/>
      <c r="O506" s="281"/>
      <c r="P506" s="281"/>
      <c r="Q506" s="281"/>
      <c r="R506" s="281"/>
      <c r="S506" s="281"/>
      <c r="T506" s="282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T506" s="17" t="s">
        <v>154</v>
      </c>
      <c r="AU506" s="17" t="s">
        <v>86</v>
      </c>
    </row>
    <row r="507" spans="1:31" s="2" customFormat="1" ht="6.95" customHeight="1">
      <c r="A507" s="38"/>
      <c r="B507" s="66"/>
      <c r="C507" s="67"/>
      <c r="D507" s="67"/>
      <c r="E507" s="67"/>
      <c r="F507" s="67"/>
      <c r="G507" s="67"/>
      <c r="H507" s="67"/>
      <c r="I507" s="67"/>
      <c r="J507" s="67"/>
      <c r="K507" s="67"/>
      <c r="L507" s="44"/>
      <c r="M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</row>
  </sheetData>
  <sheetProtection password="CC35" sheet="1" objects="1" scenarios="1" formatColumns="0" formatRows="0" autoFilter="0"/>
  <autoFilter ref="C126:K50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5:H115"/>
    <mergeCell ref="E117:H117"/>
    <mergeCell ref="E119:H119"/>
    <mergeCell ref="L2:V2"/>
  </mergeCells>
  <hyperlinks>
    <hyperlink ref="F132" r:id="rId1" display="https://podminky.urs.cz/item/CS_URS_2023_02/111251101"/>
    <hyperlink ref="F136" r:id="rId2" display="https://podminky.urs.cz/item/CS_URS_2023_02/112101101"/>
    <hyperlink ref="F140" r:id="rId3" display="https://podminky.urs.cz/item/CS_URS_2023_02/112101121"/>
    <hyperlink ref="F144" r:id="rId4" display="https://podminky.urs.cz/item/CS_URS_2023_02/112101122"/>
    <hyperlink ref="F147" r:id="rId5" display="https://podminky.urs.cz/item/CS_URS_2023_02/112251101"/>
    <hyperlink ref="F151" r:id="rId6" display="https://podminky.urs.cz/item/CS_URS_2023_02/112251102"/>
    <hyperlink ref="F154" r:id="rId7" display="https://podminky.urs.cz/item/CS_URS_2023_02/113106142"/>
    <hyperlink ref="F158" r:id="rId8" display="https://podminky.urs.cz/item/CS_URS_2023_02/113106185"/>
    <hyperlink ref="F162" r:id="rId9" display="https://podminky.urs.cz/item/CS_URS_2023_02/113107223"/>
    <hyperlink ref="F168" r:id="rId10" display="https://podminky.urs.cz/item/CS_URS_2023_02/113107331"/>
    <hyperlink ref="F172" r:id="rId11" display="https://podminky.urs.cz/item/CS_URS_2023_02/113107242"/>
    <hyperlink ref="F176" r:id="rId12" display="https://podminky.urs.cz/item/CS_URS_2023_02/113202111"/>
    <hyperlink ref="F183" r:id="rId13" display="https://podminky.urs.cz/item/CS_URS_2023_02/113203111"/>
    <hyperlink ref="F189" r:id="rId14" display="https://podminky.urs.cz/item/CS_URS_2023_02/119001401"/>
    <hyperlink ref="F192" r:id="rId15" display="https://podminky.urs.cz/item/CS_URS_2023_02/119001405"/>
    <hyperlink ref="F195" r:id="rId16" display="https://podminky.urs.cz/item/CS_URS_2023_02/119001422"/>
    <hyperlink ref="F198" r:id="rId17" display="https://podminky.urs.cz/item/CS_URS_2023_02/121151123"/>
    <hyperlink ref="F202" r:id="rId18" display="https://podminky.urs.cz/item/CS_URS_2023_02/122452205"/>
    <hyperlink ref="F210" r:id="rId19" display="https://podminky.urs.cz/item/CS_URS_2023_02/129001101"/>
    <hyperlink ref="F214" r:id="rId20" display="https://podminky.urs.cz/item/CS_URS_2023_02/162201411"/>
    <hyperlink ref="F218" r:id="rId21" display="https://podminky.urs.cz/item/CS_URS_2023_02/162201415"/>
    <hyperlink ref="F222" r:id="rId22" display="https://podminky.urs.cz/item/CS_URS_2023_02/162201416"/>
    <hyperlink ref="F226" r:id="rId23" display="https://podminky.urs.cz/item/CS_URS_2023_02/162351124"/>
    <hyperlink ref="F230" r:id="rId24" display="https://podminky.urs.cz/item/CS_URS_2023_02/162451105"/>
    <hyperlink ref="F237" r:id="rId25" display="https://podminky.urs.cz/item/CS_URS_2023_02/167151101"/>
    <hyperlink ref="F241" r:id="rId26" display="https://podminky.urs.cz/item/CS_URS_2023_02/167151102"/>
    <hyperlink ref="F245" r:id="rId27" display="https://podminky.urs.cz/item/CS_URS_2023_02/171201231"/>
    <hyperlink ref="F249" r:id="rId28" display="https://podminky.urs.cz/item/CS_URS_2023_02/171251101"/>
    <hyperlink ref="F253" r:id="rId29" display="https://podminky.urs.cz/item/CS_URS_2023_02/171251201"/>
    <hyperlink ref="F260" r:id="rId30" display="https://podminky.urs.cz/item/CS_URS_2023_02/181252305"/>
    <hyperlink ref="F264" r:id="rId31" display="https://podminky.urs.cz/item/CS_URS_2023_02/181351103"/>
    <hyperlink ref="F268" r:id="rId32" display="https://podminky.urs.cz/item/CS_URS_2023_02/181411131"/>
    <hyperlink ref="F275" r:id="rId33" display="https://podminky.urs.cz/item/CS_URS_2023_02/184818232"/>
    <hyperlink ref="F280" r:id="rId34" display="https://podminky.urs.cz/item/CS_URS_2023_02/338171113"/>
    <hyperlink ref="F288" r:id="rId35" display="https://podminky.urs.cz/item/CS_URS_2023_02/348401130"/>
    <hyperlink ref="F302" r:id="rId36" display="https://podminky.urs.cz/item/CS_URS_2023_02/564851111"/>
    <hyperlink ref="F309" r:id="rId37" display="https://podminky.urs.cz/item/CS_URS_2023_02/564861111"/>
    <hyperlink ref="F315" r:id="rId38" display="https://podminky.urs.cz/item/CS_URS_2023_02/564871111"/>
    <hyperlink ref="F319" r:id="rId39" display="https://podminky.urs.cz/item/CS_URS_2023_02/565156121"/>
    <hyperlink ref="F323" r:id="rId40" display="https://podminky.urs.cz/item/CS_URS_2023_02/567522124"/>
    <hyperlink ref="F335" r:id="rId41" display="https://podminky.urs.cz/item/CS_URS_2023_02/573191111"/>
    <hyperlink ref="F339" r:id="rId42" display="https://podminky.urs.cz/item/CS_URS_2023_02/573231107"/>
    <hyperlink ref="F343" r:id="rId43" display="https://podminky.urs.cz/item/CS_URS_2023_02/577134121"/>
    <hyperlink ref="F347" r:id="rId44" display="https://podminky.urs.cz/item/CS_URS_2023_02/596211255"/>
    <hyperlink ref="F361" r:id="rId45" display="https://podminky.urs.cz/item/CS_URS_2023_02/596212355"/>
    <hyperlink ref="F375" r:id="rId46" display="https://podminky.urs.cz/item/CS_URS_2023_02/596412213"/>
    <hyperlink ref="F383" r:id="rId47" display="https://podminky.urs.cz/item/CS_URS_2023_02/914511111"/>
    <hyperlink ref="F399" r:id="rId48" display="https://podminky.urs.cz/item/CS_URS_2023_02/915111111"/>
    <hyperlink ref="F403" r:id="rId49" display="https://podminky.urs.cz/item/CS_URS_2023_02/915231111"/>
    <hyperlink ref="F407" r:id="rId50" display="https://podminky.urs.cz/item/CS_URS_2023_02/916131213"/>
    <hyperlink ref="F426" r:id="rId51" display="https://podminky.urs.cz/item/CS_URS_2023_02/916231213"/>
    <hyperlink ref="F433" r:id="rId52" display="https://podminky.urs.cz/item/CS_URS_2023_02/936104211"/>
    <hyperlink ref="F440" r:id="rId53" display="https://podminky.urs.cz/item/CS_URS_2023_02/936124113"/>
    <hyperlink ref="F447" r:id="rId54" display="https://podminky.urs.cz/item/CS_URS_2023_02/966001211"/>
    <hyperlink ref="F451" r:id="rId55" display="https://podminky.urs.cz/item/CS_URS_2023_02/966001311"/>
    <hyperlink ref="F455" r:id="rId56" display="https://podminky.urs.cz/item/CS_URS_2023_02/966006132"/>
    <hyperlink ref="F459" r:id="rId57" display="https://podminky.urs.cz/item/CS_URS_2023_02/966071711"/>
    <hyperlink ref="F463" r:id="rId58" display="https://podminky.urs.cz/item/CS_URS_2023_02/966071822"/>
    <hyperlink ref="F467" r:id="rId59" display="https://podminky.urs.cz/item/CS_URS_2023_02/979071121"/>
    <hyperlink ref="F497" r:id="rId60" display="https://podminky.urs.cz/item/CS_URS_2023_02/997221611"/>
    <hyperlink ref="F501" r:id="rId61" display="https://podminky.urs.cz/item/CS_URS_2023_02/997221861"/>
    <hyperlink ref="F506" r:id="rId62" display="https://podminky.urs.cz/item/CS_URS_2023_02/9982230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6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109</v>
      </c>
    </row>
    <row r="3" spans="2:46" s="1" customFormat="1" ht="6.95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86</v>
      </c>
    </row>
    <row r="4" spans="2:46" s="1" customFormat="1" ht="24.95" customHeight="1">
      <c r="B4" s="20"/>
      <c r="D4" s="148" t="s">
        <v>110</v>
      </c>
      <c r="L4" s="20"/>
      <c r="M4" s="14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50" t="s">
        <v>16</v>
      </c>
      <c r="L6" s="20"/>
    </row>
    <row r="7" spans="2:12" s="1" customFormat="1" ht="16.5" customHeight="1">
      <c r="B7" s="20"/>
      <c r="E7" s="151" t="str">
        <f>'Rekapitulace stavby'!K6</f>
        <v>Rekonstrukce ulice Husova, Náměšť nad Oslavou</v>
      </c>
      <c r="F7" s="150"/>
      <c r="G7" s="150"/>
      <c r="H7" s="150"/>
      <c r="L7" s="20"/>
    </row>
    <row r="8" spans="2:12" s="1" customFormat="1" ht="12" customHeight="1">
      <c r="B8" s="20"/>
      <c r="D8" s="150" t="s">
        <v>111</v>
      </c>
      <c r="L8" s="20"/>
    </row>
    <row r="9" spans="1:31" s="2" customFormat="1" ht="16.5" customHeight="1">
      <c r="A9" s="38"/>
      <c r="B9" s="44"/>
      <c r="C9" s="38"/>
      <c r="D9" s="38"/>
      <c r="E9" s="151" t="s">
        <v>1323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50" t="s">
        <v>113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52" t="s">
        <v>782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50" t="s">
        <v>18</v>
      </c>
      <c r="E13" s="38"/>
      <c r="F13" s="141" t="s">
        <v>1</v>
      </c>
      <c r="G13" s="38"/>
      <c r="H13" s="38"/>
      <c r="I13" s="150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50" t="s">
        <v>20</v>
      </c>
      <c r="E14" s="38"/>
      <c r="F14" s="141" t="s">
        <v>21</v>
      </c>
      <c r="G14" s="38"/>
      <c r="H14" s="38"/>
      <c r="I14" s="150" t="s">
        <v>22</v>
      </c>
      <c r="J14" s="153" t="str">
        <f>'Rekapitulace stavby'!AN8</f>
        <v>18. 10. 2023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50" t="s">
        <v>24</v>
      </c>
      <c r="E16" s="38"/>
      <c r="F16" s="38"/>
      <c r="G16" s="38"/>
      <c r="H16" s="38"/>
      <c r="I16" s="150" t="s">
        <v>25</v>
      </c>
      <c r="J16" s="141" t="s">
        <v>26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41" t="s">
        <v>27</v>
      </c>
      <c r="F17" s="38"/>
      <c r="G17" s="38"/>
      <c r="H17" s="38"/>
      <c r="I17" s="150" t="s">
        <v>28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50" t="s">
        <v>29</v>
      </c>
      <c r="E19" s="38"/>
      <c r="F19" s="38"/>
      <c r="G19" s="38"/>
      <c r="H19" s="38"/>
      <c r="I19" s="150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0" t="s">
        <v>28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50" t="s">
        <v>31</v>
      </c>
      <c r="E22" s="38"/>
      <c r="F22" s="38"/>
      <c r="G22" s="38"/>
      <c r="H22" s="38"/>
      <c r="I22" s="150" t="s">
        <v>25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41" t="s">
        <v>783</v>
      </c>
      <c r="F23" s="38"/>
      <c r="G23" s="38"/>
      <c r="H23" s="38"/>
      <c r="I23" s="150" t="s">
        <v>28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50" t="s">
        <v>36</v>
      </c>
      <c r="E25" s="38"/>
      <c r="F25" s="38"/>
      <c r="G25" s="38"/>
      <c r="H25" s="38"/>
      <c r="I25" s="150" t="s">
        <v>25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41" t="s">
        <v>783</v>
      </c>
      <c r="F26" s="38"/>
      <c r="G26" s="38"/>
      <c r="H26" s="38"/>
      <c r="I26" s="150" t="s">
        <v>28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50" t="s">
        <v>37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35.25" customHeight="1">
      <c r="A29" s="154"/>
      <c r="B29" s="155"/>
      <c r="C29" s="154"/>
      <c r="D29" s="154"/>
      <c r="E29" s="156" t="s">
        <v>784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9" t="s">
        <v>38</v>
      </c>
      <c r="E32" s="38"/>
      <c r="F32" s="38"/>
      <c r="G32" s="38"/>
      <c r="H32" s="38"/>
      <c r="I32" s="38"/>
      <c r="J32" s="160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61" t="s">
        <v>40</v>
      </c>
      <c r="G34" s="38"/>
      <c r="H34" s="38"/>
      <c r="I34" s="161" t="s">
        <v>39</v>
      </c>
      <c r="J34" s="161" t="s">
        <v>41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62" t="s">
        <v>42</v>
      </c>
      <c r="E35" s="150" t="s">
        <v>43</v>
      </c>
      <c r="F35" s="163">
        <f>ROUND((SUM(BE122:BE246)),2)</f>
        <v>0</v>
      </c>
      <c r="G35" s="38"/>
      <c r="H35" s="38"/>
      <c r="I35" s="164">
        <v>0.21</v>
      </c>
      <c r="J35" s="163">
        <f>ROUND(((SUM(BE122:BE246))*I35),2)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50" t="s">
        <v>44</v>
      </c>
      <c r="F36" s="163">
        <f>ROUND((SUM(BF122:BF246)),2)</f>
        <v>0</v>
      </c>
      <c r="G36" s="38"/>
      <c r="H36" s="38"/>
      <c r="I36" s="164">
        <v>0.12</v>
      </c>
      <c r="J36" s="163">
        <f>ROUND(((SUM(BF122:BF246))*I36),2)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0" t="s">
        <v>45</v>
      </c>
      <c r="F37" s="163">
        <f>ROUND((SUM(BG122:BG246)),2)</f>
        <v>0</v>
      </c>
      <c r="G37" s="38"/>
      <c r="H37" s="38"/>
      <c r="I37" s="164">
        <v>0.21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0" t="s">
        <v>46</v>
      </c>
      <c r="F38" s="163">
        <f>ROUND((SUM(BH122:BH246)),2)</f>
        <v>0</v>
      </c>
      <c r="G38" s="38"/>
      <c r="H38" s="38"/>
      <c r="I38" s="164">
        <v>0.12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0" t="s">
        <v>47</v>
      </c>
      <c r="F39" s="163">
        <f>ROUND((SUM(BI122:BI246)),2)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65"/>
      <c r="D41" s="166" t="s">
        <v>48</v>
      </c>
      <c r="E41" s="167"/>
      <c r="F41" s="167"/>
      <c r="G41" s="168" t="s">
        <v>49</v>
      </c>
      <c r="H41" s="169" t="s">
        <v>50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72" t="s">
        <v>51</v>
      </c>
      <c r="E50" s="173"/>
      <c r="F50" s="173"/>
      <c r="G50" s="172" t="s">
        <v>52</v>
      </c>
      <c r="H50" s="173"/>
      <c r="I50" s="173"/>
      <c r="J50" s="173"/>
      <c r="K50" s="173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74" t="s">
        <v>53</v>
      </c>
      <c r="E61" s="175"/>
      <c r="F61" s="176" t="s">
        <v>54</v>
      </c>
      <c r="G61" s="174" t="s">
        <v>53</v>
      </c>
      <c r="H61" s="175"/>
      <c r="I61" s="175"/>
      <c r="J61" s="177" t="s">
        <v>54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72" t="s">
        <v>55</v>
      </c>
      <c r="E65" s="178"/>
      <c r="F65" s="178"/>
      <c r="G65" s="172" t="s">
        <v>56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74" t="s">
        <v>53</v>
      </c>
      <c r="E76" s="175"/>
      <c r="F76" s="176" t="s">
        <v>54</v>
      </c>
      <c r="G76" s="174" t="s">
        <v>53</v>
      </c>
      <c r="H76" s="175"/>
      <c r="I76" s="175"/>
      <c r="J76" s="177" t="s">
        <v>54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115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3" t="str">
        <f>E7</f>
        <v>Rekonstrukce ulice Husova, Náměšť nad Oslavou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111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3" t="s">
        <v>1323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113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400 - Veřejné osvětlení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>Náměšť nad Oslavou</v>
      </c>
      <c r="G91" s="40"/>
      <c r="H91" s="40"/>
      <c r="I91" s="32" t="s">
        <v>22</v>
      </c>
      <c r="J91" s="79" t="str">
        <f>IF(J14="","",J14)</f>
        <v>18. 10. 2023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>Město Náměšť nad Oslavou</v>
      </c>
      <c r="G93" s="40"/>
      <c r="H93" s="40"/>
      <c r="I93" s="32" t="s">
        <v>31</v>
      </c>
      <c r="J93" s="36" t="str">
        <f>E23</f>
        <v>Radomír Syrový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29</v>
      </c>
      <c r="D94" s="40"/>
      <c r="E94" s="40"/>
      <c r="F94" s="27" t="str">
        <f>IF(E20="","",E20)</f>
        <v>Vyplň údaj</v>
      </c>
      <c r="G94" s="40"/>
      <c r="H94" s="40"/>
      <c r="I94" s="32" t="s">
        <v>36</v>
      </c>
      <c r="J94" s="36" t="str">
        <f>E26</f>
        <v>Radomír Syrový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4" t="s">
        <v>116</v>
      </c>
      <c r="D96" s="185"/>
      <c r="E96" s="185"/>
      <c r="F96" s="185"/>
      <c r="G96" s="185"/>
      <c r="H96" s="185"/>
      <c r="I96" s="185"/>
      <c r="J96" s="186" t="s">
        <v>117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7" t="s">
        <v>118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119</v>
      </c>
    </row>
    <row r="99" spans="1:31" s="9" customFormat="1" ht="24.95" customHeight="1">
      <c r="A99" s="9"/>
      <c r="B99" s="188"/>
      <c r="C99" s="189"/>
      <c r="D99" s="190" t="s">
        <v>785</v>
      </c>
      <c r="E99" s="191"/>
      <c r="F99" s="191"/>
      <c r="G99" s="191"/>
      <c r="H99" s="191"/>
      <c r="I99" s="191"/>
      <c r="J99" s="192">
        <f>J123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4"/>
      <c r="C100" s="133"/>
      <c r="D100" s="195" t="s">
        <v>786</v>
      </c>
      <c r="E100" s="196"/>
      <c r="F100" s="196"/>
      <c r="G100" s="196"/>
      <c r="H100" s="196"/>
      <c r="I100" s="196"/>
      <c r="J100" s="197">
        <f>J124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128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3" t="str">
        <f>E7</f>
        <v>Rekonstrukce ulice Husova, Náměšť nad Oslavou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111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3" t="s">
        <v>1323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113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400 - Veřejné osvětlení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>Náměšť nad Oslavou</v>
      </c>
      <c r="G116" s="40"/>
      <c r="H116" s="40"/>
      <c r="I116" s="32" t="s">
        <v>22</v>
      </c>
      <c r="J116" s="79" t="str">
        <f>IF(J14="","",J14)</f>
        <v>18. 10. 2023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>Město Náměšť nad Oslavou</v>
      </c>
      <c r="G118" s="40"/>
      <c r="H118" s="40"/>
      <c r="I118" s="32" t="s">
        <v>31</v>
      </c>
      <c r="J118" s="36" t="str">
        <f>E23</f>
        <v>Radomír Syrový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29</v>
      </c>
      <c r="D119" s="40"/>
      <c r="E119" s="40"/>
      <c r="F119" s="27" t="str">
        <f>IF(E20="","",E20)</f>
        <v>Vyplň údaj</v>
      </c>
      <c r="G119" s="40"/>
      <c r="H119" s="40"/>
      <c r="I119" s="32" t="s">
        <v>36</v>
      </c>
      <c r="J119" s="36" t="str">
        <f>E26</f>
        <v>Radomír Syrový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199"/>
      <c r="B121" s="200"/>
      <c r="C121" s="201" t="s">
        <v>129</v>
      </c>
      <c r="D121" s="202" t="s">
        <v>63</v>
      </c>
      <c r="E121" s="202" t="s">
        <v>59</v>
      </c>
      <c r="F121" s="202" t="s">
        <v>60</v>
      </c>
      <c r="G121" s="202" t="s">
        <v>130</v>
      </c>
      <c r="H121" s="202" t="s">
        <v>131</v>
      </c>
      <c r="I121" s="202" t="s">
        <v>132</v>
      </c>
      <c r="J121" s="202" t="s">
        <v>117</v>
      </c>
      <c r="K121" s="203" t="s">
        <v>133</v>
      </c>
      <c r="L121" s="204"/>
      <c r="M121" s="100" t="s">
        <v>1</v>
      </c>
      <c r="N121" s="101" t="s">
        <v>42</v>
      </c>
      <c r="O121" s="101" t="s">
        <v>134</v>
      </c>
      <c r="P121" s="101" t="s">
        <v>135</v>
      </c>
      <c r="Q121" s="101" t="s">
        <v>136</v>
      </c>
      <c r="R121" s="101" t="s">
        <v>137</v>
      </c>
      <c r="S121" s="101" t="s">
        <v>138</v>
      </c>
      <c r="T121" s="102" t="s">
        <v>139</v>
      </c>
      <c r="U121" s="199"/>
      <c r="V121" s="199"/>
      <c r="W121" s="199"/>
      <c r="X121" s="199"/>
      <c r="Y121" s="199"/>
      <c r="Z121" s="199"/>
      <c r="AA121" s="199"/>
      <c r="AB121" s="199"/>
      <c r="AC121" s="199"/>
      <c r="AD121" s="199"/>
      <c r="AE121" s="199"/>
    </row>
    <row r="122" spans="1:63" s="2" customFormat="1" ht="22.8" customHeight="1">
      <c r="A122" s="38"/>
      <c r="B122" s="39"/>
      <c r="C122" s="107" t="s">
        <v>140</v>
      </c>
      <c r="D122" s="40"/>
      <c r="E122" s="40"/>
      <c r="F122" s="40"/>
      <c r="G122" s="40"/>
      <c r="H122" s="40"/>
      <c r="I122" s="40"/>
      <c r="J122" s="205">
        <f>BK122</f>
        <v>0</v>
      </c>
      <c r="K122" s="40"/>
      <c r="L122" s="44"/>
      <c r="M122" s="103"/>
      <c r="N122" s="206"/>
      <c r="O122" s="104"/>
      <c r="P122" s="207">
        <f>P123</f>
        <v>0</v>
      </c>
      <c r="Q122" s="104"/>
      <c r="R122" s="207">
        <f>R123</f>
        <v>0</v>
      </c>
      <c r="S122" s="104"/>
      <c r="T122" s="208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77</v>
      </c>
      <c r="AU122" s="17" t="s">
        <v>119</v>
      </c>
      <c r="BK122" s="209">
        <f>BK123</f>
        <v>0</v>
      </c>
    </row>
    <row r="123" spans="1:63" s="12" customFormat="1" ht="25.9" customHeight="1">
      <c r="A123" s="12"/>
      <c r="B123" s="210"/>
      <c r="C123" s="211"/>
      <c r="D123" s="212" t="s">
        <v>77</v>
      </c>
      <c r="E123" s="213" t="s">
        <v>215</v>
      </c>
      <c r="F123" s="213" t="s">
        <v>787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168</v>
      </c>
      <c r="AT123" s="222" t="s">
        <v>77</v>
      </c>
      <c r="AU123" s="222" t="s">
        <v>78</v>
      </c>
      <c r="AY123" s="221" t="s">
        <v>143</v>
      </c>
      <c r="BK123" s="223">
        <f>BK124</f>
        <v>0</v>
      </c>
    </row>
    <row r="124" spans="1:63" s="12" customFormat="1" ht="22.8" customHeight="1">
      <c r="A124" s="12"/>
      <c r="B124" s="210"/>
      <c r="C124" s="211"/>
      <c r="D124" s="212" t="s">
        <v>77</v>
      </c>
      <c r="E124" s="224" t="s">
        <v>788</v>
      </c>
      <c r="F124" s="224" t="s">
        <v>789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SUM(P125:P246)</f>
        <v>0</v>
      </c>
      <c r="Q124" s="218"/>
      <c r="R124" s="219">
        <f>SUM(R125:R246)</f>
        <v>0</v>
      </c>
      <c r="S124" s="218"/>
      <c r="T124" s="220">
        <f>SUM(T125:T246)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168</v>
      </c>
      <c r="AT124" s="222" t="s">
        <v>77</v>
      </c>
      <c r="AU124" s="222" t="s">
        <v>82</v>
      </c>
      <c r="AY124" s="221" t="s">
        <v>143</v>
      </c>
      <c r="BK124" s="223">
        <f>SUM(BK125:BK246)</f>
        <v>0</v>
      </c>
    </row>
    <row r="125" spans="1:65" s="2" customFormat="1" ht="16.5" customHeight="1">
      <c r="A125" s="38"/>
      <c r="B125" s="39"/>
      <c r="C125" s="226" t="s">
        <v>82</v>
      </c>
      <c r="D125" s="226" t="s">
        <v>145</v>
      </c>
      <c r="E125" s="227" t="s">
        <v>796</v>
      </c>
      <c r="F125" s="228" t="s">
        <v>797</v>
      </c>
      <c r="G125" s="229" t="s">
        <v>792</v>
      </c>
      <c r="H125" s="230">
        <v>8</v>
      </c>
      <c r="I125" s="231"/>
      <c r="J125" s="232">
        <f>ROUND(I125*H125,2)</f>
        <v>0</v>
      </c>
      <c r="K125" s="228" t="s">
        <v>1</v>
      </c>
      <c r="L125" s="44"/>
      <c r="M125" s="233" t="s">
        <v>1</v>
      </c>
      <c r="N125" s="234" t="s">
        <v>43</v>
      </c>
      <c r="O125" s="91"/>
      <c r="P125" s="235">
        <f>O125*H125</f>
        <v>0</v>
      </c>
      <c r="Q125" s="235">
        <v>0</v>
      </c>
      <c r="R125" s="235">
        <f>Q125*H125</f>
        <v>0</v>
      </c>
      <c r="S125" s="235">
        <v>0</v>
      </c>
      <c r="T125" s="236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37" t="s">
        <v>150</v>
      </c>
      <c r="AT125" s="237" t="s">
        <v>145</v>
      </c>
      <c r="AU125" s="237" t="s">
        <v>86</v>
      </c>
      <c r="AY125" s="17" t="s">
        <v>143</v>
      </c>
      <c r="BE125" s="238">
        <f>IF(N125="základní",J125,0)</f>
        <v>0</v>
      </c>
      <c r="BF125" s="238">
        <f>IF(N125="snížená",J125,0)</f>
        <v>0</v>
      </c>
      <c r="BG125" s="238">
        <f>IF(N125="zákl. přenesená",J125,0)</f>
        <v>0</v>
      </c>
      <c r="BH125" s="238">
        <f>IF(N125="sníž. přenesená",J125,0)</f>
        <v>0</v>
      </c>
      <c r="BI125" s="238">
        <f>IF(N125="nulová",J125,0)</f>
        <v>0</v>
      </c>
      <c r="BJ125" s="17" t="s">
        <v>82</v>
      </c>
      <c r="BK125" s="238">
        <f>ROUND(I125*H125,2)</f>
        <v>0</v>
      </c>
      <c r="BL125" s="17" t="s">
        <v>150</v>
      </c>
      <c r="BM125" s="237" t="s">
        <v>1699</v>
      </c>
    </row>
    <row r="126" spans="1:47" s="2" customFormat="1" ht="12">
      <c r="A126" s="38"/>
      <c r="B126" s="39"/>
      <c r="C126" s="40"/>
      <c r="D126" s="239" t="s">
        <v>152</v>
      </c>
      <c r="E126" s="40"/>
      <c r="F126" s="240" t="s">
        <v>797</v>
      </c>
      <c r="G126" s="40"/>
      <c r="H126" s="40"/>
      <c r="I126" s="241"/>
      <c r="J126" s="40"/>
      <c r="K126" s="40"/>
      <c r="L126" s="44"/>
      <c r="M126" s="242"/>
      <c r="N126" s="243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152</v>
      </c>
      <c r="AU126" s="17" t="s">
        <v>86</v>
      </c>
    </row>
    <row r="127" spans="1:51" s="13" customFormat="1" ht="12">
      <c r="A127" s="13"/>
      <c r="B127" s="247"/>
      <c r="C127" s="248"/>
      <c r="D127" s="239" t="s">
        <v>158</v>
      </c>
      <c r="E127" s="249" t="s">
        <v>1</v>
      </c>
      <c r="F127" s="250" t="s">
        <v>206</v>
      </c>
      <c r="G127" s="248"/>
      <c r="H127" s="251">
        <v>8</v>
      </c>
      <c r="I127" s="252"/>
      <c r="J127" s="248"/>
      <c r="K127" s="248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158</v>
      </c>
      <c r="AU127" s="257" t="s">
        <v>86</v>
      </c>
      <c r="AV127" s="13" t="s">
        <v>86</v>
      </c>
      <c r="AW127" s="13" t="s">
        <v>35</v>
      </c>
      <c r="AX127" s="13" t="s">
        <v>82</v>
      </c>
      <c r="AY127" s="257" t="s">
        <v>143</v>
      </c>
    </row>
    <row r="128" spans="1:65" s="2" customFormat="1" ht="16.5" customHeight="1">
      <c r="A128" s="38"/>
      <c r="B128" s="39"/>
      <c r="C128" s="226" t="s">
        <v>86</v>
      </c>
      <c r="D128" s="226" t="s">
        <v>145</v>
      </c>
      <c r="E128" s="227" t="s">
        <v>799</v>
      </c>
      <c r="F128" s="228" t="s">
        <v>800</v>
      </c>
      <c r="G128" s="229" t="s">
        <v>259</v>
      </c>
      <c r="H128" s="230">
        <v>12</v>
      </c>
      <c r="I128" s="231"/>
      <c r="J128" s="232">
        <f>ROUND(I128*H128,2)</f>
        <v>0</v>
      </c>
      <c r="K128" s="228" t="s">
        <v>1</v>
      </c>
      <c r="L128" s="44"/>
      <c r="M128" s="233" t="s">
        <v>1</v>
      </c>
      <c r="N128" s="234" t="s">
        <v>43</v>
      </c>
      <c r="O128" s="91"/>
      <c r="P128" s="235">
        <f>O128*H128</f>
        <v>0</v>
      </c>
      <c r="Q128" s="235">
        <v>0</v>
      </c>
      <c r="R128" s="235">
        <f>Q128*H128</f>
        <v>0</v>
      </c>
      <c r="S128" s="235">
        <v>0</v>
      </c>
      <c r="T128" s="236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7" t="s">
        <v>150</v>
      </c>
      <c r="AT128" s="237" t="s">
        <v>145</v>
      </c>
      <c r="AU128" s="237" t="s">
        <v>86</v>
      </c>
      <c r="AY128" s="17" t="s">
        <v>143</v>
      </c>
      <c r="BE128" s="238">
        <f>IF(N128="základní",J128,0)</f>
        <v>0</v>
      </c>
      <c r="BF128" s="238">
        <f>IF(N128="snížená",J128,0)</f>
        <v>0</v>
      </c>
      <c r="BG128" s="238">
        <f>IF(N128="zákl. přenesená",J128,0)</f>
        <v>0</v>
      </c>
      <c r="BH128" s="238">
        <f>IF(N128="sníž. přenesená",J128,0)</f>
        <v>0</v>
      </c>
      <c r="BI128" s="238">
        <f>IF(N128="nulová",J128,0)</f>
        <v>0</v>
      </c>
      <c r="BJ128" s="17" t="s">
        <v>82</v>
      </c>
      <c r="BK128" s="238">
        <f>ROUND(I128*H128,2)</f>
        <v>0</v>
      </c>
      <c r="BL128" s="17" t="s">
        <v>150</v>
      </c>
      <c r="BM128" s="237" t="s">
        <v>1700</v>
      </c>
    </row>
    <row r="129" spans="1:47" s="2" customFormat="1" ht="12">
      <c r="A129" s="38"/>
      <c r="B129" s="39"/>
      <c r="C129" s="40"/>
      <c r="D129" s="239" t="s">
        <v>152</v>
      </c>
      <c r="E129" s="40"/>
      <c r="F129" s="240" t="s">
        <v>800</v>
      </c>
      <c r="G129" s="40"/>
      <c r="H129" s="40"/>
      <c r="I129" s="241"/>
      <c r="J129" s="40"/>
      <c r="K129" s="40"/>
      <c r="L129" s="44"/>
      <c r="M129" s="242"/>
      <c r="N129" s="243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86</v>
      </c>
    </row>
    <row r="130" spans="1:51" s="13" customFormat="1" ht="12">
      <c r="A130" s="13"/>
      <c r="B130" s="247"/>
      <c r="C130" s="248"/>
      <c r="D130" s="239" t="s">
        <v>158</v>
      </c>
      <c r="E130" s="249" t="s">
        <v>1</v>
      </c>
      <c r="F130" s="250" t="s">
        <v>8</v>
      </c>
      <c r="G130" s="248"/>
      <c r="H130" s="251">
        <v>12</v>
      </c>
      <c r="I130" s="252"/>
      <c r="J130" s="248"/>
      <c r="K130" s="248"/>
      <c r="L130" s="253"/>
      <c r="M130" s="254"/>
      <c r="N130" s="255"/>
      <c r="O130" s="255"/>
      <c r="P130" s="255"/>
      <c r="Q130" s="255"/>
      <c r="R130" s="255"/>
      <c r="S130" s="255"/>
      <c r="T130" s="25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57" t="s">
        <v>158</v>
      </c>
      <c r="AU130" s="257" t="s">
        <v>86</v>
      </c>
      <c r="AV130" s="13" t="s">
        <v>86</v>
      </c>
      <c r="AW130" s="13" t="s">
        <v>35</v>
      </c>
      <c r="AX130" s="13" t="s">
        <v>82</v>
      </c>
      <c r="AY130" s="257" t="s">
        <v>143</v>
      </c>
    </row>
    <row r="131" spans="1:65" s="2" customFormat="1" ht="16.5" customHeight="1">
      <c r="A131" s="38"/>
      <c r="B131" s="39"/>
      <c r="C131" s="226" t="s">
        <v>168</v>
      </c>
      <c r="D131" s="226" t="s">
        <v>145</v>
      </c>
      <c r="E131" s="227" t="s">
        <v>802</v>
      </c>
      <c r="F131" s="228" t="s">
        <v>803</v>
      </c>
      <c r="G131" s="229" t="s">
        <v>259</v>
      </c>
      <c r="H131" s="230">
        <v>210</v>
      </c>
      <c r="I131" s="231"/>
      <c r="J131" s="232">
        <f>ROUND(I131*H131,2)</f>
        <v>0</v>
      </c>
      <c r="K131" s="228" t="s">
        <v>1</v>
      </c>
      <c r="L131" s="44"/>
      <c r="M131" s="233" t="s">
        <v>1</v>
      </c>
      <c r="N131" s="234" t="s">
        <v>43</v>
      </c>
      <c r="O131" s="91"/>
      <c r="P131" s="235">
        <f>O131*H131</f>
        <v>0</v>
      </c>
      <c r="Q131" s="235">
        <v>0</v>
      </c>
      <c r="R131" s="235">
        <f>Q131*H131</f>
        <v>0</v>
      </c>
      <c r="S131" s="235">
        <v>0</v>
      </c>
      <c r="T131" s="236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7" t="s">
        <v>150</v>
      </c>
      <c r="AT131" s="237" t="s">
        <v>145</v>
      </c>
      <c r="AU131" s="237" t="s">
        <v>86</v>
      </c>
      <c r="AY131" s="17" t="s">
        <v>143</v>
      </c>
      <c r="BE131" s="238">
        <f>IF(N131="základní",J131,0)</f>
        <v>0</v>
      </c>
      <c r="BF131" s="238">
        <f>IF(N131="snížená",J131,0)</f>
        <v>0</v>
      </c>
      <c r="BG131" s="238">
        <f>IF(N131="zákl. přenesená",J131,0)</f>
        <v>0</v>
      </c>
      <c r="BH131" s="238">
        <f>IF(N131="sníž. přenesená",J131,0)</f>
        <v>0</v>
      </c>
      <c r="BI131" s="238">
        <f>IF(N131="nulová",J131,0)</f>
        <v>0</v>
      </c>
      <c r="BJ131" s="17" t="s">
        <v>82</v>
      </c>
      <c r="BK131" s="238">
        <f>ROUND(I131*H131,2)</f>
        <v>0</v>
      </c>
      <c r="BL131" s="17" t="s">
        <v>150</v>
      </c>
      <c r="BM131" s="237" t="s">
        <v>1701</v>
      </c>
    </row>
    <row r="132" spans="1:47" s="2" customFormat="1" ht="12">
      <c r="A132" s="38"/>
      <c r="B132" s="39"/>
      <c r="C132" s="40"/>
      <c r="D132" s="239" t="s">
        <v>152</v>
      </c>
      <c r="E132" s="40"/>
      <c r="F132" s="240" t="s">
        <v>803</v>
      </c>
      <c r="G132" s="40"/>
      <c r="H132" s="40"/>
      <c r="I132" s="241"/>
      <c r="J132" s="40"/>
      <c r="K132" s="40"/>
      <c r="L132" s="44"/>
      <c r="M132" s="242"/>
      <c r="N132" s="243"/>
      <c r="O132" s="91"/>
      <c r="P132" s="91"/>
      <c r="Q132" s="91"/>
      <c r="R132" s="91"/>
      <c r="S132" s="91"/>
      <c r="T132" s="92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152</v>
      </c>
      <c r="AU132" s="17" t="s">
        <v>86</v>
      </c>
    </row>
    <row r="133" spans="1:51" s="13" customFormat="1" ht="12">
      <c r="A133" s="13"/>
      <c r="B133" s="247"/>
      <c r="C133" s="248"/>
      <c r="D133" s="239" t="s">
        <v>158</v>
      </c>
      <c r="E133" s="249" t="s">
        <v>1</v>
      </c>
      <c r="F133" s="250" t="s">
        <v>805</v>
      </c>
      <c r="G133" s="248"/>
      <c r="H133" s="251">
        <v>210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158</v>
      </c>
      <c r="AU133" s="257" t="s">
        <v>86</v>
      </c>
      <c r="AV133" s="13" t="s">
        <v>86</v>
      </c>
      <c r="AW133" s="13" t="s">
        <v>35</v>
      </c>
      <c r="AX133" s="13" t="s">
        <v>82</v>
      </c>
      <c r="AY133" s="257" t="s">
        <v>143</v>
      </c>
    </row>
    <row r="134" spans="1:65" s="2" customFormat="1" ht="16.5" customHeight="1">
      <c r="A134" s="38"/>
      <c r="B134" s="39"/>
      <c r="C134" s="226" t="s">
        <v>150</v>
      </c>
      <c r="D134" s="226" t="s">
        <v>145</v>
      </c>
      <c r="E134" s="227" t="s">
        <v>806</v>
      </c>
      <c r="F134" s="228" t="s">
        <v>807</v>
      </c>
      <c r="G134" s="229" t="s">
        <v>259</v>
      </c>
      <c r="H134" s="230">
        <v>215</v>
      </c>
      <c r="I134" s="231"/>
      <c r="J134" s="232">
        <f>ROUND(I134*H134,2)</f>
        <v>0</v>
      </c>
      <c r="K134" s="228" t="s">
        <v>1</v>
      </c>
      <c r="L134" s="44"/>
      <c r="M134" s="233" t="s">
        <v>1</v>
      </c>
      <c r="N134" s="234" t="s">
        <v>43</v>
      </c>
      <c r="O134" s="91"/>
      <c r="P134" s="235">
        <f>O134*H134</f>
        <v>0</v>
      </c>
      <c r="Q134" s="235">
        <v>0</v>
      </c>
      <c r="R134" s="235">
        <f>Q134*H134</f>
        <v>0</v>
      </c>
      <c r="S134" s="235">
        <v>0</v>
      </c>
      <c r="T134" s="236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7" t="s">
        <v>150</v>
      </c>
      <c r="AT134" s="237" t="s">
        <v>145</v>
      </c>
      <c r="AU134" s="237" t="s">
        <v>86</v>
      </c>
      <c r="AY134" s="17" t="s">
        <v>143</v>
      </c>
      <c r="BE134" s="238">
        <f>IF(N134="základní",J134,0)</f>
        <v>0</v>
      </c>
      <c r="BF134" s="238">
        <f>IF(N134="snížená",J134,0)</f>
        <v>0</v>
      </c>
      <c r="BG134" s="238">
        <f>IF(N134="zákl. přenesená",J134,0)</f>
        <v>0</v>
      </c>
      <c r="BH134" s="238">
        <f>IF(N134="sníž. přenesená",J134,0)</f>
        <v>0</v>
      </c>
      <c r="BI134" s="238">
        <f>IF(N134="nulová",J134,0)</f>
        <v>0</v>
      </c>
      <c r="BJ134" s="17" t="s">
        <v>82</v>
      </c>
      <c r="BK134" s="238">
        <f>ROUND(I134*H134,2)</f>
        <v>0</v>
      </c>
      <c r="BL134" s="17" t="s">
        <v>150</v>
      </c>
      <c r="BM134" s="237" t="s">
        <v>1702</v>
      </c>
    </row>
    <row r="135" spans="1:47" s="2" customFormat="1" ht="12">
      <c r="A135" s="38"/>
      <c r="B135" s="39"/>
      <c r="C135" s="40"/>
      <c r="D135" s="239" t="s">
        <v>152</v>
      </c>
      <c r="E135" s="40"/>
      <c r="F135" s="240" t="s">
        <v>807</v>
      </c>
      <c r="G135" s="40"/>
      <c r="H135" s="40"/>
      <c r="I135" s="241"/>
      <c r="J135" s="40"/>
      <c r="K135" s="40"/>
      <c r="L135" s="44"/>
      <c r="M135" s="242"/>
      <c r="N135" s="243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86</v>
      </c>
    </row>
    <row r="136" spans="1:51" s="13" customFormat="1" ht="12">
      <c r="A136" s="13"/>
      <c r="B136" s="247"/>
      <c r="C136" s="248"/>
      <c r="D136" s="239" t="s">
        <v>158</v>
      </c>
      <c r="E136" s="249" t="s">
        <v>1</v>
      </c>
      <c r="F136" s="250" t="s">
        <v>809</v>
      </c>
      <c r="G136" s="248"/>
      <c r="H136" s="251">
        <v>215</v>
      </c>
      <c r="I136" s="252"/>
      <c r="J136" s="248"/>
      <c r="K136" s="248"/>
      <c r="L136" s="253"/>
      <c r="M136" s="254"/>
      <c r="N136" s="255"/>
      <c r="O136" s="255"/>
      <c r="P136" s="255"/>
      <c r="Q136" s="255"/>
      <c r="R136" s="255"/>
      <c r="S136" s="255"/>
      <c r="T136" s="25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57" t="s">
        <v>158</v>
      </c>
      <c r="AU136" s="257" t="s">
        <v>86</v>
      </c>
      <c r="AV136" s="13" t="s">
        <v>86</v>
      </c>
      <c r="AW136" s="13" t="s">
        <v>35</v>
      </c>
      <c r="AX136" s="13" t="s">
        <v>82</v>
      </c>
      <c r="AY136" s="257" t="s">
        <v>143</v>
      </c>
    </row>
    <row r="137" spans="1:65" s="2" customFormat="1" ht="16.5" customHeight="1">
      <c r="A137" s="38"/>
      <c r="B137" s="39"/>
      <c r="C137" s="226" t="s">
        <v>184</v>
      </c>
      <c r="D137" s="226" t="s">
        <v>145</v>
      </c>
      <c r="E137" s="227" t="s">
        <v>810</v>
      </c>
      <c r="F137" s="228" t="s">
        <v>811</v>
      </c>
      <c r="G137" s="229" t="s">
        <v>259</v>
      </c>
      <c r="H137" s="230">
        <v>95</v>
      </c>
      <c r="I137" s="231"/>
      <c r="J137" s="232">
        <f>ROUND(I137*H137,2)</f>
        <v>0</v>
      </c>
      <c r="K137" s="228" t="s">
        <v>1</v>
      </c>
      <c r="L137" s="44"/>
      <c r="M137" s="233" t="s">
        <v>1</v>
      </c>
      <c r="N137" s="234" t="s">
        <v>43</v>
      </c>
      <c r="O137" s="91"/>
      <c r="P137" s="235">
        <f>O137*H137</f>
        <v>0</v>
      </c>
      <c r="Q137" s="235">
        <v>0</v>
      </c>
      <c r="R137" s="235">
        <f>Q137*H137</f>
        <v>0</v>
      </c>
      <c r="S137" s="235">
        <v>0</v>
      </c>
      <c r="T137" s="236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7" t="s">
        <v>150</v>
      </c>
      <c r="AT137" s="237" t="s">
        <v>145</v>
      </c>
      <c r="AU137" s="237" t="s">
        <v>86</v>
      </c>
      <c r="AY137" s="17" t="s">
        <v>143</v>
      </c>
      <c r="BE137" s="238">
        <f>IF(N137="základní",J137,0)</f>
        <v>0</v>
      </c>
      <c r="BF137" s="238">
        <f>IF(N137="snížená",J137,0)</f>
        <v>0</v>
      </c>
      <c r="BG137" s="238">
        <f>IF(N137="zákl. přenesená",J137,0)</f>
        <v>0</v>
      </c>
      <c r="BH137" s="238">
        <f>IF(N137="sníž. přenesená",J137,0)</f>
        <v>0</v>
      </c>
      <c r="BI137" s="238">
        <f>IF(N137="nulová",J137,0)</f>
        <v>0</v>
      </c>
      <c r="BJ137" s="17" t="s">
        <v>82</v>
      </c>
      <c r="BK137" s="238">
        <f>ROUND(I137*H137,2)</f>
        <v>0</v>
      </c>
      <c r="BL137" s="17" t="s">
        <v>150</v>
      </c>
      <c r="BM137" s="237" t="s">
        <v>1703</v>
      </c>
    </row>
    <row r="138" spans="1:47" s="2" customFormat="1" ht="12">
      <c r="A138" s="38"/>
      <c r="B138" s="39"/>
      <c r="C138" s="40"/>
      <c r="D138" s="239" t="s">
        <v>152</v>
      </c>
      <c r="E138" s="40"/>
      <c r="F138" s="240" t="s">
        <v>811</v>
      </c>
      <c r="G138" s="40"/>
      <c r="H138" s="40"/>
      <c r="I138" s="241"/>
      <c r="J138" s="40"/>
      <c r="K138" s="40"/>
      <c r="L138" s="44"/>
      <c r="M138" s="242"/>
      <c r="N138" s="243"/>
      <c r="O138" s="91"/>
      <c r="P138" s="91"/>
      <c r="Q138" s="91"/>
      <c r="R138" s="91"/>
      <c r="S138" s="91"/>
      <c r="T138" s="92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152</v>
      </c>
      <c r="AU138" s="17" t="s">
        <v>86</v>
      </c>
    </row>
    <row r="139" spans="1:51" s="13" customFormat="1" ht="12">
      <c r="A139" s="13"/>
      <c r="B139" s="247"/>
      <c r="C139" s="248"/>
      <c r="D139" s="239" t="s">
        <v>158</v>
      </c>
      <c r="E139" s="249" t="s">
        <v>1</v>
      </c>
      <c r="F139" s="250" t="s">
        <v>813</v>
      </c>
      <c r="G139" s="248"/>
      <c r="H139" s="251">
        <v>95</v>
      </c>
      <c r="I139" s="252"/>
      <c r="J139" s="248"/>
      <c r="K139" s="248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158</v>
      </c>
      <c r="AU139" s="257" t="s">
        <v>86</v>
      </c>
      <c r="AV139" s="13" t="s">
        <v>86</v>
      </c>
      <c r="AW139" s="13" t="s">
        <v>35</v>
      </c>
      <c r="AX139" s="13" t="s">
        <v>82</v>
      </c>
      <c r="AY139" s="257" t="s">
        <v>143</v>
      </c>
    </row>
    <row r="140" spans="1:65" s="2" customFormat="1" ht="16.5" customHeight="1">
      <c r="A140" s="38"/>
      <c r="B140" s="39"/>
      <c r="C140" s="226" t="s">
        <v>191</v>
      </c>
      <c r="D140" s="226" t="s">
        <v>145</v>
      </c>
      <c r="E140" s="227" t="s">
        <v>814</v>
      </c>
      <c r="F140" s="228" t="s">
        <v>815</v>
      </c>
      <c r="G140" s="229" t="s">
        <v>259</v>
      </c>
      <c r="H140" s="230">
        <v>388.5</v>
      </c>
      <c r="I140" s="231"/>
      <c r="J140" s="232">
        <f>ROUND(I140*H140,2)</f>
        <v>0</v>
      </c>
      <c r="K140" s="228" t="s">
        <v>1</v>
      </c>
      <c r="L140" s="44"/>
      <c r="M140" s="233" t="s">
        <v>1</v>
      </c>
      <c r="N140" s="234" t="s">
        <v>43</v>
      </c>
      <c r="O140" s="91"/>
      <c r="P140" s="235">
        <f>O140*H140</f>
        <v>0</v>
      </c>
      <c r="Q140" s="235">
        <v>0</v>
      </c>
      <c r="R140" s="235">
        <f>Q140*H140</f>
        <v>0</v>
      </c>
      <c r="S140" s="235">
        <v>0</v>
      </c>
      <c r="T140" s="236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7" t="s">
        <v>150</v>
      </c>
      <c r="AT140" s="237" t="s">
        <v>145</v>
      </c>
      <c r="AU140" s="237" t="s">
        <v>86</v>
      </c>
      <c r="AY140" s="17" t="s">
        <v>143</v>
      </c>
      <c r="BE140" s="238">
        <f>IF(N140="základní",J140,0)</f>
        <v>0</v>
      </c>
      <c r="BF140" s="238">
        <f>IF(N140="snížená",J140,0)</f>
        <v>0</v>
      </c>
      <c r="BG140" s="238">
        <f>IF(N140="zákl. přenesená",J140,0)</f>
        <v>0</v>
      </c>
      <c r="BH140" s="238">
        <f>IF(N140="sníž. přenesená",J140,0)</f>
        <v>0</v>
      </c>
      <c r="BI140" s="238">
        <f>IF(N140="nulová",J140,0)</f>
        <v>0</v>
      </c>
      <c r="BJ140" s="17" t="s">
        <v>82</v>
      </c>
      <c r="BK140" s="238">
        <f>ROUND(I140*H140,2)</f>
        <v>0</v>
      </c>
      <c r="BL140" s="17" t="s">
        <v>150</v>
      </c>
      <c r="BM140" s="237" t="s">
        <v>1704</v>
      </c>
    </row>
    <row r="141" spans="1:47" s="2" customFormat="1" ht="12">
      <c r="A141" s="38"/>
      <c r="B141" s="39"/>
      <c r="C141" s="40"/>
      <c r="D141" s="239" t="s">
        <v>152</v>
      </c>
      <c r="E141" s="40"/>
      <c r="F141" s="240" t="s">
        <v>815</v>
      </c>
      <c r="G141" s="40"/>
      <c r="H141" s="40"/>
      <c r="I141" s="241"/>
      <c r="J141" s="40"/>
      <c r="K141" s="40"/>
      <c r="L141" s="44"/>
      <c r="M141" s="242"/>
      <c r="N141" s="243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86</v>
      </c>
    </row>
    <row r="142" spans="1:51" s="13" customFormat="1" ht="12">
      <c r="A142" s="13"/>
      <c r="B142" s="247"/>
      <c r="C142" s="248"/>
      <c r="D142" s="239" t="s">
        <v>158</v>
      </c>
      <c r="E142" s="249" t="s">
        <v>1</v>
      </c>
      <c r="F142" s="250" t="s">
        <v>817</v>
      </c>
      <c r="G142" s="248"/>
      <c r="H142" s="251">
        <v>388.5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7" t="s">
        <v>158</v>
      </c>
      <c r="AU142" s="257" t="s">
        <v>86</v>
      </c>
      <c r="AV142" s="13" t="s">
        <v>86</v>
      </c>
      <c r="AW142" s="13" t="s">
        <v>35</v>
      </c>
      <c r="AX142" s="13" t="s">
        <v>82</v>
      </c>
      <c r="AY142" s="257" t="s">
        <v>143</v>
      </c>
    </row>
    <row r="143" spans="1:65" s="2" customFormat="1" ht="16.5" customHeight="1">
      <c r="A143" s="38"/>
      <c r="B143" s="39"/>
      <c r="C143" s="226" t="s">
        <v>198</v>
      </c>
      <c r="D143" s="226" t="s">
        <v>145</v>
      </c>
      <c r="E143" s="227" t="s">
        <v>818</v>
      </c>
      <c r="F143" s="228" t="s">
        <v>819</v>
      </c>
      <c r="G143" s="229" t="s">
        <v>792</v>
      </c>
      <c r="H143" s="230">
        <v>8</v>
      </c>
      <c r="I143" s="231"/>
      <c r="J143" s="232">
        <f>ROUND(I143*H143,2)</f>
        <v>0</v>
      </c>
      <c r="K143" s="228" t="s">
        <v>1</v>
      </c>
      <c r="L143" s="44"/>
      <c r="M143" s="233" t="s">
        <v>1</v>
      </c>
      <c r="N143" s="234" t="s">
        <v>43</v>
      </c>
      <c r="O143" s="91"/>
      <c r="P143" s="235">
        <f>O143*H143</f>
        <v>0</v>
      </c>
      <c r="Q143" s="235">
        <v>0</v>
      </c>
      <c r="R143" s="235">
        <f>Q143*H143</f>
        <v>0</v>
      </c>
      <c r="S143" s="235">
        <v>0</v>
      </c>
      <c r="T143" s="236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7" t="s">
        <v>150</v>
      </c>
      <c r="AT143" s="237" t="s">
        <v>145</v>
      </c>
      <c r="AU143" s="237" t="s">
        <v>86</v>
      </c>
      <c r="AY143" s="17" t="s">
        <v>143</v>
      </c>
      <c r="BE143" s="238">
        <f>IF(N143="základní",J143,0)</f>
        <v>0</v>
      </c>
      <c r="BF143" s="238">
        <f>IF(N143="snížená",J143,0)</f>
        <v>0</v>
      </c>
      <c r="BG143" s="238">
        <f>IF(N143="zákl. přenesená",J143,0)</f>
        <v>0</v>
      </c>
      <c r="BH143" s="238">
        <f>IF(N143="sníž. přenesená",J143,0)</f>
        <v>0</v>
      </c>
      <c r="BI143" s="238">
        <f>IF(N143="nulová",J143,0)</f>
        <v>0</v>
      </c>
      <c r="BJ143" s="17" t="s">
        <v>82</v>
      </c>
      <c r="BK143" s="238">
        <f>ROUND(I143*H143,2)</f>
        <v>0</v>
      </c>
      <c r="BL143" s="17" t="s">
        <v>150</v>
      </c>
      <c r="BM143" s="237" t="s">
        <v>1705</v>
      </c>
    </row>
    <row r="144" spans="1:47" s="2" customFormat="1" ht="12">
      <c r="A144" s="38"/>
      <c r="B144" s="39"/>
      <c r="C144" s="40"/>
      <c r="D144" s="239" t="s">
        <v>152</v>
      </c>
      <c r="E144" s="40"/>
      <c r="F144" s="240" t="s">
        <v>819</v>
      </c>
      <c r="G144" s="40"/>
      <c r="H144" s="40"/>
      <c r="I144" s="241"/>
      <c r="J144" s="40"/>
      <c r="K144" s="40"/>
      <c r="L144" s="44"/>
      <c r="M144" s="242"/>
      <c r="N144" s="243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86</v>
      </c>
    </row>
    <row r="145" spans="1:51" s="13" customFormat="1" ht="12">
      <c r="A145" s="13"/>
      <c r="B145" s="247"/>
      <c r="C145" s="248"/>
      <c r="D145" s="239" t="s">
        <v>158</v>
      </c>
      <c r="E145" s="249" t="s">
        <v>1</v>
      </c>
      <c r="F145" s="250" t="s">
        <v>821</v>
      </c>
      <c r="G145" s="248"/>
      <c r="H145" s="251">
        <v>8</v>
      </c>
      <c r="I145" s="252"/>
      <c r="J145" s="248"/>
      <c r="K145" s="248"/>
      <c r="L145" s="253"/>
      <c r="M145" s="254"/>
      <c r="N145" s="255"/>
      <c r="O145" s="255"/>
      <c r="P145" s="255"/>
      <c r="Q145" s="255"/>
      <c r="R145" s="255"/>
      <c r="S145" s="255"/>
      <c r="T145" s="25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57" t="s">
        <v>158</v>
      </c>
      <c r="AU145" s="257" t="s">
        <v>86</v>
      </c>
      <c r="AV145" s="13" t="s">
        <v>86</v>
      </c>
      <c r="AW145" s="13" t="s">
        <v>35</v>
      </c>
      <c r="AX145" s="13" t="s">
        <v>82</v>
      </c>
      <c r="AY145" s="257" t="s">
        <v>143</v>
      </c>
    </row>
    <row r="146" spans="1:65" s="2" customFormat="1" ht="16.5" customHeight="1">
      <c r="A146" s="38"/>
      <c r="B146" s="39"/>
      <c r="C146" s="226" t="s">
        <v>206</v>
      </c>
      <c r="D146" s="226" t="s">
        <v>145</v>
      </c>
      <c r="E146" s="227" t="s">
        <v>822</v>
      </c>
      <c r="F146" s="228" t="s">
        <v>823</v>
      </c>
      <c r="G146" s="229" t="s">
        <v>259</v>
      </c>
      <c r="H146" s="230">
        <v>266</v>
      </c>
      <c r="I146" s="231"/>
      <c r="J146" s="232">
        <f>ROUND(I146*H146,2)</f>
        <v>0</v>
      </c>
      <c r="K146" s="228" t="s">
        <v>1</v>
      </c>
      <c r="L146" s="44"/>
      <c r="M146" s="233" t="s">
        <v>1</v>
      </c>
      <c r="N146" s="234" t="s">
        <v>43</v>
      </c>
      <c r="O146" s="91"/>
      <c r="P146" s="235">
        <f>O146*H146</f>
        <v>0</v>
      </c>
      <c r="Q146" s="235">
        <v>0</v>
      </c>
      <c r="R146" s="235">
        <f>Q146*H146</f>
        <v>0</v>
      </c>
      <c r="S146" s="235">
        <v>0</v>
      </c>
      <c r="T146" s="236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7" t="s">
        <v>150</v>
      </c>
      <c r="AT146" s="237" t="s">
        <v>145</v>
      </c>
      <c r="AU146" s="237" t="s">
        <v>86</v>
      </c>
      <c r="AY146" s="17" t="s">
        <v>143</v>
      </c>
      <c r="BE146" s="238">
        <f>IF(N146="základní",J146,0)</f>
        <v>0</v>
      </c>
      <c r="BF146" s="238">
        <f>IF(N146="snížená",J146,0)</f>
        <v>0</v>
      </c>
      <c r="BG146" s="238">
        <f>IF(N146="zákl. přenesená",J146,0)</f>
        <v>0</v>
      </c>
      <c r="BH146" s="238">
        <f>IF(N146="sníž. přenesená",J146,0)</f>
        <v>0</v>
      </c>
      <c r="BI146" s="238">
        <f>IF(N146="nulová",J146,0)</f>
        <v>0</v>
      </c>
      <c r="BJ146" s="17" t="s">
        <v>82</v>
      </c>
      <c r="BK146" s="238">
        <f>ROUND(I146*H146,2)</f>
        <v>0</v>
      </c>
      <c r="BL146" s="17" t="s">
        <v>150</v>
      </c>
      <c r="BM146" s="237" t="s">
        <v>1706</v>
      </c>
    </row>
    <row r="147" spans="1:47" s="2" customFormat="1" ht="12">
      <c r="A147" s="38"/>
      <c r="B147" s="39"/>
      <c r="C147" s="40"/>
      <c r="D147" s="239" t="s">
        <v>152</v>
      </c>
      <c r="E147" s="40"/>
      <c r="F147" s="240" t="s">
        <v>823</v>
      </c>
      <c r="G147" s="40"/>
      <c r="H147" s="40"/>
      <c r="I147" s="241"/>
      <c r="J147" s="40"/>
      <c r="K147" s="40"/>
      <c r="L147" s="44"/>
      <c r="M147" s="242"/>
      <c r="N147" s="243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152</v>
      </c>
      <c r="AU147" s="17" t="s">
        <v>86</v>
      </c>
    </row>
    <row r="148" spans="1:51" s="13" customFormat="1" ht="12">
      <c r="A148" s="13"/>
      <c r="B148" s="247"/>
      <c r="C148" s="248"/>
      <c r="D148" s="239" t="s">
        <v>158</v>
      </c>
      <c r="E148" s="249" t="s">
        <v>1</v>
      </c>
      <c r="F148" s="250" t="s">
        <v>825</v>
      </c>
      <c r="G148" s="248"/>
      <c r="H148" s="251">
        <v>266</v>
      </c>
      <c r="I148" s="252"/>
      <c r="J148" s="248"/>
      <c r="K148" s="248"/>
      <c r="L148" s="253"/>
      <c r="M148" s="254"/>
      <c r="N148" s="255"/>
      <c r="O148" s="255"/>
      <c r="P148" s="255"/>
      <c r="Q148" s="255"/>
      <c r="R148" s="255"/>
      <c r="S148" s="255"/>
      <c r="T148" s="25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57" t="s">
        <v>158</v>
      </c>
      <c r="AU148" s="257" t="s">
        <v>86</v>
      </c>
      <c r="AV148" s="13" t="s">
        <v>86</v>
      </c>
      <c r="AW148" s="13" t="s">
        <v>35</v>
      </c>
      <c r="AX148" s="13" t="s">
        <v>82</v>
      </c>
      <c r="AY148" s="257" t="s">
        <v>143</v>
      </c>
    </row>
    <row r="149" spans="1:65" s="2" customFormat="1" ht="16.5" customHeight="1">
      <c r="A149" s="38"/>
      <c r="B149" s="39"/>
      <c r="C149" s="226" t="s">
        <v>214</v>
      </c>
      <c r="D149" s="226" t="s">
        <v>145</v>
      </c>
      <c r="E149" s="227" t="s">
        <v>826</v>
      </c>
      <c r="F149" s="228" t="s">
        <v>827</v>
      </c>
      <c r="G149" s="229" t="s">
        <v>259</v>
      </c>
      <c r="H149" s="230">
        <v>47.5</v>
      </c>
      <c r="I149" s="231"/>
      <c r="J149" s="232">
        <f>ROUND(I149*H149,2)</f>
        <v>0</v>
      </c>
      <c r="K149" s="228" t="s">
        <v>1</v>
      </c>
      <c r="L149" s="44"/>
      <c r="M149" s="233" t="s">
        <v>1</v>
      </c>
      <c r="N149" s="234" t="s">
        <v>43</v>
      </c>
      <c r="O149" s="91"/>
      <c r="P149" s="235">
        <f>O149*H149</f>
        <v>0</v>
      </c>
      <c r="Q149" s="235">
        <v>0</v>
      </c>
      <c r="R149" s="235">
        <f>Q149*H149</f>
        <v>0</v>
      </c>
      <c r="S149" s="235">
        <v>0</v>
      </c>
      <c r="T149" s="236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7" t="s">
        <v>150</v>
      </c>
      <c r="AT149" s="237" t="s">
        <v>145</v>
      </c>
      <c r="AU149" s="237" t="s">
        <v>86</v>
      </c>
      <c r="AY149" s="17" t="s">
        <v>143</v>
      </c>
      <c r="BE149" s="238">
        <f>IF(N149="základní",J149,0)</f>
        <v>0</v>
      </c>
      <c r="BF149" s="238">
        <f>IF(N149="snížená",J149,0)</f>
        <v>0</v>
      </c>
      <c r="BG149" s="238">
        <f>IF(N149="zákl. přenesená",J149,0)</f>
        <v>0</v>
      </c>
      <c r="BH149" s="238">
        <f>IF(N149="sníž. přenesená",J149,0)</f>
        <v>0</v>
      </c>
      <c r="BI149" s="238">
        <f>IF(N149="nulová",J149,0)</f>
        <v>0</v>
      </c>
      <c r="BJ149" s="17" t="s">
        <v>82</v>
      </c>
      <c r="BK149" s="238">
        <f>ROUND(I149*H149,2)</f>
        <v>0</v>
      </c>
      <c r="BL149" s="17" t="s">
        <v>150</v>
      </c>
      <c r="BM149" s="237" t="s">
        <v>1707</v>
      </c>
    </row>
    <row r="150" spans="1:47" s="2" customFormat="1" ht="12">
      <c r="A150" s="38"/>
      <c r="B150" s="39"/>
      <c r="C150" s="40"/>
      <c r="D150" s="239" t="s">
        <v>152</v>
      </c>
      <c r="E150" s="40"/>
      <c r="F150" s="240" t="s">
        <v>827</v>
      </c>
      <c r="G150" s="40"/>
      <c r="H150" s="40"/>
      <c r="I150" s="241"/>
      <c r="J150" s="40"/>
      <c r="K150" s="40"/>
      <c r="L150" s="44"/>
      <c r="M150" s="242"/>
      <c r="N150" s="243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86</v>
      </c>
    </row>
    <row r="151" spans="1:51" s="13" customFormat="1" ht="12">
      <c r="A151" s="13"/>
      <c r="B151" s="247"/>
      <c r="C151" s="248"/>
      <c r="D151" s="239" t="s">
        <v>158</v>
      </c>
      <c r="E151" s="249" t="s">
        <v>1</v>
      </c>
      <c r="F151" s="250" t="s">
        <v>829</v>
      </c>
      <c r="G151" s="248"/>
      <c r="H151" s="251">
        <v>47.5</v>
      </c>
      <c r="I151" s="252"/>
      <c r="J151" s="248"/>
      <c r="K151" s="248"/>
      <c r="L151" s="253"/>
      <c r="M151" s="254"/>
      <c r="N151" s="255"/>
      <c r="O151" s="255"/>
      <c r="P151" s="255"/>
      <c r="Q151" s="255"/>
      <c r="R151" s="255"/>
      <c r="S151" s="255"/>
      <c r="T151" s="25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7" t="s">
        <v>158</v>
      </c>
      <c r="AU151" s="257" t="s">
        <v>86</v>
      </c>
      <c r="AV151" s="13" t="s">
        <v>86</v>
      </c>
      <c r="AW151" s="13" t="s">
        <v>35</v>
      </c>
      <c r="AX151" s="13" t="s">
        <v>82</v>
      </c>
      <c r="AY151" s="257" t="s">
        <v>143</v>
      </c>
    </row>
    <row r="152" spans="1:65" s="2" customFormat="1" ht="16.5" customHeight="1">
      <c r="A152" s="38"/>
      <c r="B152" s="39"/>
      <c r="C152" s="226" t="s">
        <v>221</v>
      </c>
      <c r="D152" s="226" t="s">
        <v>145</v>
      </c>
      <c r="E152" s="227" t="s">
        <v>830</v>
      </c>
      <c r="F152" s="228" t="s">
        <v>831</v>
      </c>
      <c r="G152" s="229" t="s">
        <v>148</v>
      </c>
      <c r="H152" s="230">
        <v>49</v>
      </c>
      <c r="I152" s="231"/>
      <c r="J152" s="232">
        <f>ROUND(I152*H152,2)</f>
        <v>0</v>
      </c>
      <c r="K152" s="228" t="s">
        <v>1</v>
      </c>
      <c r="L152" s="44"/>
      <c r="M152" s="233" t="s">
        <v>1</v>
      </c>
      <c r="N152" s="234" t="s">
        <v>43</v>
      </c>
      <c r="O152" s="91"/>
      <c r="P152" s="235">
        <f>O152*H152</f>
        <v>0</v>
      </c>
      <c r="Q152" s="235">
        <v>0</v>
      </c>
      <c r="R152" s="235">
        <f>Q152*H152</f>
        <v>0</v>
      </c>
      <c r="S152" s="235">
        <v>0</v>
      </c>
      <c r="T152" s="236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7" t="s">
        <v>150</v>
      </c>
      <c r="AT152" s="237" t="s">
        <v>145</v>
      </c>
      <c r="AU152" s="237" t="s">
        <v>86</v>
      </c>
      <c r="AY152" s="17" t="s">
        <v>143</v>
      </c>
      <c r="BE152" s="238">
        <f>IF(N152="základní",J152,0)</f>
        <v>0</v>
      </c>
      <c r="BF152" s="238">
        <f>IF(N152="snížená",J152,0)</f>
        <v>0</v>
      </c>
      <c r="BG152" s="238">
        <f>IF(N152="zákl. přenesená",J152,0)</f>
        <v>0</v>
      </c>
      <c r="BH152" s="238">
        <f>IF(N152="sníž. přenesená",J152,0)</f>
        <v>0</v>
      </c>
      <c r="BI152" s="238">
        <f>IF(N152="nulová",J152,0)</f>
        <v>0</v>
      </c>
      <c r="BJ152" s="17" t="s">
        <v>82</v>
      </c>
      <c r="BK152" s="238">
        <f>ROUND(I152*H152,2)</f>
        <v>0</v>
      </c>
      <c r="BL152" s="17" t="s">
        <v>150</v>
      </c>
      <c r="BM152" s="237" t="s">
        <v>1708</v>
      </c>
    </row>
    <row r="153" spans="1:47" s="2" customFormat="1" ht="12">
      <c r="A153" s="38"/>
      <c r="B153" s="39"/>
      <c r="C153" s="40"/>
      <c r="D153" s="239" t="s">
        <v>152</v>
      </c>
      <c r="E153" s="40"/>
      <c r="F153" s="240" t="s">
        <v>831</v>
      </c>
      <c r="G153" s="40"/>
      <c r="H153" s="40"/>
      <c r="I153" s="241"/>
      <c r="J153" s="40"/>
      <c r="K153" s="40"/>
      <c r="L153" s="44"/>
      <c r="M153" s="242"/>
      <c r="N153" s="243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86</v>
      </c>
    </row>
    <row r="154" spans="1:51" s="13" customFormat="1" ht="12">
      <c r="A154" s="13"/>
      <c r="B154" s="247"/>
      <c r="C154" s="248"/>
      <c r="D154" s="239" t="s">
        <v>158</v>
      </c>
      <c r="E154" s="249" t="s">
        <v>1</v>
      </c>
      <c r="F154" s="250" t="s">
        <v>690</v>
      </c>
      <c r="G154" s="248"/>
      <c r="H154" s="251">
        <v>49</v>
      </c>
      <c r="I154" s="252"/>
      <c r="J154" s="248"/>
      <c r="K154" s="248"/>
      <c r="L154" s="253"/>
      <c r="M154" s="254"/>
      <c r="N154" s="255"/>
      <c r="O154" s="255"/>
      <c r="P154" s="255"/>
      <c r="Q154" s="255"/>
      <c r="R154" s="255"/>
      <c r="S154" s="255"/>
      <c r="T154" s="25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57" t="s">
        <v>158</v>
      </c>
      <c r="AU154" s="257" t="s">
        <v>86</v>
      </c>
      <c r="AV154" s="13" t="s">
        <v>86</v>
      </c>
      <c r="AW154" s="13" t="s">
        <v>35</v>
      </c>
      <c r="AX154" s="13" t="s">
        <v>82</v>
      </c>
      <c r="AY154" s="257" t="s">
        <v>143</v>
      </c>
    </row>
    <row r="155" spans="1:65" s="2" customFormat="1" ht="16.5" customHeight="1">
      <c r="A155" s="38"/>
      <c r="B155" s="39"/>
      <c r="C155" s="226" t="s">
        <v>229</v>
      </c>
      <c r="D155" s="226" t="s">
        <v>145</v>
      </c>
      <c r="E155" s="227" t="s">
        <v>833</v>
      </c>
      <c r="F155" s="228" t="s">
        <v>834</v>
      </c>
      <c r="G155" s="229" t="s">
        <v>259</v>
      </c>
      <c r="H155" s="230">
        <v>75</v>
      </c>
      <c r="I155" s="231"/>
      <c r="J155" s="232">
        <f>ROUND(I155*H155,2)</f>
        <v>0</v>
      </c>
      <c r="K155" s="228" t="s">
        <v>1</v>
      </c>
      <c r="L155" s="44"/>
      <c r="M155" s="233" t="s">
        <v>1</v>
      </c>
      <c r="N155" s="234" t="s">
        <v>43</v>
      </c>
      <c r="O155" s="91"/>
      <c r="P155" s="235">
        <f>O155*H155</f>
        <v>0</v>
      </c>
      <c r="Q155" s="235">
        <v>0</v>
      </c>
      <c r="R155" s="235">
        <f>Q155*H155</f>
        <v>0</v>
      </c>
      <c r="S155" s="235">
        <v>0</v>
      </c>
      <c r="T155" s="236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7" t="s">
        <v>150</v>
      </c>
      <c r="AT155" s="237" t="s">
        <v>145</v>
      </c>
      <c r="AU155" s="237" t="s">
        <v>86</v>
      </c>
      <c r="AY155" s="17" t="s">
        <v>143</v>
      </c>
      <c r="BE155" s="238">
        <f>IF(N155="základní",J155,0)</f>
        <v>0</v>
      </c>
      <c r="BF155" s="238">
        <f>IF(N155="snížená",J155,0)</f>
        <v>0</v>
      </c>
      <c r="BG155" s="238">
        <f>IF(N155="zákl. přenesená",J155,0)</f>
        <v>0</v>
      </c>
      <c r="BH155" s="238">
        <f>IF(N155="sníž. přenesená",J155,0)</f>
        <v>0</v>
      </c>
      <c r="BI155" s="238">
        <f>IF(N155="nulová",J155,0)</f>
        <v>0</v>
      </c>
      <c r="BJ155" s="17" t="s">
        <v>82</v>
      </c>
      <c r="BK155" s="238">
        <f>ROUND(I155*H155,2)</f>
        <v>0</v>
      </c>
      <c r="BL155" s="17" t="s">
        <v>150</v>
      </c>
      <c r="BM155" s="237" t="s">
        <v>1709</v>
      </c>
    </row>
    <row r="156" spans="1:47" s="2" customFormat="1" ht="12">
      <c r="A156" s="38"/>
      <c r="B156" s="39"/>
      <c r="C156" s="40"/>
      <c r="D156" s="239" t="s">
        <v>152</v>
      </c>
      <c r="E156" s="40"/>
      <c r="F156" s="240" t="s">
        <v>834</v>
      </c>
      <c r="G156" s="40"/>
      <c r="H156" s="40"/>
      <c r="I156" s="241"/>
      <c r="J156" s="40"/>
      <c r="K156" s="40"/>
      <c r="L156" s="44"/>
      <c r="M156" s="242"/>
      <c r="N156" s="243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86</v>
      </c>
    </row>
    <row r="157" spans="1:51" s="13" customFormat="1" ht="12">
      <c r="A157" s="13"/>
      <c r="B157" s="247"/>
      <c r="C157" s="248"/>
      <c r="D157" s="239" t="s">
        <v>158</v>
      </c>
      <c r="E157" s="249" t="s">
        <v>1</v>
      </c>
      <c r="F157" s="250" t="s">
        <v>836</v>
      </c>
      <c r="G157" s="248"/>
      <c r="H157" s="251">
        <v>75</v>
      </c>
      <c r="I157" s="252"/>
      <c r="J157" s="248"/>
      <c r="K157" s="248"/>
      <c r="L157" s="253"/>
      <c r="M157" s="254"/>
      <c r="N157" s="255"/>
      <c r="O157" s="255"/>
      <c r="P157" s="255"/>
      <c r="Q157" s="255"/>
      <c r="R157" s="255"/>
      <c r="S157" s="255"/>
      <c r="T157" s="25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57" t="s">
        <v>158</v>
      </c>
      <c r="AU157" s="257" t="s">
        <v>86</v>
      </c>
      <c r="AV157" s="13" t="s">
        <v>86</v>
      </c>
      <c r="AW157" s="13" t="s">
        <v>35</v>
      </c>
      <c r="AX157" s="13" t="s">
        <v>82</v>
      </c>
      <c r="AY157" s="257" t="s">
        <v>143</v>
      </c>
    </row>
    <row r="158" spans="1:65" s="2" customFormat="1" ht="16.5" customHeight="1">
      <c r="A158" s="38"/>
      <c r="B158" s="39"/>
      <c r="C158" s="226" t="s">
        <v>8</v>
      </c>
      <c r="D158" s="226" t="s">
        <v>145</v>
      </c>
      <c r="E158" s="227" t="s">
        <v>837</v>
      </c>
      <c r="F158" s="228" t="s">
        <v>838</v>
      </c>
      <c r="G158" s="229" t="s">
        <v>171</v>
      </c>
      <c r="H158" s="230">
        <v>27.25</v>
      </c>
      <c r="I158" s="231"/>
      <c r="J158" s="232">
        <f>ROUND(I158*H158,2)</f>
        <v>0</v>
      </c>
      <c r="K158" s="228" t="s">
        <v>1</v>
      </c>
      <c r="L158" s="44"/>
      <c r="M158" s="233" t="s">
        <v>1</v>
      </c>
      <c r="N158" s="234" t="s">
        <v>43</v>
      </c>
      <c r="O158" s="91"/>
      <c r="P158" s="235">
        <f>O158*H158</f>
        <v>0</v>
      </c>
      <c r="Q158" s="235">
        <v>0</v>
      </c>
      <c r="R158" s="235">
        <f>Q158*H158</f>
        <v>0</v>
      </c>
      <c r="S158" s="235">
        <v>0</v>
      </c>
      <c r="T158" s="236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7" t="s">
        <v>150</v>
      </c>
      <c r="AT158" s="237" t="s">
        <v>145</v>
      </c>
      <c r="AU158" s="237" t="s">
        <v>86</v>
      </c>
      <c r="AY158" s="17" t="s">
        <v>143</v>
      </c>
      <c r="BE158" s="238">
        <f>IF(N158="základní",J158,0)</f>
        <v>0</v>
      </c>
      <c r="BF158" s="238">
        <f>IF(N158="snížená",J158,0)</f>
        <v>0</v>
      </c>
      <c r="BG158" s="238">
        <f>IF(N158="zákl. přenesená",J158,0)</f>
        <v>0</v>
      </c>
      <c r="BH158" s="238">
        <f>IF(N158="sníž. přenesená",J158,0)</f>
        <v>0</v>
      </c>
      <c r="BI158" s="238">
        <f>IF(N158="nulová",J158,0)</f>
        <v>0</v>
      </c>
      <c r="BJ158" s="17" t="s">
        <v>82</v>
      </c>
      <c r="BK158" s="238">
        <f>ROUND(I158*H158,2)</f>
        <v>0</v>
      </c>
      <c r="BL158" s="17" t="s">
        <v>150</v>
      </c>
      <c r="BM158" s="237" t="s">
        <v>1710</v>
      </c>
    </row>
    <row r="159" spans="1:47" s="2" customFormat="1" ht="12">
      <c r="A159" s="38"/>
      <c r="B159" s="39"/>
      <c r="C159" s="40"/>
      <c r="D159" s="239" t="s">
        <v>152</v>
      </c>
      <c r="E159" s="40"/>
      <c r="F159" s="240" t="s">
        <v>838</v>
      </c>
      <c r="G159" s="40"/>
      <c r="H159" s="40"/>
      <c r="I159" s="241"/>
      <c r="J159" s="40"/>
      <c r="K159" s="40"/>
      <c r="L159" s="44"/>
      <c r="M159" s="242"/>
      <c r="N159" s="243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86</v>
      </c>
    </row>
    <row r="160" spans="1:51" s="13" customFormat="1" ht="12">
      <c r="A160" s="13"/>
      <c r="B160" s="247"/>
      <c r="C160" s="248"/>
      <c r="D160" s="239" t="s">
        <v>158</v>
      </c>
      <c r="E160" s="249" t="s">
        <v>1</v>
      </c>
      <c r="F160" s="250" t="s">
        <v>840</v>
      </c>
      <c r="G160" s="248"/>
      <c r="H160" s="251">
        <v>27.25</v>
      </c>
      <c r="I160" s="252"/>
      <c r="J160" s="248"/>
      <c r="K160" s="248"/>
      <c r="L160" s="253"/>
      <c r="M160" s="254"/>
      <c r="N160" s="255"/>
      <c r="O160" s="255"/>
      <c r="P160" s="255"/>
      <c r="Q160" s="255"/>
      <c r="R160" s="255"/>
      <c r="S160" s="255"/>
      <c r="T160" s="25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7" t="s">
        <v>158</v>
      </c>
      <c r="AU160" s="257" t="s">
        <v>86</v>
      </c>
      <c r="AV160" s="13" t="s">
        <v>86</v>
      </c>
      <c r="AW160" s="13" t="s">
        <v>35</v>
      </c>
      <c r="AX160" s="13" t="s">
        <v>82</v>
      </c>
      <c r="AY160" s="257" t="s">
        <v>143</v>
      </c>
    </row>
    <row r="161" spans="1:65" s="2" customFormat="1" ht="16.5" customHeight="1">
      <c r="A161" s="38"/>
      <c r="B161" s="39"/>
      <c r="C161" s="226" t="s">
        <v>244</v>
      </c>
      <c r="D161" s="226" t="s">
        <v>145</v>
      </c>
      <c r="E161" s="227" t="s">
        <v>841</v>
      </c>
      <c r="F161" s="228" t="s">
        <v>842</v>
      </c>
      <c r="G161" s="229" t="s">
        <v>259</v>
      </c>
      <c r="H161" s="230">
        <v>388.5</v>
      </c>
      <c r="I161" s="231"/>
      <c r="J161" s="232">
        <f>ROUND(I161*H161,2)</f>
        <v>0</v>
      </c>
      <c r="K161" s="228" t="s">
        <v>1</v>
      </c>
      <c r="L161" s="44"/>
      <c r="M161" s="233" t="s">
        <v>1</v>
      </c>
      <c r="N161" s="234" t="s">
        <v>43</v>
      </c>
      <c r="O161" s="91"/>
      <c r="P161" s="235">
        <f>O161*H161</f>
        <v>0</v>
      </c>
      <c r="Q161" s="235">
        <v>0</v>
      </c>
      <c r="R161" s="235">
        <f>Q161*H161</f>
        <v>0</v>
      </c>
      <c r="S161" s="235">
        <v>0</v>
      </c>
      <c r="T161" s="236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7" t="s">
        <v>150</v>
      </c>
      <c r="AT161" s="237" t="s">
        <v>145</v>
      </c>
      <c r="AU161" s="237" t="s">
        <v>86</v>
      </c>
      <c r="AY161" s="17" t="s">
        <v>143</v>
      </c>
      <c r="BE161" s="238">
        <f>IF(N161="základní",J161,0)</f>
        <v>0</v>
      </c>
      <c r="BF161" s="238">
        <f>IF(N161="snížená",J161,0)</f>
        <v>0</v>
      </c>
      <c r="BG161" s="238">
        <f>IF(N161="zákl. přenesená",J161,0)</f>
        <v>0</v>
      </c>
      <c r="BH161" s="238">
        <f>IF(N161="sníž. přenesená",J161,0)</f>
        <v>0</v>
      </c>
      <c r="BI161" s="238">
        <f>IF(N161="nulová",J161,0)</f>
        <v>0</v>
      </c>
      <c r="BJ161" s="17" t="s">
        <v>82</v>
      </c>
      <c r="BK161" s="238">
        <f>ROUND(I161*H161,2)</f>
        <v>0</v>
      </c>
      <c r="BL161" s="17" t="s">
        <v>150</v>
      </c>
      <c r="BM161" s="237" t="s">
        <v>1711</v>
      </c>
    </row>
    <row r="162" spans="1:47" s="2" customFormat="1" ht="12">
      <c r="A162" s="38"/>
      <c r="B162" s="39"/>
      <c r="C162" s="40"/>
      <c r="D162" s="239" t="s">
        <v>152</v>
      </c>
      <c r="E162" s="40"/>
      <c r="F162" s="240" t="s">
        <v>842</v>
      </c>
      <c r="G162" s="40"/>
      <c r="H162" s="40"/>
      <c r="I162" s="241"/>
      <c r="J162" s="40"/>
      <c r="K162" s="40"/>
      <c r="L162" s="44"/>
      <c r="M162" s="242"/>
      <c r="N162" s="243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86</v>
      </c>
    </row>
    <row r="163" spans="1:51" s="13" customFormat="1" ht="12">
      <c r="A163" s="13"/>
      <c r="B163" s="247"/>
      <c r="C163" s="248"/>
      <c r="D163" s="239" t="s">
        <v>158</v>
      </c>
      <c r="E163" s="249" t="s">
        <v>1</v>
      </c>
      <c r="F163" s="250" t="s">
        <v>817</v>
      </c>
      <c r="G163" s="248"/>
      <c r="H163" s="251">
        <v>388.5</v>
      </c>
      <c r="I163" s="252"/>
      <c r="J163" s="248"/>
      <c r="K163" s="248"/>
      <c r="L163" s="253"/>
      <c r="M163" s="254"/>
      <c r="N163" s="255"/>
      <c r="O163" s="255"/>
      <c r="P163" s="255"/>
      <c r="Q163" s="255"/>
      <c r="R163" s="255"/>
      <c r="S163" s="255"/>
      <c r="T163" s="25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7" t="s">
        <v>158</v>
      </c>
      <c r="AU163" s="257" t="s">
        <v>86</v>
      </c>
      <c r="AV163" s="13" t="s">
        <v>86</v>
      </c>
      <c r="AW163" s="13" t="s">
        <v>35</v>
      </c>
      <c r="AX163" s="13" t="s">
        <v>82</v>
      </c>
      <c r="AY163" s="257" t="s">
        <v>143</v>
      </c>
    </row>
    <row r="164" spans="1:65" s="2" customFormat="1" ht="16.5" customHeight="1">
      <c r="A164" s="38"/>
      <c r="B164" s="39"/>
      <c r="C164" s="226" t="s">
        <v>251</v>
      </c>
      <c r="D164" s="226" t="s">
        <v>145</v>
      </c>
      <c r="E164" s="227" t="s">
        <v>844</v>
      </c>
      <c r="F164" s="228" t="s">
        <v>845</v>
      </c>
      <c r="G164" s="229" t="s">
        <v>259</v>
      </c>
      <c r="H164" s="230">
        <v>388.5</v>
      </c>
      <c r="I164" s="231"/>
      <c r="J164" s="232">
        <f>ROUND(I164*H164,2)</f>
        <v>0</v>
      </c>
      <c r="K164" s="228" t="s">
        <v>1</v>
      </c>
      <c r="L164" s="44"/>
      <c r="M164" s="233" t="s">
        <v>1</v>
      </c>
      <c r="N164" s="234" t="s">
        <v>43</v>
      </c>
      <c r="O164" s="91"/>
      <c r="P164" s="235">
        <f>O164*H164</f>
        <v>0</v>
      </c>
      <c r="Q164" s="235">
        <v>0</v>
      </c>
      <c r="R164" s="235">
        <f>Q164*H164</f>
        <v>0</v>
      </c>
      <c r="S164" s="235">
        <v>0</v>
      </c>
      <c r="T164" s="236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7" t="s">
        <v>150</v>
      </c>
      <c r="AT164" s="237" t="s">
        <v>145</v>
      </c>
      <c r="AU164" s="237" t="s">
        <v>86</v>
      </c>
      <c r="AY164" s="17" t="s">
        <v>143</v>
      </c>
      <c r="BE164" s="238">
        <f>IF(N164="základní",J164,0)</f>
        <v>0</v>
      </c>
      <c r="BF164" s="238">
        <f>IF(N164="snížená",J164,0)</f>
        <v>0</v>
      </c>
      <c r="BG164" s="238">
        <f>IF(N164="zákl. přenesená",J164,0)</f>
        <v>0</v>
      </c>
      <c r="BH164" s="238">
        <f>IF(N164="sníž. přenesená",J164,0)</f>
        <v>0</v>
      </c>
      <c r="BI164" s="238">
        <f>IF(N164="nulová",J164,0)</f>
        <v>0</v>
      </c>
      <c r="BJ164" s="17" t="s">
        <v>82</v>
      </c>
      <c r="BK164" s="238">
        <f>ROUND(I164*H164,2)</f>
        <v>0</v>
      </c>
      <c r="BL164" s="17" t="s">
        <v>150</v>
      </c>
      <c r="BM164" s="237" t="s">
        <v>1712</v>
      </c>
    </row>
    <row r="165" spans="1:47" s="2" customFormat="1" ht="12">
      <c r="A165" s="38"/>
      <c r="B165" s="39"/>
      <c r="C165" s="40"/>
      <c r="D165" s="239" t="s">
        <v>152</v>
      </c>
      <c r="E165" s="40"/>
      <c r="F165" s="240" t="s">
        <v>845</v>
      </c>
      <c r="G165" s="40"/>
      <c r="H165" s="40"/>
      <c r="I165" s="241"/>
      <c r="J165" s="40"/>
      <c r="K165" s="40"/>
      <c r="L165" s="44"/>
      <c r="M165" s="242"/>
      <c r="N165" s="243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86</v>
      </c>
    </row>
    <row r="166" spans="1:51" s="13" customFormat="1" ht="12">
      <c r="A166" s="13"/>
      <c r="B166" s="247"/>
      <c r="C166" s="248"/>
      <c r="D166" s="239" t="s">
        <v>158</v>
      </c>
      <c r="E166" s="249" t="s">
        <v>1</v>
      </c>
      <c r="F166" s="250" t="s">
        <v>817</v>
      </c>
      <c r="G166" s="248"/>
      <c r="H166" s="251">
        <v>388.5</v>
      </c>
      <c r="I166" s="252"/>
      <c r="J166" s="248"/>
      <c r="K166" s="248"/>
      <c r="L166" s="253"/>
      <c r="M166" s="254"/>
      <c r="N166" s="255"/>
      <c r="O166" s="255"/>
      <c r="P166" s="255"/>
      <c r="Q166" s="255"/>
      <c r="R166" s="255"/>
      <c r="S166" s="255"/>
      <c r="T166" s="256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7" t="s">
        <v>158</v>
      </c>
      <c r="AU166" s="257" t="s">
        <v>86</v>
      </c>
      <c r="AV166" s="13" t="s">
        <v>86</v>
      </c>
      <c r="AW166" s="13" t="s">
        <v>35</v>
      </c>
      <c r="AX166" s="13" t="s">
        <v>82</v>
      </c>
      <c r="AY166" s="257" t="s">
        <v>143</v>
      </c>
    </row>
    <row r="167" spans="1:65" s="2" customFormat="1" ht="16.5" customHeight="1">
      <c r="A167" s="38"/>
      <c r="B167" s="39"/>
      <c r="C167" s="226" t="s">
        <v>256</v>
      </c>
      <c r="D167" s="226" t="s">
        <v>145</v>
      </c>
      <c r="E167" s="227" t="s">
        <v>847</v>
      </c>
      <c r="F167" s="228" t="s">
        <v>848</v>
      </c>
      <c r="G167" s="229" t="s">
        <v>171</v>
      </c>
      <c r="H167" s="230">
        <v>27.25</v>
      </c>
      <c r="I167" s="231"/>
      <c r="J167" s="232">
        <f>ROUND(I167*H167,2)</f>
        <v>0</v>
      </c>
      <c r="K167" s="228" t="s">
        <v>1</v>
      </c>
      <c r="L167" s="44"/>
      <c r="M167" s="233" t="s">
        <v>1</v>
      </c>
      <c r="N167" s="234" t="s">
        <v>43</v>
      </c>
      <c r="O167" s="91"/>
      <c r="P167" s="235">
        <f>O167*H167</f>
        <v>0</v>
      </c>
      <c r="Q167" s="235">
        <v>0</v>
      </c>
      <c r="R167" s="235">
        <f>Q167*H167</f>
        <v>0</v>
      </c>
      <c r="S167" s="235">
        <v>0</v>
      </c>
      <c r="T167" s="236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7" t="s">
        <v>150</v>
      </c>
      <c r="AT167" s="237" t="s">
        <v>145</v>
      </c>
      <c r="AU167" s="237" t="s">
        <v>86</v>
      </c>
      <c r="AY167" s="17" t="s">
        <v>143</v>
      </c>
      <c r="BE167" s="238">
        <f>IF(N167="základní",J167,0)</f>
        <v>0</v>
      </c>
      <c r="BF167" s="238">
        <f>IF(N167="snížená",J167,0)</f>
        <v>0</v>
      </c>
      <c r="BG167" s="238">
        <f>IF(N167="zákl. přenesená",J167,0)</f>
        <v>0</v>
      </c>
      <c r="BH167" s="238">
        <f>IF(N167="sníž. přenesená",J167,0)</f>
        <v>0</v>
      </c>
      <c r="BI167" s="238">
        <f>IF(N167="nulová",J167,0)</f>
        <v>0</v>
      </c>
      <c r="BJ167" s="17" t="s">
        <v>82</v>
      </c>
      <c r="BK167" s="238">
        <f>ROUND(I167*H167,2)</f>
        <v>0</v>
      </c>
      <c r="BL167" s="17" t="s">
        <v>150</v>
      </c>
      <c r="BM167" s="237" t="s">
        <v>1713</v>
      </c>
    </row>
    <row r="168" spans="1:47" s="2" customFormat="1" ht="12">
      <c r="A168" s="38"/>
      <c r="B168" s="39"/>
      <c r="C168" s="40"/>
      <c r="D168" s="239" t="s">
        <v>152</v>
      </c>
      <c r="E168" s="40"/>
      <c r="F168" s="240" t="s">
        <v>848</v>
      </c>
      <c r="G168" s="40"/>
      <c r="H168" s="40"/>
      <c r="I168" s="241"/>
      <c r="J168" s="40"/>
      <c r="K168" s="40"/>
      <c r="L168" s="44"/>
      <c r="M168" s="242"/>
      <c r="N168" s="243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152</v>
      </c>
      <c r="AU168" s="17" t="s">
        <v>86</v>
      </c>
    </row>
    <row r="169" spans="1:51" s="13" customFormat="1" ht="12">
      <c r="A169" s="13"/>
      <c r="B169" s="247"/>
      <c r="C169" s="248"/>
      <c r="D169" s="239" t="s">
        <v>158</v>
      </c>
      <c r="E169" s="249" t="s">
        <v>1</v>
      </c>
      <c r="F169" s="250" t="s">
        <v>840</v>
      </c>
      <c r="G169" s="248"/>
      <c r="H169" s="251">
        <v>27.25</v>
      </c>
      <c r="I169" s="252"/>
      <c r="J169" s="248"/>
      <c r="K169" s="248"/>
      <c r="L169" s="253"/>
      <c r="M169" s="254"/>
      <c r="N169" s="255"/>
      <c r="O169" s="255"/>
      <c r="P169" s="255"/>
      <c r="Q169" s="255"/>
      <c r="R169" s="255"/>
      <c r="S169" s="255"/>
      <c r="T169" s="25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7" t="s">
        <v>158</v>
      </c>
      <c r="AU169" s="257" t="s">
        <v>86</v>
      </c>
      <c r="AV169" s="13" t="s">
        <v>86</v>
      </c>
      <c r="AW169" s="13" t="s">
        <v>35</v>
      </c>
      <c r="AX169" s="13" t="s">
        <v>82</v>
      </c>
      <c r="AY169" s="257" t="s">
        <v>143</v>
      </c>
    </row>
    <row r="170" spans="1:65" s="2" customFormat="1" ht="16.5" customHeight="1">
      <c r="A170" s="38"/>
      <c r="B170" s="39"/>
      <c r="C170" s="226" t="s">
        <v>264</v>
      </c>
      <c r="D170" s="226" t="s">
        <v>145</v>
      </c>
      <c r="E170" s="227" t="s">
        <v>850</v>
      </c>
      <c r="F170" s="228" t="s">
        <v>851</v>
      </c>
      <c r="G170" s="229" t="s">
        <v>259</v>
      </c>
      <c r="H170" s="230">
        <v>388.5</v>
      </c>
      <c r="I170" s="231"/>
      <c r="J170" s="232">
        <f>ROUND(I170*H170,2)</f>
        <v>0</v>
      </c>
      <c r="K170" s="228" t="s">
        <v>1</v>
      </c>
      <c r="L170" s="44"/>
      <c r="M170" s="233" t="s">
        <v>1</v>
      </c>
      <c r="N170" s="234" t="s">
        <v>43</v>
      </c>
      <c r="O170" s="91"/>
      <c r="P170" s="235">
        <f>O170*H170</f>
        <v>0</v>
      </c>
      <c r="Q170" s="235">
        <v>0</v>
      </c>
      <c r="R170" s="235">
        <f>Q170*H170</f>
        <v>0</v>
      </c>
      <c r="S170" s="235">
        <v>0</v>
      </c>
      <c r="T170" s="236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7" t="s">
        <v>150</v>
      </c>
      <c r="AT170" s="237" t="s">
        <v>145</v>
      </c>
      <c r="AU170" s="237" t="s">
        <v>86</v>
      </c>
      <c r="AY170" s="17" t="s">
        <v>143</v>
      </c>
      <c r="BE170" s="238">
        <f>IF(N170="základní",J170,0)</f>
        <v>0</v>
      </c>
      <c r="BF170" s="238">
        <f>IF(N170="snížená",J170,0)</f>
        <v>0</v>
      </c>
      <c r="BG170" s="238">
        <f>IF(N170="zákl. přenesená",J170,0)</f>
        <v>0</v>
      </c>
      <c r="BH170" s="238">
        <f>IF(N170="sníž. přenesená",J170,0)</f>
        <v>0</v>
      </c>
      <c r="BI170" s="238">
        <f>IF(N170="nulová",J170,0)</f>
        <v>0</v>
      </c>
      <c r="BJ170" s="17" t="s">
        <v>82</v>
      </c>
      <c r="BK170" s="238">
        <f>ROUND(I170*H170,2)</f>
        <v>0</v>
      </c>
      <c r="BL170" s="17" t="s">
        <v>150</v>
      </c>
      <c r="BM170" s="237" t="s">
        <v>1714</v>
      </c>
    </row>
    <row r="171" spans="1:47" s="2" customFormat="1" ht="12">
      <c r="A171" s="38"/>
      <c r="B171" s="39"/>
      <c r="C171" s="40"/>
      <c r="D171" s="239" t="s">
        <v>152</v>
      </c>
      <c r="E171" s="40"/>
      <c r="F171" s="240" t="s">
        <v>851</v>
      </c>
      <c r="G171" s="40"/>
      <c r="H171" s="40"/>
      <c r="I171" s="241"/>
      <c r="J171" s="40"/>
      <c r="K171" s="40"/>
      <c r="L171" s="44"/>
      <c r="M171" s="242"/>
      <c r="N171" s="243"/>
      <c r="O171" s="91"/>
      <c r="P171" s="91"/>
      <c r="Q171" s="91"/>
      <c r="R171" s="91"/>
      <c r="S171" s="91"/>
      <c r="T171" s="92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152</v>
      </c>
      <c r="AU171" s="17" t="s">
        <v>86</v>
      </c>
    </row>
    <row r="172" spans="1:51" s="13" customFormat="1" ht="12">
      <c r="A172" s="13"/>
      <c r="B172" s="247"/>
      <c r="C172" s="248"/>
      <c r="D172" s="239" t="s">
        <v>158</v>
      </c>
      <c r="E172" s="249" t="s">
        <v>1</v>
      </c>
      <c r="F172" s="250" t="s">
        <v>817</v>
      </c>
      <c r="G172" s="248"/>
      <c r="H172" s="251">
        <v>388.5</v>
      </c>
      <c r="I172" s="252"/>
      <c r="J172" s="248"/>
      <c r="K172" s="248"/>
      <c r="L172" s="253"/>
      <c r="M172" s="254"/>
      <c r="N172" s="255"/>
      <c r="O172" s="255"/>
      <c r="P172" s="255"/>
      <c r="Q172" s="255"/>
      <c r="R172" s="255"/>
      <c r="S172" s="255"/>
      <c r="T172" s="25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7" t="s">
        <v>158</v>
      </c>
      <c r="AU172" s="257" t="s">
        <v>86</v>
      </c>
      <c r="AV172" s="13" t="s">
        <v>86</v>
      </c>
      <c r="AW172" s="13" t="s">
        <v>35</v>
      </c>
      <c r="AX172" s="13" t="s">
        <v>82</v>
      </c>
      <c r="AY172" s="257" t="s">
        <v>143</v>
      </c>
    </row>
    <row r="173" spans="1:65" s="2" customFormat="1" ht="16.5" customHeight="1">
      <c r="A173" s="38"/>
      <c r="B173" s="39"/>
      <c r="C173" s="226" t="s">
        <v>270</v>
      </c>
      <c r="D173" s="226" t="s">
        <v>145</v>
      </c>
      <c r="E173" s="227" t="s">
        <v>853</v>
      </c>
      <c r="F173" s="228" t="s">
        <v>854</v>
      </c>
      <c r="G173" s="229" t="s">
        <v>259</v>
      </c>
      <c r="H173" s="230">
        <v>400</v>
      </c>
      <c r="I173" s="231"/>
      <c r="J173" s="232">
        <f>ROUND(I173*H173,2)</f>
        <v>0</v>
      </c>
      <c r="K173" s="228" t="s">
        <v>1</v>
      </c>
      <c r="L173" s="44"/>
      <c r="M173" s="233" t="s">
        <v>1</v>
      </c>
      <c r="N173" s="234" t="s">
        <v>43</v>
      </c>
      <c r="O173" s="91"/>
      <c r="P173" s="235">
        <f>O173*H173</f>
        <v>0</v>
      </c>
      <c r="Q173" s="235">
        <v>0</v>
      </c>
      <c r="R173" s="235">
        <f>Q173*H173</f>
        <v>0</v>
      </c>
      <c r="S173" s="235">
        <v>0</v>
      </c>
      <c r="T173" s="236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7" t="s">
        <v>150</v>
      </c>
      <c r="AT173" s="237" t="s">
        <v>145</v>
      </c>
      <c r="AU173" s="237" t="s">
        <v>86</v>
      </c>
      <c r="AY173" s="17" t="s">
        <v>143</v>
      </c>
      <c r="BE173" s="238">
        <f>IF(N173="základní",J173,0)</f>
        <v>0</v>
      </c>
      <c r="BF173" s="238">
        <f>IF(N173="snížená",J173,0)</f>
        <v>0</v>
      </c>
      <c r="BG173" s="238">
        <f>IF(N173="zákl. přenesená",J173,0)</f>
        <v>0</v>
      </c>
      <c r="BH173" s="238">
        <f>IF(N173="sníž. přenesená",J173,0)</f>
        <v>0</v>
      </c>
      <c r="BI173" s="238">
        <f>IF(N173="nulová",J173,0)</f>
        <v>0</v>
      </c>
      <c r="BJ173" s="17" t="s">
        <v>82</v>
      </c>
      <c r="BK173" s="238">
        <f>ROUND(I173*H173,2)</f>
        <v>0</v>
      </c>
      <c r="BL173" s="17" t="s">
        <v>150</v>
      </c>
      <c r="BM173" s="237" t="s">
        <v>1715</v>
      </c>
    </row>
    <row r="174" spans="1:47" s="2" customFormat="1" ht="12">
      <c r="A174" s="38"/>
      <c r="B174" s="39"/>
      <c r="C174" s="40"/>
      <c r="D174" s="239" t="s">
        <v>152</v>
      </c>
      <c r="E174" s="40"/>
      <c r="F174" s="240" t="s">
        <v>854</v>
      </c>
      <c r="G174" s="40"/>
      <c r="H174" s="40"/>
      <c r="I174" s="241"/>
      <c r="J174" s="40"/>
      <c r="K174" s="40"/>
      <c r="L174" s="44"/>
      <c r="M174" s="242"/>
      <c r="N174" s="243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86</v>
      </c>
    </row>
    <row r="175" spans="1:51" s="13" customFormat="1" ht="12">
      <c r="A175" s="13"/>
      <c r="B175" s="247"/>
      <c r="C175" s="248"/>
      <c r="D175" s="239" t="s">
        <v>158</v>
      </c>
      <c r="E175" s="249" t="s">
        <v>1</v>
      </c>
      <c r="F175" s="250" t="s">
        <v>856</v>
      </c>
      <c r="G175" s="248"/>
      <c r="H175" s="251">
        <v>400</v>
      </c>
      <c r="I175" s="252"/>
      <c r="J175" s="248"/>
      <c r="K175" s="248"/>
      <c r="L175" s="253"/>
      <c r="M175" s="254"/>
      <c r="N175" s="255"/>
      <c r="O175" s="255"/>
      <c r="P175" s="255"/>
      <c r="Q175" s="255"/>
      <c r="R175" s="255"/>
      <c r="S175" s="255"/>
      <c r="T175" s="25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7" t="s">
        <v>158</v>
      </c>
      <c r="AU175" s="257" t="s">
        <v>86</v>
      </c>
      <c r="AV175" s="13" t="s">
        <v>86</v>
      </c>
      <c r="AW175" s="13" t="s">
        <v>35</v>
      </c>
      <c r="AX175" s="13" t="s">
        <v>82</v>
      </c>
      <c r="AY175" s="257" t="s">
        <v>143</v>
      </c>
    </row>
    <row r="176" spans="1:65" s="2" customFormat="1" ht="16.5" customHeight="1">
      <c r="A176" s="38"/>
      <c r="B176" s="39"/>
      <c r="C176" s="226" t="s">
        <v>276</v>
      </c>
      <c r="D176" s="226" t="s">
        <v>145</v>
      </c>
      <c r="E176" s="227" t="s">
        <v>857</v>
      </c>
      <c r="F176" s="228" t="s">
        <v>858</v>
      </c>
      <c r="G176" s="229" t="s">
        <v>792</v>
      </c>
      <c r="H176" s="230">
        <v>8</v>
      </c>
      <c r="I176" s="231"/>
      <c r="J176" s="232">
        <f>ROUND(I176*H176,2)</f>
        <v>0</v>
      </c>
      <c r="K176" s="228" t="s">
        <v>1</v>
      </c>
      <c r="L176" s="44"/>
      <c r="M176" s="233" t="s">
        <v>1</v>
      </c>
      <c r="N176" s="234" t="s">
        <v>43</v>
      </c>
      <c r="O176" s="91"/>
      <c r="P176" s="235">
        <f>O176*H176</f>
        <v>0</v>
      </c>
      <c r="Q176" s="235">
        <v>0</v>
      </c>
      <c r="R176" s="235">
        <f>Q176*H176</f>
        <v>0</v>
      </c>
      <c r="S176" s="235">
        <v>0</v>
      </c>
      <c r="T176" s="236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37" t="s">
        <v>150</v>
      </c>
      <c r="AT176" s="237" t="s">
        <v>145</v>
      </c>
      <c r="AU176" s="237" t="s">
        <v>86</v>
      </c>
      <c r="AY176" s="17" t="s">
        <v>143</v>
      </c>
      <c r="BE176" s="238">
        <f>IF(N176="základní",J176,0)</f>
        <v>0</v>
      </c>
      <c r="BF176" s="238">
        <f>IF(N176="snížená",J176,0)</f>
        <v>0</v>
      </c>
      <c r="BG176" s="238">
        <f>IF(N176="zákl. přenesená",J176,0)</f>
        <v>0</v>
      </c>
      <c r="BH176" s="238">
        <f>IF(N176="sníž. přenesená",J176,0)</f>
        <v>0</v>
      </c>
      <c r="BI176" s="238">
        <f>IF(N176="nulová",J176,0)</f>
        <v>0</v>
      </c>
      <c r="BJ176" s="17" t="s">
        <v>82</v>
      </c>
      <c r="BK176" s="238">
        <f>ROUND(I176*H176,2)</f>
        <v>0</v>
      </c>
      <c r="BL176" s="17" t="s">
        <v>150</v>
      </c>
      <c r="BM176" s="237" t="s">
        <v>1716</v>
      </c>
    </row>
    <row r="177" spans="1:47" s="2" customFormat="1" ht="12">
      <c r="A177" s="38"/>
      <c r="B177" s="39"/>
      <c r="C177" s="40"/>
      <c r="D177" s="239" t="s">
        <v>152</v>
      </c>
      <c r="E177" s="40"/>
      <c r="F177" s="240" t="s">
        <v>858</v>
      </c>
      <c r="G177" s="40"/>
      <c r="H177" s="40"/>
      <c r="I177" s="241"/>
      <c r="J177" s="40"/>
      <c r="K177" s="40"/>
      <c r="L177" s="44"/>
      <c r="M177" s="242"/>
      <c r="N177" s="243"/>
      <c r="O177" s="91"/>
      <c r="P177" s="91"/>
      <c r="Q177" s="91"/>
      <c r="R177" s="91"/>
      <c r="S177" s="91"/>
      <c r="T177" s="92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152</v>
      </c>
      <c r="AU177" s="17" t="s">
        <v>86</v>
      </c>
    </row>
    <row r="178" spans="1:51" s="13" customFormat="1" ht="12">
      <c r="A178" s="13"/>
      <c r="B178" s="247"/>
      <c r="C178" s="248"/>
      <c r="D178" s="239" t="s">
        <v>158</v>
      </c>
      <c r="E178" s="249" t="s">
        <v>1</v>
      </c>
      <c r="F178" s="250" t="s">
        <v>821</v>
      </c>
      <c r="G178" s="248"/>
      <c r="H178" s="251">
        <v>8</v>
      </c>
      <c r="I178" s="252"/>
      <c r="J178" s="248"/>
      <c r="K178" s="248"/>
      <c r="L178" s="253"/>
      <c r="M178" s="254"/>
      <c r="N178" s="255"/>
      <c r="O178" s="255"/>
      <c r="P178" s="255"/>
      <c r="Q178" s="255"/>
      <c r="R178" s="255"/>
      <c r="S178" s="255"/>
      <c r="T178" s="25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7" t="s">
        <v>158</v>
      </c>
      <c r="AU178" s="257" t="s">
        <v>86</v>
      </c>
      <c r="AV178" s="13" t="s">
        <v>86</v>
      </c>
      <c r="AW178" s="13" t="s">
        <v>35</v>
      </c>
      <c r="AX178" s="13" t="s">
        <v>82</v>
      </c>
      <c r="AY178" s="257" t="s">
        <v>143</v>
      </c>
    </row>
    <row r="179" spans="1:65" s="2" customFormat="1" ht="16.5" customHeight="1">
      <c r="A179" s="38"/>
      <c r="B179" s="39"/>
      <c r="C179" s="226" t="s">
        <v>282</v>
      </c>
      <c r="D179" s="226" t="s">
        <v>145</v>
      </c>
      <c r="E179" s="227" t="s">
        <v>860</v>
      </c>
      <c r="F179" s="228" t="s">
        <v>861</v>
      </c>
      <c r="G179" s="229" t="s">
        <v>561</v>
      </c>
      <c r="H179" s="230">
        <v>320</v>
      </c>
      <c r="I179" s="231"/>
      <c r="J179" s="232">
        <f>ROUND(I179*H179,2)</f>
        <v>0</v>
      </c>
      <c r="K179" s="228" t="s">
        <v>1</v>
      </c>
      <c r="L179" s="44"/>
      <c r="M179" s="233" t="s">
        <v>1</v>
      </c>
      <c r="N179" s="234" t="s">
        <v>43</v>
      </c>
      <c r="O179" s="91"/>
      <c r="P179" s="235">
        <f>O179*H179</f>
        <v>0</v>
      </c>
      <c r="Q179" s="235">
        <v>0</v>
      </c>
      <c r="R179" s="235">
        <f>Q179*H179</f>
        <v>0</v>
      </c>
      <c r="S179" s="235">
        <v>0</v>
      </c>
      <c r="T179" s="236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7" t="s">
        <v>150</v>
      </c>
      <c r="AT179" s="237" t="s">
        <v>145</v>
      </c>
      <c r="AU179" s="237" t="s">
        <v>86</v>
      </c>
      <c r="AY179" s="17" t="s">
        <v>143</v>
      </c>
      <c r="BE179" s="238">
        <f>IF(N179="základní",J179,0)</f>
        <v>0</v>
      </c>
      <c r="BF179" s="238">
        <f>IF(N179="snížená",J179,0)</f>
        <v>0</v>
      </c>
      <c r="BG179" s="238">
        <f>IF(N179="zákl. přenesená",J179,0)</f>
        <v>0</v>
      </c>
      <c r="BH179" s="238">
        <f>IF(N179="sníž. přenesená",J179,0)</f>
        <v>0</v>
      </c>
      <c r="BI179" s="238">
        <f>IF(N179="nulová",J179,0)</f>
        <v>0</v>
      </c>
      <c r="BJ179" s="17" t="s">
        <v>82</v>
      </c>
      <c r="BK179" s="238">
        <f>ROUND(I179*H179,2)</f>
        <v>0</v>
      </c>
      <c r="BL179" s="17" t="s">
        <v>150</v>
      </c>
      <c r="BM179" s="237" t="s">
        <v>1717</v>
      </c>
    </row>
    <row r="180" spans="1:47" s="2" customFormat="1" ht="12">
      <c r="A180" s="38"/>
      <c r="B180" s="39"/>
      <c r="C180" s="40"/>
      <c r="D180" s="239" t="s">
        <v>152</v>
      </c>
      <c r="E180" s="40"/>
      <c r="F180" s="240" t="s">
        <v>861</v>
      </c>
      <c r="G180" s="40"/>
      <c r="H180" s="40"/>
      <c r="I180" s="241"/>
      <c r="J180" s="40"/>
      <c r="K180" s="40"/>
      <c r="L180" s="44"/>
      <c r="M180" s="242"/>
      <c r="N180" s="243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152</v>
      </c>
      <c r="AU180" s="17" t="s">
        <v>86</v>
      </c>
    </row>
    <row r="181" spans="1:51" s="13" customFormat="1" ht="12">
      <c r="A181" s="13"/>
      <c r="B181" s="247"/>
      <c r="C181" s="248"/>
      <c r="D181" s="239" t="s">
        <v>158</v>
      </c>
      <c r="E181" s="249" t="s">
        <v>1</v>
      </c>
      <c r="F181" s="250" t="s">
        <v>863</v>
      </c>
      <c r="G181" s="248"/>
      <c r="H181" s="251">
        <v>320</v>
      </c>
      <c r="I181" s="252"/>
      <c r="J181" s="248"/>
      <c r="K181" s="248"/>
      <c r="L181" s="253"/>
      <c r="M181" s="254"/>
      <c r="N181" s="255"/>
      <c r="O181" s="255"/>
      <c r="P181" s="255"/>
      <c r="Q181" s="255"/>
      <c r="R181" s="255"/>
      <c r="S181" s="255"/>
      <c r="T181" s="25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7" t="s">
        <v>158</v>
      </c>
      <c r="AU181" s="257" t="s">
        <v>86</v>
      </c>
      <c r="AV181" s="13" t="s">
        <v>86</v>
      </c>
      <c r="AW181" s="13" t="s">
        <v>35</v>
      </c>
      <c r="AX181" s="13" t="s">
        <v>82</v>
      </c>
      <c r="AY181" s="257" t="s">
        <v>143</v>
      </c>
    </row>
    <row r="182" spans="1:65" s="2" customFormat="1" ht="16.5" customHeight="1">
      <c r="A182" s="38"/>
      <c r="B182" s="39"/>
      <c r="C182" s="226" t="s">
        <v>288</v>
      </c>
      <c r="D182" s="226" t="s">
        <v>145</v>
      </c>
      <c r="E182" s="227" t="s">
        <v>864</v>
      </c>
      <c r="F182" s="228" t="s">
        <v>865</v>
      </c>
      <c r="G182" s="229" t="s">
        <v>792</v>
      </c>
      <c r="H182" s="230">
        <v>48</v>
      </c>
      <c r="I182" s="231"/>
      <c r="J182" s="232">
        <f>ROUND(I182*H182,2)</f>
        <v>0</v>
      </c>
      <c r="K182" s="228" t="s">
        <v>1</v>
      </c>
      <c r="L182" s="44"/>
      <c r="M182" s="233" t="s">
        <v>1</v>
      </c>
      <c r="N182" s="234" t="s">
        <v>43</v>
      </c>
      <c r="O182" s="91"/>
      <c r="P182" s="235">
        <f>O182*H182</f>
        <v>0</v>
      </c>
      <c r="Q182" s="235">
        <v>0</v>
      </c>
      <c r="R182" s="235">
        <f>Q182*H182</f>
        <v>0</v>
      </c>
      <c r="S182" s="235">
        <v>0</v>
      </c>
      <c r="T182" s="236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237" t="s">
        <v>150</v>
      </c>
      <c r="AT182" s="237" t="s">
        <v>145</v>
      </c>
      <c r="AU182" s="237" t="s">
        <v>86</v>
      </c>
      <c r="AY182" s="17" t="s">
        <v>143</v>
      </c>
      <c r="BE182" s="238">
        <f>IF(N182="základní",J182,0)</f>
        <v>0</v>
      </c>
      <c r="BF182" s="238">
        <f>IF(N182="snížená",J182,0)</f>
        <v>0</v>
      </c>
      <c r="BG182" s="238">
        <f>IF(N182="zákl. přenesená",J182,0)</f>
        <v>0</v>
      </c>
      <c r="BH182" s="238">
        <f>IF(N182="sníž. přenesená",J182,0)</f>
        <v>0</v>
      </c>
      <c r="BI182" s="238">
        <f>IF(N182="nulová",J182,0)</f>
        <v>0</v>
      </c>
      <c r="BJ182" s="17" t="s">
        <v>82</v>
      </c>
      <c r="BK182" s="238">
        <f>ROUND(I182*H182,2)</f>
        <v>0</v>
      </c>
      <c r="BL182" s="17" t="s">
        <v>150</v>
      </c>
      <c r="BM182" s="237" t="s">
        <v>1718</v>
      </c>
    </row>
    <row r="183" spans="1:47" s="2" customFormat="1" ht="12">
      <c r="A183" s="38"/>
      <c r="B183" s="39"/>
      <c r="C183" s="40"/>
      <c r="D183" s="239" t="s">
        <v>152</v>
      </c>
      <c r="E183" s="40"/>
      <c r="F183" s="240" t="s">
        <v>865</v>
      </c>
      <c r="G183" s="40"/>
      <c r="H183" s="40"/>
      <c r="I183" s="241"/>
      <c r="J183" s="40"/>
      <c r="K183" s="40"/>
      <c r="L183" s="44"/>
      <c r="M183" s="242"/>
      <c r="N183" s="243"/>
      <c r="O183" s="91"/>
      <c r="P183" s="91"/>
      <c r="Q183" s="91"/>
      <c r="R183" s="91"/>
      <c r="S183" s="91"/>
      <c r="T183" s="92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T183" s="17" t="s">
        <v>152</v>
      </c>
      <c r="AU183" s="17" t="s">
        <v>86</v>
      </c>
    </row>
    <row r="184" spans="1:51" s="13" customFormat="1" ht="12">
      <c r="A184" s="13"/>
      <c r="B184" s="247"/>
      <c r="C184" s="248"/>
      <c r="D184" s="239" t="s">
        <v>158</v>
      </c>
      <c r="E184" s="249" t="s">
        <v>1</v>
      </c>
      <c r="F184" s="250" t="s">
        <v>867</v>
      </c>
      <c r="G184" s="248"/>
      <c r="H184" s="251">
        <v>48</v>
      </c>
      <c r="I184" s="252"/>
      <c r="J184" s="248"/>
      <c r="K184" s="248"/>
      <c r="L184" s="253"/>
      <c r="M184" s="254"/>
      <c r="N184" s="255"/>
      <c r="O184" s="255"/>
      <c r="P184" s="255"/>
      <c r="Q184" s="255"/>
      <c r="R184" s="255"/>
      <c r="S184" s="255"/>
      <c r="T184" s="25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7" t="s">
        <v>158</v>
      </c>
      <c r="AU184" s="257" t="s">
        <v>86</v>
      </c>
      <c r="AV184" s="13" t="s">
        <v>86</v>
      </c>
      <c r="AW184" s="13" t="s">
        <v>35</v>
      </c>
      <c r="AX184" s="13" t="s">
        <v>82</v>
      </c>
      <c r="AY184" s="257" t="s">
        <v>143</v>
      </c>
    </row>
    <row r="185" spans="1:65" s="2" customFormat="1" ht="16.5" customHeight="1">
      <c r="A185" s="38"/>
      <c r="B185" s="39"/>
      <c r="C185" s="226" t="s">
        <v>7</v>
      </c>
      <c r="D185" s="226" t="s">
        <v>145</v>
      </c>
      <c r="E185" s="227" t="s">
        <v>868</v>
      </c>
      <c r="F185" s="228" t="s">
        <v>869</v>
      </c>
      <c r="G185" s="229" t="s">
        <v>792</v>
      </c>
      <c r="H185" s="230">
        <v>8</v>
      </c>
      <c r="I185" s="231"/>
      <c r="J185" s="232">
        <f>ROUND(I185*H185,2)</f>
        <v>0</v>
      </c>
      <c r="K185" s="228" t="s">
        <v>1</v>
      </c>
      <c r="L185" s="44"/>
      <c r="M185" s="233" t="s">
        <v>1</v>
      </c>
      <c r="N185" s="234" t="s">
        <v>43</v>
      </c>
      <c r="O185" s="91"/>
      <c r="P185" s="235">
        <f>O185*H185</f>
        <v>0</v>
      </c>
      <c r="Q185" s="235">
        <v>0</v>
      </c>
      <c r="R185" s="235">
        <f>Q185*H185</f>
        <v>0</v>
      </c>
      <c r="S185" s="235">
        <v>0</v>
      </c>
      <c r="T185" s="236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7" t="s">
        <v>150</v>
      </c>
      <c r="AT185" s="237" t="s">
        <v>145</v>
      </c>
      <c r="AU185" s="237" t="s">
        <v>86</v>
      </c>
      <c r="AY185" s="17" t="s">
        <v>143</v>
      </c>
      <c r="BE185" s="238">
        <f>IF(N185="základní",J185,0)</f>
        <v>0</v>
      </c>
      <c r="BF185" s="238">
        <f>IF(N185="snížená",J185,0)</f>
        <v>0</v>
      </c>
      <c r="BG185" s="238">
        <f>IF(N185="zákl. přenesená",J185,0)</f>
        <v>0</v>
      </c>
      <c r="BH185" s="238">
        <f>IF(N185="sníž. přenesená",J185,0)</f>
        <v>0</v>
      </c>
      <c r="BI185" s="238">
        <f>IF(N185="nulová",J185,0)</f>
        <v>0</v>
      </c>
      <c r="BJ185" s="17" t="s">
        <v>82</v>
      </c>
      <c r="BK185" s="238">
        <f>ROUND(I185*H185,2)</f>
        <v>0</v>
      </c>
      <c r="BL185" s="17" t="s">
        <v>150</v>
      </c>
      <c r="BM185" s="237" t="s">
        <v>1719</v>
      </c>
    </row>
    <row r="186" spans="1:47" s="2" customFormat="1" ht="12">
      <c r="A186" s="38"/>
      <c r="B186" s="39"/>
      <c r="C186" s="40"/>
      <c r="D186" s="239" t="s">
        <v>152</v>
      </c>
      <c r="E186" s="40"/>
      <c r="F186" s="240" t="s">
        <v>869</v>
      </c>
      <c r="G186" s="40"/>
      <c r="H186" s="40"/>
      <c r="I186" s="241"/>
      <c r="J186" s="40"/>
      <c r="K186" s="40"/>
      <c r="L186" s="44"/>
      <c r="M186" s="242"/>
      <c r="N186" s="243"/>
      <c r="O186" s="91"/>
      <c r="P186" s="91"/>
      <c r="Q186" s="91"/>
      <c r="R186" s="91"/>
      <c r="S186" s="91"/>
      <c r="T186" s="92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152</v>
      </c>
      <c r="AU186" s="17" t="s">
        <v>86</v>
      </c>
    </row>
    <row r="187" spans="1:51" s="13" customFormat="1" ht="12">
      <c r="A187" s="13"/>
      <c r="B187" s="247"/>
      <c r="C187" s="248"/>
      <c r="D187" s="239" t="s">
        <v>158</v>
      </c>
      <c r="E187" s="249" t="s">
        <v>1</v>
      </c>
      <c r="F187" s="250" t="s">
        <v>206</v>
      </c>
      <c r="G187" s="248"/>
      <c r="H187" s="251">
        <v>8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57" t="s">
        <v>158</v>
      </c>
      <c r="AU187" s="257" t="s">
        <v>86</v>
      </c>
      <c r="AV187" s="13" t="s">
        <v>86</v>
      </c>
      <c r="AW187" s="13" t="s">
        <v>35</v>
      </c>
      <c r="AX187" s="13" t="s">
        <v>82</v>
      </c>
      <c r="AY187" s="257" t="s">
        <v>143</v>
      </c>
    </row>
    <row r="188" spans="1:65" s="2" customFormat="1" ht="16.5" customHeight="1">
      <c r="A188" s="38"/>
      <c r="B188" s="39"/>
      <c r="C188" s="226" t="s">
        <v>299</v>
      </c>
      <c r="D188" s="226" t="s">
        <v>145</v>
      </c>
      <c r="E188" s="227" t="s">
        <v>871</v>
      </c>
      <c r="F188" s="228" t="s">
        <v>872</v>
      </c>
      <c r="G188" s="229" t="s">
        <v>873</v>
      </c>
      <c r="H188" s="230">
        <v>1</v>
      </c>
      <c r="I188" s="231"/>
      <c r="J188" s="232">
        <f>ROUND(I188*H188,2)</f>
        <v>0</v>
      </c>
      <c r="K188" s="228" t="s">
        <v>1</v>
      </c>
      <c r="L188" s="44"/>
      <c r="M188" s="233" t="s">
        <v>1</v>
      </c>
      <c r="N188" s="234" t="s">
        <v>43</v>
      </c>
      <c r="O188" s="91"/>
      <c r="P188" s="235">
        <f>O188*H188</f>
        <v>0</v>
      </c>
      <c r="Q188" s="235">
        <v>0</v>
      </c>
      <c r="R188" s="235">
        <f>Q188*H188</f>
        <v>0</v>
      </c>
      <c r="S188" s="235">
        <v>0</v>
      </c>
      <c r="T188" s="236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7" t="s">
        <v>150</v>
      </c>
      <c r="AT188" s="237" t="s">
        <v>145</v>
      </c>
      <c r="AU188" s="237" t="s">
        <v>86</v>
      </c>
      <c r="AY188" s="17" t="s">
        <v>143</v>
      </c>
      <c r="BE188" s="238">
        <f>IF(N188="základní",J188,0)</f>
        <v>0</v>
      </c>
      <c r="BF188" s="238">
        <f>IF(N188="snížená",J188,0)</f>
        <v>0</v>
      </c>
      <c r="BG188" s="238">
        <f>IF(N188="zákl. přenesená",J188,0)</f>
        <v>0</v>
      </c>
      <c r="BH188" s="238">
        <f>IF(N188="sníž. přenesená",J188,0)</f>
        <v>0</v>
      </c>
      <c r="BI188" s="238">
        <f>IF(N188="nulová",J188,0)</f>
        <v>0</v>
      </c>
      <c r="BJ188" s="17" t="s">
        <v>82</v>
      </c>
      <c r="BK188" s="238">
        <f>ROUND(I188*H188,2)</f>
        <v>0</v>
      </c>
      <c r="BL188" s="17" t="s">
        <v>150</v>
      </c>
      <c r="BM188" s="237" t="s">
        <v>1720</v>
      </c>
    </row>
    <row r="189" spans="1:47" s="2" customFormat="1" ht="12">
      <c r="A189" s="38"/>
      <c r="B189" s="39"/>
      <c r="C189" s="40"/>
      <c r="D189" s="239" t="s">
        <v>152</v>
      </c>
      <c r="E189" s="40"/>
      <c r="F189" s="240" t="s">
        <v>872</v>
      </c>
      <c r="G189" s="40"/>
      <c r="H189" s="40"/>
      <c r="I189" s="241"/>
      <c r="J189" s="40"/>
      <c r="K189" s="40"/>
      <c r="L189" s="44"/>
      <c r="M189" s="242"/>
      <c r="N189" s="243"/>
      <c r="O189" s="91"/>
      <c r="P189" s="91"/>
      <c r="Q189" s="91"/>
      <c r="R189" s="91"/>
      <c r="S189" s="91"/>
      <c r="T189" s="92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152</v>
      </c>
      <c r="AU189" s="17" t="s">
        <v>86</v>
      </c>
    </row>
    <row r="190" spans="1:51" s="13" customFormat="1" ht="12">
      <c r="A190" s="13"/>
      <c r="B190" s="247"/>
      <c r="C190" s="248"/>
      <c r="D190" s="239" t="s">
        <v>158</v>
      </c>
      <c r="E190" s="249" t="s">
        <v>1</v>
      </c>
      <c r="F190" s="250" t="s">
        <v>82</v>
      </c>
      <c r="G190" s="248"/>
      <c r="H190" s="251">
        <v>1</v>
      </c>
      <c r="I190" s="252"/>
      <c r="J190" s="248"/>
      <c r="K190" s="248"/>
      <c r="L190" s="253"/>
      <c r="M190" s="254"/>
      <c r="N190" s="255"/>
      <c r="O190" s="255"/>
      <c r="P190" s="255"/>
      <c r="Q190" s="255"/>
      <c r="R190" s="255"/>
      <c r="S190" s="255"/>
      <c r="T190" s="256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57" t="s">
        <v>158</v>
      </c>
      <c r="AU190" s="257" t="s">
        <v>86</v>
      </c>
      <c r="AV190" s="13" t="s">
        <v>86</v>
      </c>
      <c r="AW190" s="13" t="s">
        <v>35</v>
      </c>
      <c r="AX190" s="13" t="s">
        <v>82</v>
      </c>
      <c r="AY190" s="257" t="s">
        <v>143</v>
      </c>
    </row>
    <row r="191" spans="1:65" s="2" customFormat="1" ht="16.5" customHeight="1">
      <c r="A191" s="38"/>
      <c r="B191" s="39"/>
      <c r="C191" s="226" t="s">
        <v>305</v>
      </c>
      <c r="D191" s="226" t="s">
        <v>145</v>
      </c>
      <c r="E191" s="227" t="s">
        <v>875</v>
      </c>
      <c r="F191" s="228" t="s">
        <v>876</v>
      </c>
      <c r="G191" s="229" t="s">
        <v>792</v>
      </c>
      <c r="H191" s="230">
        <v>23</v>
      </c>
      <c r="I191" s="231"/>
      <c r="J191" s="232">
        <f>ROUND(I191*H191,2)</f>
        <v>0</v>
      </c>
      <c r="K191" s="228" t="s">
        <v>1</v>
      </c>
      <c r="L191" s="44"/>
      <c r="M191" s="233" t="s">
        <v>1</v>
      </c>
      <c r="N191" s="234" t="s">
        <v>43</v>
      </c>
      <c r="O191" s="91"/>
      <c r="P191" s="235">
        <f>O191*H191</f>
        <v>0</v>
      </c>
      <c r="Q191" s="235">
        <v>0</v>
      </c>
      <c r="R191" s="235">
        <f>Q191*H191</f>
        <v>0</v>
      </c>
      <c r="S191" s="235">
        <v>0</v>
      </c>
      <c r="T191" s="236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7" t="s">
        <v>150</v>
      </c>
      <c r="AT191" s="237" t="s">
        <v>145</v>
      </c>
      <c r="AU191" s="237" t="s">
        <v>86</v>
      </c>
      <c r="AY191" s="17" t="s">
        <v>143</v>
      </c>
      <c r="BE191" s="238">
        <f>IF(N191="základní",J191,0)</f>
        <v>0</v>
      </c>
      <c r="BF191" s="238">
        <f>IF(N191="snížená",J191,0)</f>
        <v>0</v>
      </c>
      <c r="BG191" s="238">
        <f>IF(N191="zákl. přenesená",J191,0)</f>
        <v>0</v>
      </c>
      <c r="BH191" s="238">
        <f>IF(N191="sníž. přenesená",J191,0)</f>
        <v>0</v>
      </c>
      <c r="BI191" s="238">
        <f>IF(N191="nulová",J191,0)</f>
        <v>0</v>
      </c>
      <c r="BJ191" s="17" t="s">
        <v>82</v>
      </c>
      <c r="BK191" s="238">
        <f>ROUND(I191*H191,2)</f>
        <v>0</v>
      </c>
      <c r="BL191" s="17" t="s">
        <v>150</v>
      </c>
      <c r="BM191" s="237" t="s">
        <v>1721</v>
      </c>
    </row>
    <row r="192" spans="1:47" s="2" customFormat="1" ht="12">
      <c r="A192" s="38"/>
      <c r="B192" s="39"/>
      <c r="C192" s="40"/>
      <c r="D192" s="239" t="s">
        <v>152</v>
      </c>
      <c r="E192" s="40"/>
      <c r="F192" s="240" t="s">
        <v>876</v>
      </c>
      <c r="G192" s="40"/>
      <c r="H192" s="40"/>
      <c r="I192" s="241"/>
      <c r="J192" s="40"/>
      <c r="K192" s="40"/>
      <c r="L192" s="44"/>
      <c r="M192" s="242"/>
      <c r="N192" s="243"/>
      <c r="O192" s="91"/>
      <c r="P192" s="91"/>
      <c r="Q192" s="91"/>
      <c r="R192" s="91"/>
      <c r="S192" s="91"/>
      <c r="T192" s="92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152</v>
      </c>
      <c r="AU192" s="17" t="s">
        <v>86</v>
      </c>
    </row>
    <row r="193" spans="1:51" s="13" customFormat="1" ht="12">
      <c r="A193" s="13"/>
      <c r="B193" s="247"/>
      <c r="C193" s="248"/>
      <c r="D193" s="239" t="s">
        <v>158</v>
      </c>
      <c r="E193" s="249" t="s">
        <v>1</v>
      </c>
      <c r="F193" s="250" t="s">
        <v>878</v>
      </c>
      <c r="G193" s="248"/>
      <c r="H193" s="251">
        <v>23</v>
      </c>
      <c r="I193" s="252"/>
      <c r="J193" s="248"/>
      <c r="K193" s="248"/>
      <c r="L193" s="253"/>
      <c r="M193" s="254"/>
      <c r="N193" s="255"/>
      <c r="O193" s="255"/>
      <c r="P193" s="255"/>
      <c r="Q193" s="255"/>
      <c r="R193" s="255"/>
      <c r="S193" s="255"/>
      <c r="T193" s="25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7" t="s">
        <v>158</v>
      </c>
      <c r="AU193" s="257" t="s">
        <v>86</v>
      </c>
      <c r="AV193" s="13" t="s">
        <v>86</v>
      </c>
      <c r="AW193" s="13" t="s">
        <v>35</v>
      </c>
      <c r="AX193" s="13" t="s">
        <v>82</v>
      </c>
      <c r="AY193" s="257" t="s">
        <v>143</v>
      </c>
    </row>
    <row r="194" spans="1:65" s="2" customFormat="1" ht="16.5" customHeight="1">
      <c r="A194" s="38"/>
      <c r="B194" s="39"/>
      <c r="C194" s="226" t="s">
        <v>311</v>
      </c>
      <c r="D194" s="226" t="s">
        <v>145</v>
      </c>
      <c r="E194" s="227" t="s">
        <v>879</v>
      </c>
      <c r="F194" s="228" t="s">
        <v>880</v>
      </c>
      <c r="G194" s="229" t="s">
        <v>561</v>
      </c>
      <c r="H194" s="230">
        <v>5.5</v>
      </c>
      <c r="I194" s="231"/>
      <c r="J194" s="232">
        <f>ROUND(I194*H194,2)</f>
        <v>0</v>
      </c>
      <c r="K194" s="228" t="s">
        <v>1</v>
      </c>
      <c r="L194" s="44"/>
      <c r="M194" s="233" t="s">
        <v>1</v>
      </c>
      <c r="N194" s="234" t="s">
        <v>43</v>
      </c>
      <c r="O194" s="91"/>
      <c r="P194" s="235">
        <f>O194*H194</f>
        <v>0</v>
      </c>
      <c r="Q194" s="235">
        <v>0</v>
      </c>
      <c r="R194" s="235">
        <f>Q194*H194</f>
        <v>0</v>
      </c>
      <c r="S194" s="235">
        <v>0</v>
      </c>
      <c r="T194" s="236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37" t="s">
        <v>150</v>
      </c>
      <c r="AT194" s="237" t="s">
        <v>145</v>
      </c>
      <c r="AU194" s="237" t="s">
        <v>86</v>
      </c>
      <c r="AY194" s="17" t="s">
        <v>143</v>
      </c>
      <c r="BE194" s="238">
        <f>IF(N194="základní",J194,0)</f>
        <v>0</v>
      </c>
      <c r="BF194" s="238">
        <f>IF(N194="snížená",J194,0)</f>
        <v>0</v>
      </c>
      <c r="BG194" s="238">
        <f>IF(N194="zákl. přenesená",J194,0)</f>
        <v>0</v>
      </c>
      <c r="BH194" s="238">
        <f>IF(N194="sníž. přenesená",J194,0)</f>
        <v>0</v>
      </c>
      <c r="BI194" s="238">
        <f>IF(N194="nulová",J194,0)</f>
        <v>0</v>
      </c>
      <c r="BJ194" s="17" t="s">
        <v>82</v>
      </c>
      <c r="BK194" s="238">
        <f>ROUND(I194*H194,2)</f>
        <v>0</v>
      </c>
      <c r="BL194" s="17" t="s">
        <v>150</v>
      </c>
      <c r="BM194" s="237" t="s">
        <v>1722</v>
      </c>
    </row>
    <row r="195" spans="1:47" s="2" customFormat="1" ht="12">
      <c r="A195" s="38"/>
      <c r="B195" s="39"/>
      <c r="C195" s="40"/>
      <c r="D195" s="239" t="s">
        <v>152</v>
      </c>
      <c r="E195" s="40"/>
      <c r="F195" s="240" t="s">
        <v>880</v>
      </c>
      <c r="G195" s="40"/>
      <c r="H195" s="40"/>
      <c r="I195" s="241"/>
      <c r="J195" s="40"/>
      <c r="K195" s="40"/>
      <c r="L195" s="44"/>
      <c r="M195" s="242"/>
      <c r="N195" s="243"/>
      <c r="O195" s="91"/>
      <c r="P195" s="91"/>
      <c r="Q195" s="91"/>
      <c r="R195" s="91"/>
      <c r="S195" s="91"/>
      <c r="T195" s="92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152</v>
      </c>
      <c r="AU195" s="17" t="s">
        <v>86</v>
      </c>
    </row>
    <row r="196" spans="1:51" s="13" customFormat="1" ht="12">
      <c r="A196" s="13"/>
      <c r="B196" s="247"/>
      <c r="C196" s="248"/>
      <c r="D196" s="239" t="s">
        <v>158</v>
      </c>
      <c r="E196" s="249" t="s">
        <v>1</v>
      </c>
      <c r="F196" s="250" t="s">
        <v>882</v>
      </c>
      <c r="G196" s="248"/>
      <c r="H196" s="251">
        <v>5.5</v>
      </c>
      <c r="I196" s="252"/>
      <c r="J196" s="248"/>
      <c r="K196" s="248"/>
      <c r="L196" s="253"/>
      <c r="M196" s="254"/>
      <c r="N196" s="255"/>
      <c r="O196" s="255"/>
      <c r="P196" s="255"/>
      <c r="Q196" s="255"/>
      <c r="R196" s="255"/>
      <c r="S196" s="255"/>
      <c r="T196" s="25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57" t="s">
        <v>158</v>
      </c>
      <c r="AU196" s="257" t="s">
        <v>86</v>
      </c>
      <c r="AV196" s="13" t="s">
        <v>86</v>
      </c>
      <c r="AW196" s="13" t="s">
        <v>35</v>
      </c>
      <c r="AX196" s="13" t="s">
        <v>82</v>
      </c>
      <c r="AY196" s="257" t="s">
        <v>143</v>
      </c>
    </row>
    <row r="197" spans="1:65" s="2" customFormat="1" ht="16.5" customHeight="1">
      <c r="A197" s="38"/>
      <c r="B197" s="39"/>
      <c r="C197" s="226" t="s">
        <v>317</v>
      </c>
      <c r="D197" s="226" t="s">
        <v>145</v>
      </c>
      <c r="E197" s="227" t="s">
        <v>883</v>
      </c>
      <c r="F197" s="228" t="s">
        <v>884</v>
      </c>
      <c r="G197" s="229" t="s">
        <v>259</v>
      </c>
      <c r="H197" s="230">
        <v>23</v>
      </c>
      <c r="I197" s="231"/>
      <c r="J197" s="232">
        <f>ROUND(I197*H197,2)</f>
        <v>0</v>
      </c>
      <c r="K197" s="228" t="s">
        <v>1</v>
      </c>
      <c r="L197" s="44"/>
      <c r="M197" s="233" t="s">
        <v>1</v>
      </c>
      <c r="N197" s="234" t="s">
        <v>43</v>
      </c>
      <c r="O197" s="91"/>
      <c r="P197" s="235">
        <f>O197*H197</f>
        <v>0</v>
      </c>
      <c r="Q197" s="235">
        <v>0</v>
      </c>
      <c r="R197" s="235">
        <f>Q197*H197</f>
        <v>0</v>
      </c>
      <c r="S197" s="235">
        <v>0</v>
      </c>
      <c r="T197" s="236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37" t="s">
        <v>150</v>
      </c>
      <c r="AT197" s="237" t="s">
        <v>145</v>
      </c>
      <c r="AU197" s="237" t="s">
        <v>86</v>
      </c>
      <c r="AY197" s="17" t="s">
        <v>143</v>
      </c>
      <c r="BE197" s="238">
        <f>IF(N197="základní",J197,0)</f>
        <v>0</v>
      </c>
      <c r="BF197" s="238">
        <f>IF(N197="snížená",J197,0)</f>
        <v>0</v>
      </c>
      <c r="BG197" s="238">
        <f>IF(N197="zákl. přenesená",J197,0)</f>
        <v>0</v>
      </c>
      <c r="BH197" s="238">
        <f>IF(N197="sníž. přenesená",J197,0)</f>
        <v>0</v>
      </c>
      <c r="BI197" s="238">
        <f>IF(N197="nulová",J197,0)</f>
        <v>0</v>
      </c>
      <c r="BJ197" s="17" t="s">
        <v>82</v>
      </c>
      <c r="BK197" s="238">
        <f>ROUND(I197*H197,2)</f>
        <v>0</v>
      </c>
      <c r="BL197" s="17" t="s">
        <v>150</v>
      </c>
      <c r="BM197" s="237" t="s">
        <v>1723</v>
      </c>
    </row>
    <row r="198" spans="1:47" s="2" customFormat="1" ht="12">
      <c r="A198" s="38"/>
      <c r="B198" s="39"/>
      <c r="C198" s="40"/>
      <c r="D198" s="239" t="s">
        <v>152</v>
      </c>
      <c r="E198" s="40"/>
      <c r="F198" s="240" t="s">
        <v>884</v>
      </c>
      <c r="G198" s="40"/>
      <c r="H198" s="40"/>
      <c r="I198" s="241"/>
      <c r="J198" s="40"/>
      <c r="K198" s="40"/>
      <c r="L198" s="44"/>
      <c r="M198" s="242"/>
      <c r="N198" s="243"/>
      <c r="O198" s="91"/>
      <c r="P198" s="91"/>
      <c r="Q198" s="91"/>
      <c r="R198" s="91"/>
      <c r="S198" s="91"/>
      <c r="T198" s="92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152</v>
      </c>
      <c r="AU198" s="17" t="s">
        <v>86</v>
      </c>
    </row>
    <row r="199" spans="1:51" s="13" customFormat="1" ht="12">
      <c r="A199" s="13"/>
      <c r="B199" s="247"/>
      <c r="C199" s="248"/>
      <c r="D199" s="239" t="s">
        <v>158</v>
      </c>
      <c r="E199" s="249" t="s">
        <v>1</v>
      </c>
      <c r="F199" s="250" t="s">
        <v>878</v>
      </c>
      <c r="G199" s="248"/>
      <c r="H199" s="251">
        <v>23</v>
      </c>
      <c r="I199" s="252"/>
      <c r="J199" s="248"/>
      <c r="K199" s="248"/>
      <c r="L199" s="253"/>
      <c r="M199" s="254"/>
      <c r="N199" s="255"/>
      <c r="O199" s="255"/>
      <c r="P199" s="255"/>
      <c r="Q199" s="255"/>
      <c r="R199" s="255"/>
      <c r="S199" s="255"/>
      <c r="T199" s="256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57" t="s">
        <v>158</v>
      </c>
      <c r="AU199" s="257" t="s">
        <v>86</v>
      </c>
      <c r="AV199" s="13" t="s">
        <v>86</v>
      </c>
      <c r="AW199" s="13" t="s">
        <v>35</v>
      </c>
      <c r="AX199" s="13" t="s">
        <v>82</v>
      </c>
      <c r="AY199" s="257" t="s">
        <v>143</v>
      </c>
    </row>
    <row r="200" spans="1:65" s="2" customFormat="1" ht="16.5" customHeight="1">
      <c r="A200" s="38"/>
      <c r="B200" s="39"/>
      <c r="C200" s="226" t="s">
        <v>324</v>
      </c>
      <c r="D200" s="226" t="s">
        <v>145</v>
      </c>
      <c r="E200" s="227" t="s">
        <v>886</v>
      </c>
      <c r="F200" s="228" t="s">
        <v>887</v>
      </c>
      <c r="G200" s="229" t="s">
        <v>792</v>
      </c>
      <c r="H200" s="230">
        <v>24</v>
      </c>
      <c r="I200" s="231"/>
      <c r="J200" s="232">
        <f>ROUND(I200*H200,2)</f>
        <v>0</v>
      </c>
      <c r="K200" s="228" t="s">
        <v>1</v>
      </c>
      <c r="L200" s="44"/>
      <c r="M200" s="233" t="s">
        <v>1</v>
      </c>
      <c r="N200" s="234" t="s">
        <v>43</v>
      </c>
      <c r="O200" s="91"/>
      <c r="P200" s="235">
        <f>O200*H200</f>
        <v>0</v>
      </c>
      <c r="Q200" s="235">
        <v>0</v>
      </c>
      <c r="R200" s="235">
        <f>Q200*H200</f>
        <v>0</v>
      </c>
      <c r="S200" s="235">
        <v>0</v>
      </c>
      <c r="T200" s="236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237" t="s">
        <v>150</v>
      </c>
      <c r="AT200" s="237" t="s">
        <v>145</v>
      </c>
      <c r="AU200" s="237" t="s">
        <v>86</v>
      </c>
      <c r="AY200" s="17" t="s">
        <v>143</v>
      </c>
      <c r="BE200" s="238">
        <f>IF(N200="základní",J200,0)</f>
        <v>0</v>
      </c>
      <c r="BF200" s="238">
        <f>IF(N200="snížená",J200,0)</f>
        <v>0</v>
      </c>
      <c r="BG200" s="238">
        <f>IF(N200="zákl. přenesená",J200,0)</f>
        <v>0</v>
      </c>
      <c r="BH200" s="238">
        <f>IF(N200="sníž. přenesená",J200,0)</f>
        <v>0</v>
      </c>
      <c r="BI200" s="238">
        <f>IF(N200="nulová",J200,0)</f>
        <v>0</v>
      </c>
      <c r="BJ200" s="17" t="s">
        <v>82</v>
      </c>
      <c r="BK200" s="238">
        <f>ROUND(I200*H200,2)</f>
        <v>0</v>
      </c>
      <c r="BL200" s="17" t="s">
        <v>150</v>
      </c>
      <c r="BM200" s="237" t="s">
        <v>1724</v>
      </c>
    </row>
    <row r="201" spans="1:47" s="2" customFormat="1" ht="12">
      <c r="A201" s="38"/>
      <c r="B201" s="39"/>
      <c r="C201" s="40"/>
      <c r="D201" s="239" t="s">
        <v>152</v>
      </c>
      <c r="E201" s="40"/>
      <c r="F201" s="240" t="s">
        <v>887</v>
      </c>
      <c r="G201" s="40"/>
      <c r="H201" s="40"/>
      <c r="I201" s="241"/>
      <c r="J201" s="40"/>
      <c r="K201" s="40"/>
      <c r="L201" s="44"/>
      <c r="M201" s="242"/>
      <c r="N201" s="243"/>
      <c r="O201" s="91"/>
      <c r="P201" s="91"/>
      <c r="Q201" s="91"/>
      <c r="R201" s="91"/>
      <c r="S201" s="91"/>
      <c r="T201" s="92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152</v>
      </c>
      <c r="AU201" s="17" t="s">
        <v>86</v>
      </c>
    </row>
    <row r="202" spans="1:51" s="13" customFormat="1" ht="12">
      <c r="A202" s="13"/>
      <c r="B202" s="247"/>
      <c r="C202" s="248"/>
      <c r="D202" s="239" t="s">
        <v>158</v>
      </c>
      <c r="E202" s="249" t="s">
        <v>1</v>
      </c>
      <c r="F202" s="250" t="s">
        <v>889</v>
      </c>
      <c r="G202" s="248"/>
      <c r="H202" s="251">
        <v>24</v>
      </c>
      <c r="I202" s="252"/>
      <c r="J202" s="248"/>
      <c r="K202" s="248"/>
      <c r="L202" s="253"/>
      <c r="M202" s="254"/>
      <c r="N202" s="255"/>
      <c r="O202" s="255"/>
      <c r="P202" s="255"/>
      <c r="Q202" s="255"/>
      <c r="R202" s="255"/>
      <c r="S202" s="255"/>
      <c r="T202" s="25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7" t="s">
        <v>158</v>
      </c>
      <c r="AU202" s="257" t="s">
        <v>86</v>
      </c>
      <c r="AV202" s="13" t="s">
        <v>86</v>
      </c>
      <c r="AW202" s="13" t="s">
        <v>35</v>
      </c>
      <c r="AX202" s="13" t="s">
        <v>82</v>
      </c>
      <c r="AY202" s="257" t="s">
        <v>143</v>
      </c>
    </row>
    <row r="203" spans="1:65" s="2" customFormat="1" ht="16.5" customHeight="1">
      <c r="A203" s="38"/>
      <c r="B203" s="39"/>
      <c r="C203" s="226" t="s">
        <v>330</v>
      </c>
      <c r="D203" s="226" t="s">
        <v>145</v>
      </c>
      <c r="E203" s="227" t="s">
        <v>890</v>
      </c>
      <c r="F203" s="228" t="s">
        <v>891</v>
      </c>
      <c r="G203" s="229" t="s">
        <v>171</v>
      </c>
      <c r="H203" s="230">
        <v>26.25</v>
      </c>
      <c r="I203" s="231"/>
      <c r="J203" s="232">
        <f>ROUND(I203*H203,2)</f>
        <v>0</v>
      </c>
      <c r="K203" s="228" t="s">
        <v>1</v>
      </c>
      <c r="L203" s="44"/>
      <c r="M203" s="233" t="s">
        <v>1</v>
      </c>
      <c r="N203" s="234" t="s">
        <v>43</v>
      </c>
      <c r="O203" s="91"/>
      <c r="P203" s="235">
        <f>O203*H203</f>
        <v>0</v>
      </c>
      <c r="Q203" s="235">
        <v>0</v>
      </c>
      <c r="R203" s="235">
        <f>Q203*H203</f>
        <v>0</v>
      </c>
      <c r="S203" s="235">
        <v>0</v>
      </c>
      <c r="T203" s="236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7" t="s">
        <v>150</v>
      </c>
      <c r="AT203" s="237" t="s">
        <v>145</v>
      </c>
      <c r="AU203" s="237" t="s">
        <v>86</v>
      </c>
      <c r="AY203" s="17" t="s">
        <v>143</v>
      </c>
      <c r="BE203" s="238">
        <f>IF(N203="základní",J203,0)</f>
        <v>0</v>
      </c>
      <c r="BF203" s="238">
        <f>IF(N203="snížená",J203,0)</f>
        <v>0</v>
      </c>
      <c r="BG203" s="238">
        <f>IF(N203="zákl. přenesená",J203,0)</f>
        <v>0</v>
      </c>
      <c r="BH203" s="238">
        <f>IF(N203="sníž. přenesená",J203,0)</f>
        <v>0</v>
      </c>
      <c r="BI203" s="238">
        <f>IF(N203="nulová",J203,0)</f>
        <v>0</v>
      </c>
      <c r="BJ203" s="17" t="s">
        <v>82</v>
      </c>
      <c r="BK203" s="238">
        <f>ROUND(I203*H203,2)</f>
        <v>0</v>
      </c>
      <c r="BL203" s="17" t="s">
        <v>150</v>
      </c>
      <c r="BM203" s="237" t="s">
        <v>1725</v>
      </c>
    </row>
    <row r="204" spans="1:47" s="2" customFormat="1" ht="12">
      <c r="A204" s="38"/>
      <c r="B204" s="39"/>
      <c r="C204" s="40"/>
      <c r="D204" s="239" t="s">
        <v>152</v>
      </c>
      <c r="E204" s="40"/>
      <c r="F204" s="240" t="s">
        <v>891</v>
      </c>
      <c r="G204" s="40"/>
      <c r="H204" s="40"/>
      <c r="I204" s="241"/>
      <c r="J204" s="40"/>
      <c r="K204" s="40"/>
      <c r="L204" s="44"/>
      <c r="M204" s="242"/>
      <c r="N204" s="243"/>
      <c r="O204" s="91"/>
      <c r="P204" s="91"/>
      <c r="Q204" s="91"/>
      <c r="R204" s="91"/>
      <c r="S204" s="91"/>
      <c r="T204" s="92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152</v>
      </c>
      <c r="AU204" s="17" t="s">
        <v>86</v>
      </c>
    </row>
    <row r="205" spans="1:51" s="13" customFormat="1" ht="12">
      <c r="A205" s="13"/>
      <c r="B205" s="247"/>
      <c r="C205" s="248"/>
      <c r="D205" s="239" t="s">
        <v>158</v>
      </c>
      <c r="E205" s="249" t="s">
        <v>1</v>
      </c>
      <c r="F205" s="250" t="s">
        <v>893</v>
      </c>
      <c r="G205" s="248"/>
      <c r="H205" s="251">
        <v>26.25</v>
      </c>
      <c r="I205" s="252"/>
      <c r="J205" s="248"/>
      <c r="K205" s="248"/>
      <c r="L205" s="253"/>
      <c r="M205" s="254"/>
      <c r="N205" s="255"/>
      <c r="O205" s="255"/>
      <c r="P205" s="255"/>
      <c r="Q205" s="255"/>
      <c r="R205" s="255"/>
      <c r="S205" s="255"/>
      <c r="T205" s="25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7" t="s">
        <v>158</v>
      </c>
      <c r="AU205" s="257" t="s">
        <v>86</v>
      </c>
      <c r="AV205" s="13" t="s">
        <v>86</v>
      </c>
      <c r="AW205" s="13" t="s">
        <v>35</v>
      </c>
      <c r="AX205" s="13" t="s">
        <v>82</v>
      </c>
      <c r="AY205" s="257" t="s">
        <v>143</v>
      </c>
    </row>
    <row r="206" spans="1:65" s="2" customFormat="1" ht="16.5" customHeight="1">
      <c r="A206" s="38"/>
      <c r="B206" s="39"/>
      <c r="C206" s="226" t="s">
        <v>338</v>
      </c>
      <c r="D206" s="226" t="s">
        <v>145</v>
      </c>
      <c r="E206" s="227" t="s">
        <v>894</v>
      </c>
      <c r="F206" s="228" t="s">
        <v>895</v>
      </c>
      <c r="G206" s="229" t="s">
        <v>259</v>
      </c>
      <c r="H206" s="230">
        <v>11</v>
      </c>
      <c r="I206" s="231"/>
      <c r="J206" s="232">
        <f>ROUND(I206*H206,2)</f>
        <v>0</v>
      </c>
      <c r="K206" s="228" t="s">
        <v>1</v>
      </c>
      <c r="L206" s="44"/>
      <c r="M206" s="233" t="s">
        <v>1</v>
      </c>
      <c r="N206" s="234" t="s">
        <v>43</v>
      </c>
      <c r="O206" s="91"/>
      <c r="P206" s="235">
        <f>O206*H206</f>
        <v>0</v>
      </c>
      <c r="Q206" s="235">
        <v>0</v>
      </c>
      <c r="R206" s="235">
        <f>Q206*H206</f>
        <v>0</v>
      </c>
      <c r="S206" s="235">
        <v>0</v>
      </c>
      <c r="T206" s="236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237" t="s">
        <v>150</v>
      </c>
      <c r="AT206" s="237" t="s">
        <v>145</v>
      </c>
      <c r="AU206" s="237" t="s">
        <v>86</v>
      </c>
      <c r="AY206" s="17" t="s">
        <v>143</v>
      </c>
      <c r="BE206" s="238">
        <f>IF(N206="základní",J206,0)</f>
        <v>0</v>
      </c>
      <c r="BF206" s="238">
        <f>IF(N206="snížená",J206,0)</f>
        <v>0</v>
      </c>
      <c r="BG206" s="238">
        <f>IF(N206="zákl. přenesená",J206,0)</f>
        <v>0</v>
      </c>
      <c r="BH206" s="238">
        <f>IF(N206="sníž. přenesená",J206,0)</f>
        <v>0</v>
      </c>
      <c r="BI206" s="238">
        <f>IF(N206="nulová",J206,0)</f>
        <v>0</v>
      </c>
      <c r="BJ206" s="17" t="s">
        <v>82</v>
      </c>
      <c r="BK206" s="238">
        <f>ROUND(I206*H206,2)</f>
        <v>0</v>
      </c>
      <c r="BL206" s="17" t="s">
        <v>150</v>
      </c>
      <c r="BM206" s="237" t="s">
        <v>1726</v>
      </c>
    </row>
    <row r="207" spans="1:47" s="2" customFormat="1" ht="12">
      <c r="A207" s="38"/>
      <c r="B207" s="39"/>
      <c r="C207" s="40"/>
      <c r="D207" s="239" t="s">
        <v>152</v>
      </c>
      <c r="E207" s="40"/>
      <c r="F207" s="240" t="s">
        <v>895</v>
      </c>
      <c r="G207" s="40"/>
      <c r="H207" s="40"/>
      <c r="I207" s="241"/>
      <c r="J207" s="40"/>
      <c r="K207" s="40"/>
      <c r="L207" s="44"/>
      <c r="M207" s="242"/>
      <c r="N207" s="243"/>
      <c r="O207" s="91"/>
      <c r="P207" s="91"/>
      <c r="Q207" s="91"/>
      <c r="R207" s="91"/>
      <c r="S207" s="91"/>
      <c r="T207" s="92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7" t="s">
        <v>152</v>
      </c>
      <c r="AU207" s="17" t="s">
        <v>86</v>
      </c>
    </row>
    <row r="208" spans="1:51" s="13" customFormat="1" ht="12">
      <c r="A208" s="13"/>
      <c r="B208" s="247"/>
      <c r="C208" s="248"/>
      <c r="D208" s="239" t="s">
        <v>158</v>
      </c>
      <c r="E208" s="249" t="s">
        <v>1</v>
      </c>
      <c r="F208" s="250" t="s">
        <v>897</v>
      </c>
      <c r="G208" s="248"/>
      <c r="H208" s="251">
        <v>11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7" t="s">
        <v>158</v>
      </c>
      <c r="AU208" s="257" t="s">
        <v>86</v>
      </c>
      <c r="AV208" s="13" t="s">
        <v>86</v>
      </c>
      <c r="AW208" s="13" t="s">
        <v>35</v>
      </c>
      <c r="AX208" s="13" t="s">
        <v>82</v>
      </c>
      <c r="AY208" s="257" t="s">
        <v>143</v>
      </c>
    </row>
    <row r="209" spans="1:65" s="2" customFormat="1" ht="16.5" customHeight="1">
      <c r="A209" s="38"/>
      <c r="B209" s="39"/>
      <c r="C209" s="226" t="s">
        <v>345</v>
      </c>
      <c r="D209" s="226" t="s">
        <v>145</v>
      </c>
      <c r="E209" s="227" t="s">
        <v>898</v>
      </c>
      <c r="F209" s="228" t="s">
        <v>899</v>
      </c>
      <c r="G209" s="229" t="s">
        <v>792</v>
      </c>
      <c r="H209" s="230">
        <v>2</v>
      </c>
      <c r="I209" s="231"/>
      <c r="J209" s="232">
        <f>ROUND(I209*H209,2)</f>
        <v>0</v>
      </c>
      <c r="K209" s="228" t="s">
        <v>1</v>
      </c>
      <c r="L209" s="44"/>
      <c r="M209" s="233" t="s">
        <v>1</v>
      </c>
      <c r="N209" s="234" t="s">
        <v>43</v>
      </c>
      <c r="O209" s="91"/>
      <c r="P209" s="235">
        <f>O209*H209</f>
        <v>0</v>
      </c>
      <c r="Q209" s="235">
        <v>0</v>
      </c>
      <c r="R209" s="235">
        <f>Q209*H209</f>
        <v>0</v>
      </c>
      <c r="S209" s="235">
        <v>0</v>
      </c>
      <c r="T209" s="236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37" t="s">
        <v>150</v>
      </c>
      <c r="AT209" s="237" t="s">
        <v>145</v>
      </c>
      <c r="AU209" s="237" t="s">
        <v>86</v>
      </c>
      <c r="AY209" s="17" t="s">
        <v>143</v>
      </c>
      <c r="BE209" s="238">
        <f>IF(N209="základní",J209,0)</f>
        <v>0</v>
      </c>
      <c r="BF209" s="238">
        <f>IF(N209="snížená",J209,0)</f>
        <v>0</v>
      </c>
      <c r="BG209" s="238">
        <f>IF(N209="zákl. přenesená",J209,0)</f>
        <v>0</v>
      </c>
      <c r="BH209" s="238">
        <f>IF(N209="sníž. přenesená",J209,0)</f>
        <v>0</v>
      </c>
      <c r="BI209" s="238">
        <f>IF(N209="nulová",J209,0)</f>
        <v>0</v>
      </c>
      <c r="BJ209" s="17" t="s">
        <v>82</v>
      </c>
      <c r="BK209" s="238">
        <f>ROUND(I209*H209,2)</f>
        <v>0</v>
      </c>
      <c r="BL209" s="17" t="s">
        <v>150</v>
      </c>
      <c r="BM209" s="237" t="s">
        <v>1727</v>
      </c>
    </row>
    <row r="210" spans="1:47" s="2" customFormat="1" ht="12">
      <c r="A210" s="38"/>
      <c r="B210" s="39"/>
      <c r="C210" s="40"/>
      <c r="D210" s="239" t="s">
        <v>152</v>
      </c>
      <c r="E210" s="40"/>
      <c r="F210" s="240" t="s">
        <v>899</v>
      </c>
      <c r="G210" s="40"/>
      <c r="H210" s="40"/>
      <c r="I210" s="241"/>
      <c r="J210" s="40"/>
      <c r="K210" s="40"/>
      <c r="L210" s="44"/>
      <c r="M210" s="242"/>
      <c r="N210" s="243"/>
      <c r="O210" s="91"/>
      <c r="P210" s="91"/>
      <c r="Q210" s="91"/>
      <c r="R210" s="91"/>
      <c r="S210" s="91"/>
      <c r="T210" s="92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152</v>
      </c>
      <c r="AU210" s="17" t="s">
        <v>86</v>
      </c>
    </row>
    <row r="211" spans="1:51" s="13" customFormat="1" ht="12">
      <c r="A211" s="13"/>
      <c r="B211" s="247"/>
      <c r="C211" s="248"/>
      <c r="D211" s="239" t="s">
        <v>158</v>
      </c>
      <c r="E211" s="249" t="s">
        <v>1</v>
      </c>
      <c r="F211" s="250" t="s">
        <v>901</v>
      </c>
      <c r="G211" s="248"/>
      <c r="H211" s="251">
        <v>2</v>
      </c>
      <c r="I211" s="252"/>
      <c r="J211" s="248"/>
      <c r="K211" s="248"/>
      <c r="L211" s="253"/>
      <c r="M211" s="254"/>
      <c r="N211" s="255"/>
      <c r="O211" s="255"/>
      <c r="P211" s="255"/>
      <c r="Q211" s="255"/>
      <c r="R211" s="255"/>
      <c r="S211" s="255"/>
      <c r="T211" s="25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57" t="s">
        <v>158</v>
      </c>
      <c r="AU211" s="257" t="s">
        <v>86</v>
      </c>
      <c r="AV211" s="13" t="s">
        <v>86</v>
      </c>
      <c r="AW211" s="13" t="s">
        <v>35</v>
      </c>
      <c r="AX211" s="13" t="s">
        <v>82</v>
      </c>
      <c r="AY211" s="257" t="s">
        <v>143</v>
      </c>
    </row>
    <row r="212" spans="1:65" s="2" customFormat="1" ht="16.5" customHeight="1">
      <c r="A212" s="38"/>
      <c r="B212" s="39"/>
      <c r="C212" s="226" t="s">
        <v>349</v>
      </c>
      <c r="D212" s="226" t="s">
        <v>145</v>
      </c>
      <c r="E212" s="227" t="s">
        <v>902</v>
      </c>
      <c r="F212" s="228" t="s">
        <v>903</v>
      </c>
      <c r="G212" s="229" t="s">
        <v>792</v>
      </c>
      <c r="H212" s="230">
        <v>6</v>
      </c>
      <c r="I212" s="231"/>
      <c r="J212" s="232">
        <f>ROUND(I212*H212,2)</f>
        <v>0</v>
      </c>
      <c r="K212" s="228" t="s">
        <v>1</v>
      </c>
      <c r="L212" s="44"/>
      <c r="M212" s="233" t="s">
        <v>1</v>
      </c>
      <c r="N212" s="234" t="s">
        <v>43</v>
      </c>
      <c r="O212" s="91"/>
      <c r="P212" s="235">
        <f>O212*H212</f>
        <v>0</v>
      </c>
      <c r="Q212" s="235">
        <v>0</v>
      </c>
      <c r="R212" s="235">
        <f>Q212*H212</f>
        <v>0</v>
      </c>
      <c r="S212" s="235">
        <v>0</v>
      </c>
      <c r="T212" s="236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37" t="s">
        <v>150</v>
      </c>
      <c r="AT212" s="237" t="s">
        <v>145</v>
      </c>
      <c r="AU212" s="237" t="s">
        <v>86</v>
      </c>
      <c r="AY212" s="17" t="s">
        <v>143</v>
      </c>
      <c r="BE212" s="238">
        <f>IF(N212="základní",J212,0)</f>
        <v>0</v>
      </c>
      <c r="BF212" s="238">
        <f>IF(N212="snížená",J212,0)</f>
        <v>0</v>
      </c>
      <c r="BG212" s="238">
        <f>IF(N212="zákl. přenesená",J212,0)</f>
        <v>0</v>
      </c>
      <c r="BH212" s="238">
        <f>IF(N212="sníž. přenesená",J212,0)</f>
        <v>0</v>
      </c>
      <c r="BI212" s="238">
        <f>IF(N212="nulová",J212,0)</f>
        <v>0</v>
      </c>
      <c r="BJ212" s="17" t="s">
        <v>82</v>
      </c>
      <c r="BK212" s="238">
        <f>ROUND(I212*H212,2)</f>
        <v>0</v>
      </c>
      <c r="BL212" s="17" t="s">
        <v>150</v>
      </c>
      <c r="BM212" s="237" t="s">
        <v>1728</v>
      </c>
    </row>
    <row r="213" spans="1:47" s="2" customFormat="1" ht="12">
      <c r="A213" s="38"/>
      <c r="B213" s="39"/>
      <c r="C213" s="40"/>
      <c r="D213" s="239" t="s">
        <v>152</v>
      </c>
      <c r="E213" s="40"/>
      <c r="F213" s="240" t="s">
        <v>903</v>
      </c>
      <c r="G213" s="40"/>
      <c r="H213" s="40"/>
      <c r="I213" s="241"/>
      <c r="J213" s="40"/>
      <c r="K213" s="40"/>
      <c r="L213" s="44"/>
      <c r="M213" s="242"/>
      <c r="N213" s="243"/>
      <c r="O213" s="91"/>
      <c r="P213" s="91"/>
      <c r="Q213" s="91"/>
      <c r="R213" s="91"/>
      <c r="S213" s="91"/>
      <c r="T213" s="92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152</v>
      </c>
      <c r="AU213" s="17" t="s">
        <v>86</v>
      </c>
    </row>
    <row r="214" spans="1:51" s="13" customFormat="1" ht="12">
      <c r="A214" s="13"/>
      <c r="B214" s="247"/>
      <c r="C214" s="248"/>
      <c r="D214" s="239" t="s">
        <v>158</v>
      </c>
      <c r="E214" s="249" t="s">
        <v>1</v>
      </c>
      <c r="F214" s="250" t="s">
        <v>905</v>
      </c>
      <c r="G214" s="248"/>
      <c r="H214" s="251">
        <v>6</v>
      </c>
      <c r="I214" s="252"/>
      <c r="J214" s="248"/>
      <c r="K214" s="248"/>
      <c r="L214" s="253"/>
      <c r="M214" s="254"/>
      <c r="N214" s="255"/>
      <c r="O214" s="255"/>
      <c r="P214" s="255"/>
      <c r="Q214" s="255"/>
      <c r="R214" s="255"/>
      <c r="S214" s="255"/>
      <c r="T214" s="256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7" t="s">
        <v>158</v>
      </c>
      <c r="AU214" s="257" t="s">
        <v>86</v>
      </c>
      <c r="AV214" s="13" t="s">
        <v>86</v>
      </c>
      <c r="AW214" s="13" t="s">
        <v>35</v>
      </c>
      <c r="AX214" s="13" t="s">
        <v>82</v>
      </c>
      <c r="AY214" s="257" t="s">
        <v>143</v>
      </c>
    </row>
    <row r="215" spans="1:65" s="2" customFormat="1" ht="16.5" customHeight="1">
      <c r="A215" s="38"/>
      <c r="B215" s="39"/>
      <c r="C215" s="226" t="s">
        <v>355</v>
      </c>
      <c r="D215" s="226" t="s">
        <v>145</v>
      </c>
      <c r="E215" s="227" t="s">
        <v>906</v>
      </c>
      <c r="F215" s="228" t="s">
        <v>907</v>
      </c>
      <c r="G215" s="229" t="s">
        <v>792</v>
      </c>
      <c r="H215" s="230">
        <v>2.5</v>
      </c>
      <c r="I215" s="231"/>
      <c r="J215" s="232">
        <f>ROUND(I215*H215,2)</f>
        <v>0</v>
      </c>
      <c r="K215" s="228" t="s">
        <v>1</v>
      </c>
      <c r="L215" s="44"/>
      <c r="M215" s="233" t="s">
        <v>1</v>
      </c>
      <c r="N215" s="234" t="s">
        <v>43</v>
      </c>
      <c r="O215" s="91"/>
      <c r="P215" s="235">
        <f>O215*H215</f>
        <v>0</v>
      </c>
      <c r="Q215" s="235">
        <v>0</v>
      </c>
      <c r="R215" s="235">
        <f>Q215*H215</f>
        <v>0</v>
      </c>
      <c r="S215" s="235">
        <v>0</v>
      </c>
      <c r="T215" s="236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7" t="s">
        <v>150</v>
      </c>
      <c r="AT215" s="237" t="s">
        <v>145</v>
      </c>
      <c r="AU215" s="237" t="s">
        <v>86</v>
      </c>
      <c r="AY215" s="17" t="s">
        <v>143</v>
      </c>
      <c r="BE215" s="238">
        <f>IF(N215="základní",J215,0)</f>
        <v>0</v>
      </c>
      <c r="BF215" s="238">
        <f>IF(N215="snížená",J215,0)</f>
        <v>0</v>
      </c>
      <c r="BG215" s="238">
        <f>IF(N215="zákl. přenesená",J215,0)</f>
        <v>0</v>
      </c>
      <c r="BH215" s="238">
        <f>IF(N215="sníž. přenesená",J215,0)</f>
        <v>0</v>
      </c>
      <c r="BI215" s="238">
        <f>IF(N215="nulová",J215,0)</f>
        <v>0</v>
      </c>
      <c r="BJ215" s="17" t="s">
        <v>82</v>
      </c>
      <c r="BK215" s="238">
        <f>ROUND(I215*H215,2)</f>
        <v>0</v>
      </c>
      <c r="BL215" s="17" t="s">
        <v>150</v>
      </c>
      <c r="BM215" s="237" t="s">
        <v>1729</v>
      </c>
    </row>
    <row r="216" spans="1:47" s="2" customFormat="1" ht="12">
      <c r="A216" s="38"/>
      <c r="B216" s="39"/>
      <c r="C216" s="40"/>
      <c r="D216" s="239" t="s">
        <v>152</v>
      </c>
      <c r="E216" s="40"/>
      <c r="F216" s="240" t="s">
        <v>907</v>
      </c>
      <c r="G216" s="40"/>
      <c r="H216" s="40"/>
      <c r="I216" s="241"/>
      <c r="J216" s="40"/>
      <c r="K216" s="40"/>
      <c r="L216" s="44"/>
      <c r="M216" s="242"/>
      <c r="N216" s="243"/>
      <c r="O216" s="91"/>
      <c r="P216" s="91"/>
      <c r="Q216" s="91"/>
      <c r="R216" s="91"/>
      <c r="S216" s="91"/>
      <c r="T216" s="92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T216" s="17" t="s">
        <v>152</v>
      </c>
      <c r="AU216" s="17" t="s">
        <v>86</v>
      </c>
    </row>
    <row r="217" spans="1:51" s="13" customFormat="1" ht="12">
      <c r="A217" s="13"/>
      <c r="B217" s="247"/>
      <c r="C217" s="248"/>
      <c r="D217" s="239" t="s">
        <v>158</v>
      </c>
      <c r="E217" s="249" t="s">
        <v>1</v>
      </c>
      <c r="F217" s="250" t="s">
        <v>909</v>
      </c>
      <c r="G217" s="248"/>
      <c r="H217" s="251">
        <v>2.5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7" t="s">
        <v>158</v>
      </c>
      <c r="AU217" s="257" t="s">
        <v>86</v>
      </c>
      <c r="AV217" s="13" t="s">
        <v>86</v>
      </c>
      <c r="AW217" s="13" t="s">
        <v>35</v>
      </c>
      <c r="AX217" s="13" t="s">
        <v>82</v>
      </c>
      <c r="AY217" s="257" t="s">
        <v>143</v>
      </c>
    </row>
    <row r="218" spans="1:65" s="2" customFormat="1" ht="16.5" customHeight="1">
      <c r="A218" s="38"/>
      <c r="B218" s="39"/>
      <c r="C218" s="226" t="s">
        <v>359</v>
      </c>
      <c r="D218" s="226" t="s">
        <v>145</v>
      </c>
      <c r="E218" s="227" t="s">
        <v>910</v>
      </c>
      <c r="F218" s="228" t="s">
        <v>911</v>
      </c>
      <c r="G218" s="229" t="s">
        <v>792</v>
      </c>
      <c r="H218" s="230">
        <v>7</v>
      </c>
      <c r="I218" s="231"/>
      <c r="J218" s="232">
        <f>ROUND(I218*H218,2)</f>
        <v>0</v>
      </c>
      <c r="K218" s="228" t="s">
        <v>1</v>
      </c>
      <c r="L218" s="44"/>
      <c r="M218" s="233" t="s">
        <v>1</v>
      </c>
      <c r="N218" s="234" t="s">
        <v>43</v>
      </c>
      <c r="O218" s="91"/>
      <c r="P218" s="235">
        <f>O218*H218</f>
        <v>0</v>
      </c>
      <c r="Q218" s="235">
        <v>0</v>
      </c>
      <c r="R218" s="235">
        <f>Q218*H218</f>
        <v>0</v>
      </c>
      <c r="S218" s="235">
        <v>0</v>
      </c>
      <c r="T218" s="236">
        <f>S218*H218</f>
        <v>0</v>
      </c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R218" s="237" t="s">
        <v>150</v>
      </c>
      <c r="AT218" s="237" t="s">
        <v>145</v>
      </c>
      <c r="AU218" s="237" t="s">
        <v>86</v>
      </c>
      <c r="AY218" s="17" t="s">
        <v>143</v>
      </c>
      <c r="BE218" s="238">
        <f>IF(N218="základní",J218,0)</f>
        <v>0</v>
      </c>
      <c r="BF218" s="238">
        <f>IF(N218="snížená",J218,0)</f>
        <v>0</v>
      </c>
      <c r="BG218" s="238">
        <f>IF(N218="zákl. přenesená",J218,0)</f>
        <v>0</v>
      </c>
      <c r="BH218" s="238">
        <f>IF(N218="sníž. přenesená",J218,0)</f>
        <v>0</v>
      </c>
      <c r="BI218" s="238">
        <f>IF(N218="nulová",J218,0)</f>
        <v>0</v>
      </c>
      <c r="BJ218" s="17" t="s">
        <v>82</v>
      </c>
      <c r="BK218" s="238">
        <f>ROUND(I218*H218,2)</f>
        <v>0</v>
      </c>
      <c r="BL218" s="17" t="s">
        <v>150</v>
      </c>
      <c r="BM218" s="237" t="s">
        <v>1730</v>
      </c>
    </row>
    <row r="219" spans="1:47" s="2" customFormat="1" ht="12">
      <c r="A219" s="38"/>
      <c r="B219" s="39"/>
      <c r="C219" s="40"/>
      <c r="D219" s="239" t="s">
        <v>152</v>
      </c>
      <c r="E219" s="40"/>
      <c r="F219" s="240" t="s">
        <v>911</v>
      </c>
      <c r="G219" s="40"/>
      <c r="H219" s="40"/>
      <c r="I219" s="241"/>
      <c r="J219" s="40"/>
      <c r="K219" s="40"/>
      <c r="L219" s="44"/>
      <c r="M219" s="242"/>
      <c r="N219" s="243"/>
      <c r="O219" s="91"/>
      <c r="P219" s="91"/>
      <c r="Q219" s="91"/>
      <c r="R219" s="91"/>
      <c r="S219" s="91"/>
      <c r="T219" s="92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T219" s="17" t="s">
        <v>152</v>
      </c>
      <c r="AU219" s="17" t="s">
        <v>86</v>
      </c>
    </row>
    <row r="220" spans="1:51" s="13" customFormat="1" ht="12">
      <c r="A220" s="13"/>
      <c r="B220" s="247"/>
      <c r="C220" s="248"/>
      <c r="D220" s="239" t="s">
        <v>158</v>
      </c>
      <c r="E220" s="249" t="s">
        <v>1</v>
      </c>
      <c r="F220" s="250" t="s">
        <v>198</v>
      </c>
      <c r="G220" s="248"/>
      <c r="H220" s="251">
        <v>7</v>
      </c>
      <c r="I220" s="252"/>
      <c r="J220" s="248"/>
      <c r="K220" s="248"/>
      <c r="L220" s="253"/>
      <c r="M220" s="254"/>
      <c r="N220" s="255"/>
      <c r="O220" s="255"/>
      <c r="P220" s="255"/>
      <c r="Q220" s="255"/>
      <c r="R220" s="255"/>
      <c r="S220" s="255"/>
      <c r="T220" s="25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7" t="s">
        <v>158</v>
      </c>
      <c r="AU220" s="257" t="s">
        <v>86</v>
      </c>
      <c r="AV220" s="13" t="s">
        <v>86</v>
      </c>
      <c r="AW220" s="13" t="s">
        <v>35</v>
      </c>
      <c r="AX220" s="13" t="s">
        <v>82</v>
      </c>
      <c r="AY220" s="257" t="s">
        <v>143</v>
      </c>
    </row>
    <row r="221" spans="1:65" s="2" customFormat="1" ht="16.5" customHeight="1">
      <c r="A221" s="38"/>
      <c r="B221" s="39"/>
      <c r="C221" s="226" t="s">
        <v>365</v>
      </c>
      <c r="D221" s="226" t="s">
        <v>145</v>
      </c>
      <c r="E221" s="227" t="s">
        <v>913</v>
      </c>
      <c r="F221" s="228" t="s">
        <v>914</v>
      </c>
      <c r="G221" s="229" t="s">
        <v>792</v>
      </c>
      <c r="H221" s="230">
        <v>5</v>
      </c>
      <c r="I221" s="231"/>
      <c r="J221" s="232">
        <f>ROUND(I221*H221,2)</f>
        <v>0</v>
      </c>
      <c r="K221" s="228" t="s">
        <v>1</v>
      </c>
      <c r="L221" s="44"/>
      <c r="M221" s="233" t="s">
        <v>1</v>
      </c>
      <c r="N221" s="234" t="s">
        <v>43</v>
      </c>
      <c r="O221" s="91"/>
      <c r="P221" s="235">
        <f>O221*H221</f>
        <v>0</v>
      </c>
      <c r="Q221" s="235">
        <v>0</v>
      </c>
      <c r="R221" s="235">
        <f>Q221*H221</f>
        <v>0</v>
      </c>
      <c r="S221" s="235">
        <v>0</v>
      </c>
      <c r="T221" s="236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37" t="s">
        <v>150</v>
      </c>
      <c r="AT221" s="237" t="s">
        <v>145</v>
      </c>
      <c r="AU221" s="237" t="s">
        <v>86</v>
      </c>
      <c r="AY221" s="17" t="s">
        <v>143</v>
      </c>
      <c r="BE221" s="238">
        <f>IF(N221="základní",J221,0)</f>
        <v>0</v>
      </c>
      <c r="BF221" s="238">
        <f>IF(N221="snížená",J221,0)</f>
        <v>0</v>
      </c>
      <c r="BG221" s="238">
        <f>IF(N221="zákl. přenesená",J221,0)</f>
        <v>0</v>
      </c>
      <c r="BH221" s="238">
        <f>IF(N221="sníž. přenesená",J221,0)</f>
        <v>0</v>
      </c>
      <c r="BI221" s="238">
        <f>IF(N221="nulová",J221,0)</f>
        <v>0</v>
      </c>
      <c r="BJ221" s="17" t="s">
        <v>82</v>
      </c>
      <c r="BK221" s="238">
        <f>ROUND(I221*H221,2)</f>
        <v>0</v>
      </c>
      <c r="BL221" s="17" t="s">
        <v>150</v>
      </c>
      <c r="BM221" s="237" t="s">
        <v>1731</v>
      </c>
    </row>
    <row r="222" spans="1:47" s="2" customFormat="1" ht="12">
      <c r="A222" s="38"/>
      <c r="B222" s="39"/>
      <c r="C222" s="40"/>
      <c r="D222" s="239" t="s">
        <v>152</v>
      </c>
      <c r="E222" s="40"/>
      <c r="F222" s="240" t="s">
        <v>914</v>
      </c>
      <c r="G222" s="40"/>
      <c r="H222" s="40"/>
      <c r="I222" s="241"/>
      <c r="J222" s="40"/>
      <c r="K222" s="40"/>
      <c r="L222" s="44"/>
      <c r="M222" s="242"/>
      <c r="N222" s="243"/>
      <c r="O222" s="91"/>
      <c r="P222" s="91"/>
      <c r="Q222" s="91"/>
      <c r="R222" s="91"/>
      <c r="S222" s="91"/>
      <c r="T222" s="92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152</v>
      </c>
      <c r="AU222" s="17" t="s">
        <v>86</v>
      </c>
    </row>
    <row r="223" spans="1:47" s="2" customFormat="1" ht="12">
      <c r="A223" s="38"/>
      <c r="B223" s="39"/>
      <c r="C223" s="40"/>
      <c r="D223" s="239" t="s">
        <v>156</v>
      </c>
      <c r="E223" s="40"/>
      <c r="F223" s="246" t="s">
        <v>916</v>
      </c>
      <c r="G223" s="40"/>
      <c r="H223" s="40"/>
      <c r="I223" s="241"/>
      <c r="J223" s="40"/>
      <c r="K223" s="40"/>
      <c r="L223" s="44"/>
      <c r="M223" s="242"/>
      <c r="N223" s="243"/>
      <c r="O223" s="91"/>
      <c r="P223" s="91"/>
      <c r="Q223" s="91"/>
      <c r="R223" s="91"/>
      <c r="S223" s="91"/>
      <c r="T223" s="92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156</v>
      </c>
      <c r="AU223" s="17" t="s">
        <v>86</v>
      </c>
    </row>
    <row r="224" spans="1:51" s="13" customFormat="1" ht="12">
      <c r="A224" s="13"/>
      <c r="B224" s="247"/>
      <c r="C224" s="248"/>
      <c r="D224" s="239" t="s">
        <v>158</v>
      </c>
      <c r="E224" s="249" t="s">
        <v>1</v>
      </c>
      <c r="F224" s="250" t="s">
        <v>917</v>
      </c>
      <c r="G224" s="248"/>
      <c r="H224" s="251">
        <v>5</v>
      </c>
      <c r="I224" s="252"/>
      <c r="J224" s="248"/>
      <c r="K224" s="248"/>
      <c r="L224" s="253"/>
      <c r="M224" s="254"/>
      <c r="N224" s="255"/>
      <c r="O224" s="255"/>
      <c r="P224" s="255"/>
      <c r="Q224" s="255"/>
      <c r="R224" s="255"/>
      <c r="S224" s="255"/>
      <c r="T224" s="25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57" t="s">
        <v>158</v>
      </c>
      <c r="AU224" s="257" t="s">
        <v>86</v>
      </c>
      <c r="AV224" s="13" t="s">
        <v>86</v>
      </c>
      <c r="AW224" s="13" t="s">
        <v>35</v>
      </c>
      <c r="AX224" s="13" t="s">
        <v>82</v>
      </c>
      <c r="AY224" s="257" t="s">
        <v>143</v>
      </c>
    </row>
    <row r="225" spans="1:65" s="2" customFormat="1" ht="16.5" customHeight="1">
      <c r="A225" s="38"/>
      <c r="B225" s="39"/>
      <c r="C225" s="226" t="s">
        <v>369</v>
      </c>
      <c r="D225" s="226" t="s">
        <v>145</v>
      </c>
      <c r="E225" s="227" t="s">
        <v>918</v>
      </c>
      <c r="F225" s="228" t="s">
        <v>919</v>
      </c>
      <c r="G225" s="229" t="s">
        <v>920</v>
      </c>
      <c r="H225" s="230">
        <v>90</v>
      </c>
      <c r="I225" s="231"/>
      <c r="J225" s="232">
        <f>ROUND(I225*H225,2)</f>
        <v>0</v>
      </c>
      <c r="K225" s="228" t="s">
        <v>1</v>
      </c>
      <c r="L225" s="44"/>
      <c r="M225" s="233" t="s">
        <v>1</v>
      </c>
      <c r="N225" s="234" t="s">
        <v>43</v>
      </c>
      <c r="O225" s="91"/>
      <c r="P225" s="235">
        <f>O225*H225</f>
        <v>0</v>
      </c>
      <c r="Q225" s="235">
        <v>0</v>
      </c>
      <c r="R225" s="235">
        <f>Q225*H225</f>
        <v>0</v>
      </c>
      <c r="S225" s="235">
        <v>0</v>
      </c>
      <c r="T225" s="236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37" t="s">
        <v>150</v>
      </c>
      <c r="AT225" s="237" t="s">
        <v>145</v>
      </c>
      <c r="AU225" s="237" t="s">
        <v>86</v>
      </c>
      <c r="AY225" s="17" t="s">
        <v>143</v>
      </c>
      <c r="BE225" s="238">
        <f>IF(N225="základní",J225,0)</f>
        <v>0</v>
      </c>
      <c r="BF225" s="238">
        <f>IF(N225="snížená",J225,0)</f>
        <v>0</v>
      </c>
      <c r="BG225" s="238">
        <f>IF(N225="zákl. přenesená",J225,0)</f>
        <v>0</v>
      </c>
      <c r="BH225" s="238">
        <f>IF(N225="sníž. přenesená",J225,0)</f>
        <v>0</v>
      </c>
      <c r="BI225" s="238">
        <f>IF(N225="nulová",J225,0)</f>
        <v>0</v>
      </c>
      <c r="BJ225" s="17" t="s">
        <v>82</v>
      </c>
      <c r="BK225" s="238">
        <f>ROUND(I225*H225,2)</f>
        <v>0</v>
      </c>
      <c r="BL225" s="17" t="s">
        <v>150</v>
      </c>
      <c r="BM225" s="237" t="s">
        <v>1732</v>
      </c>
    </row>
    <row r="226" spans="1:47" s="2" customFormat="1" ht="12">
      <c r="A226" s="38"/>
      <c r="B226" s="39"/>
      <c r="C226" s="40"/>
      <c r="D226" s="239" t="s">
        <v>152</v>
      </c>
      <c r="E226" s="40"/>
      <c r="F226" s="240" t="s">
        <v>919</v>
      </c>
      <c r="G226" s="40"/>
      <c r="H226" s="40"/>
      <c r="I226" s="241"/>
      <c r="J226" s="40"/>
      <c r="K226" s="40"/>
      <c r="L226" s="44"/>
      <c r="M226" s="242"/>
      <c r="N226" s="243"/>
      <c r="O226" s="91"/>
      <c r="P226" s="91"/>
      <c r="Q226" s="91"/>
      <c r="R226" s="91"/>
      <c r="S226" s="91"/>
      <c r="T226" s="92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T226" s="17" t="s">
        <v>152</v>
      </c>
      <c r="AU226" s="17" t="s">
        <v>86</v>
      </c>
    </row>
    <row r="227" spans="1:51" s="13" customFormat="1" ht="12">
      <c r="A227" s="13"/>
      <c r="B227" s="247"/>
      <c r="C227" s="248"/>
      <c r="D227" s="239" t="s">
        <v>158</v>
      </c>
      <c r="E227" s="249" t="s">
        <v>1</v>
      </c>
      <c r="F227" s="250" t="s">
        <v>922</v>
      </c>
      <c r="G227" s="248"/>
      <c r="H227" s="251">
        <v>90</v>
      </c>
      <c r="I227" s="252"/>
      <c r="J227" s="248"/>
      <c r="K227" s="248"/>
      <c r="L227" s="253"/>
      <c r="M227" s="254"/>
      <c r="N227" s="255"/>
      <c r="O227" s="255"/>
      <c r="P227" s="255"/>
      <c r="Q227" s="255"/>
      <c r="R227" s="255"/>
      <c r="S227" s="255"/>
      <c r="T227" s="25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57" t="s">
        <v>158</v>
      </c>
      <c r="AU227" s="257" t="s">
        <v>86</v>
      </c>
      <c r="AV227" s="13" t="s">
        <v>86</v>
      </c>
      <c r="AW227" s="13" t="s">
        <v>35</v>
      </c>
      <c r="AX227" s="13" t="s">
        <v>82</v>
      </c>
      <c r="AY227" s="257" t="s">
        <v>143</v>
      </c>
    </row>
    <row r="228" spans="1:65" s="2" customFormat="1" ht="16.5" customHeight="1">
      <c r="A228" s="38"/>
      <c r="B228" s="39"/>
      <c r="C228" s="226" t="s">
        <v>375</v>
      </c>
      <c r="D228" s="226" t="s">
        <v>145</v>
      </c>
      <c r="E228" s="227" t="s">
        <v>923</v>
      </c>
      <c r="F228" s="228" t="s">
        <v>924</v>
      </c>
      <c r="G228" s="229" t="s">
        <v>925</v>
      </c>
      <c r="H228" s="230">
        <v>10</v>
      </c>
      <c r="I228" s="231"/>
      <c r="J228" s="232">
        <f>ROUND(I228*H228,2)</f>
        <v>0</v>
      </c>
      <c r="K228" s="228" t="s">
        <v>1</v>
      </c>
      <c r="L228" s="44"/>
      <c r="M228" s="233" t="s">
        <v>1</v>
      </c>
      <c r="N228" s="234" t="s">
        <v>43</v>
      </c>
      <c r="O228" s="91"/>
      <c r="P228" s="235">
        <f>O228*H228</f>
        <v>0</v>
      </c>
      <c r="Q228" s="235">
        <v>0</v>
      </c>
      <c r="R228" s="235">
        <f>Q228*H228</f>
        <v>0</v>
      </c>
      <c r="S228" s="235">
        <v>0</v>
      </c>
      <c r="T228" s="236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37" t="s">
        <v>150</v>
      </c>
      <c r="AT228" s="237" t="s">
        <v>145</v>
      </c>
      <c r="AU228" s="237" t="s">
        <v>86</v>
      </c>
      <c r="AY228" s="17" t="s">
        <v>143</v>
      </c>
      <c r="BE228" s="238">
        <f>IF(N228="základní",J228,0)</f>
        <v>0</v>
      </c>
      <c r="BF228" s="238">
        <f>IF(N228="snížená",J228,0)</f>
        <v>0</v>
      </c>
      <c r="BG228" s="238">
        <f>IF(N228="zákl. přenesená",J228,0)</f>
        <v>0</v>
      </c>
      <c r="BH228" s="238">
        <f>IF(N228="sníž. přenesená",J228,0)</f>
        <v>0</v>
      </c>
      <c r="BI228" s="238">
        <f>IF(N228="nulová",J228,0)</f>
        <v>0</v>
      </c>
      <c r="BJ228" s="17" t="s">
        <v>82</v>
      </c>
      <c r="BK228" s="238">
        <f>ROUND(I228*H228,2)</f>
        <v>0</v>
      </c>
      <c r="BL228" s="17" t="s">
        <v>150</v>
      </c>
      <c r="BM228" s="237" t="s">
        <v>1733</v>
      </c>
    </row>
    <row r="229" spans="1:47" s="2" customFormat="1" ht="12">
      <c r="A229" s="38"/>
      <c r="B229" s="39"/>
      <c r="C229" s="40"/>
      <c r="D229" s="239" t="s">
        <v>152</v>
      </c>
      <c r="E229" s="40"/>
      <c r="F229" s="240" t="s">
        <v>924</v>
      </c>
      <c r="G229" s="40"/>
      <c r="H229" s="40"/>
      <c r="I229" s="241"/>
      <c r="J229" s="40"/>
      <c r="K229" s="40"/>
      <c r="L229" s="44"/>
      <c r="M229" s="242"/>
      <c r="N229" s="243"/>
      <c r="O229" s="91"/>
      <c r="P229" s="91"/>
      <c r="Q229" s="91"/>
      <c r="R229" s="91"/>
      <c r="S229" s="91"/>
      <c r="T229" s="92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152</v>
      </c>
      <c r="AU229" s="17" t="s">
        <v>86</v>
      </c>
    </row>
    <row r="230" spans="1:47" s="2" customFormat="1" ht="12">
      <c r="A230" s="38"/>
      <c r="B230" s="39"/>
      <c r="C230" s="40"/>
      <c r="D230" s="239" t="s">
        <v>156</v>
      </c>
      <c r="E230" s="40"/>
      <c r="F230" s="246" t="s">
        <v>927</v>
      </c>
      <c r="G230" s="40"/>
      <c r="H230" s="40"/>
      <c r="I230" s="241"/>
      <c r="J230" s="40"/>
      <c r="K230" s="40"/>
      <c r="L230" s="44"/>
      <c r="M230" s="242"/>
      <c r="N230" s="243"/>
      <c r="O230" s="91"/>
      <c r="P230" s="91"/>
      <c r="Q230" s="91"/>
      <c r="R230" s="91"/>
      <c r="S230" s="91"/>
      <c r="T230" s="92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156</v>
      </c>
      <c r="AU230" s="17" t="s">
        <v>86</v>
      </c>
    </row>
    <row r="231" spans="1:51" s="13" customFormat="1" ht="12">
      <c r="A231" s="13"/>
      <c r="B231" s="247"/>
      <c r="C231" s="248"/>
      <c r="D231" s="239" t="s">
        <v>158</v>
      </c>
      <c r="E231" s="249" t="s">
        <v>1</v>
      </c>
      <c r="F231" s="250" t="s">
        <v>928</v>
      </c>
      <c r="G231" s="248"/>
      <c r="H231" s="251">
        <v>10</v>
      </c>
      <c r="I231" s="252"/>
      <c r="J231" s="248"/>
      <c r="K231" s="248"/>
      <c r="L231" s="253"/>
      <c r="M231" s="254"/>
      <c r="N231" s="255"/>
      <c r="O231" s="255"/>
      <c r="P231" s="255"/>
      <c r="Q231" s="255"/>
      <c r="R231" s="255"/>
      <c r="S231" s="255"/>
      <c r="T231" s="25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57" t="s">
        <v>158</v>
      </c>
      <c r="AU231" s="257" t="s">
        <v>86</v>
      </c>
      <c r="AV231" s="13" t="s">
        <v>86</v>
      </c>
      <c r="AW231" s="13" t="s">
        <v>35</v>
      </c>
      <c r="AX231" s="13" t="s">
        <v>82</v>
      </c>
      <c r="AY231" s="257" t="s">
        <v>143</v>
      </c>
    </row>
    <row r="232" spans="1:65" s="2" customFormat="1" ht="16.5" customHeight="1">
      <c r="A232" s="38"/>
      <c r="B232" s="39"/>
      <c r="C232" s="226" t="s">
        <v>379</v>
      </c>
      <c r="D232" s="226" t="s">
        <v>145</v>
      </c>
      <c r="E232" s="227" t="s">
        <v>929</v>
      </c>
      <c r="F232" s="228" t="s">
        <v>930</v>
      </c>
      <c r="G232" s="229" t="s">
        <v>925</v>
      </c>
      <c r="H232" s="230">
        <v>8.5</v>
      </c>
      <c r="I232" s="231"/>
      <c r="J232" s="232">
        <f>ROUND(I232*H232,2)</f>
        <v>0</v>
      </c>
      <c r="K232" s="228" t="s">
        <v>1</v>
      </c>
      <c r="L232" s="44"/>
      <c r="M232" s="233" t="s">
        <v>1</v>
      </c>
      <c r="N232" s="234" t="s">
        <v>43</v>
      </c>
      <c r="O232" s="91"/>
      <c r="P232" s="235">
        <f>O232*H232</f>
        <v>0</v>
      </c>
      <c r="Q232" s="235">
        <v>0</v>
      </c>
      <c r="R232" s="235">
        <f>Q232*H232</f>
        <v>0</v>
      </c>
      <c r="S232" s="235">
        <v>0</v>
      </c>
      <c r="T232" s="236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37" t="s">
        <v>150</v>
      </c>
      <c r="AT232" s="237" t="s">
        <v>145</v>
      </c>
      <c r="AU232" s="237" t="s">
        <v>86</v>
      </c>
      <c r="AY232" s="17" t="s">
        <v>143</v>
      </c>
      <c r="BE232" s="238">
        <f>IF(N232="základní",J232,0)</f>
        <v>0</v>
      </c>
      <c r="BF232" s="238">
        <f>IF(N232="snížená",J232,0)</f>
        <v>0</v>
      </c>
      <c r="BG232" s="238">
        <f>IF(N232="zákl. přenesená",J232,0)</f>
        <v>0</v>
      </c>
      <c r="BH232" s="238">
        <f>IF(N232="sníž. přenesená",J232,0)</f>
        <v>0</v>
      </c>
      <c r="BI232" s="238">
        <f>IF(N232="nulová",J232,0)</f>
        <v>0</v>
      </c>
      <c r="BJ232" s="17" t="s">
        <v>82</v>
      </c>
      <c r="BK232" s="238">
        <f>ROUND(I232*H232,2)</f>
        <v>0</v>
      </c>
      <c r="BL232" s="17" t="s">
        <v>150</v>
      </c>
      <c r="BM232" s="237" t="s">
        <v>1734</v>
      </c>
    </row>
    <row r="233" spans="1:47" s="2" customFormat="1" ht="12">
      <c r="A233" s="38"/>
      <c r="B233" s="39"/>
      <c r="C233" s="40"/>
      <c r="D233" s="239" t="s">
        <v>152</v>
      </c>
      <c r="E233" s="40"/>
      <c r="F233" s="240" t="s">
        <v>930</v>
      </c>
      <c r="G233" s="40"/>
      <c r="H233" s="40"/>
      <c r="I233" s="241"/>
      <c r="J233" s="40"/>
      <c r="K233" s="40"/>
      <c r="L233" s="44"/>
      <c r="M233" s="242"/>
      <c r="N233" s="243"/>
      <c r="O233" s="91"/>
      <c r="P233" s="91"/>
      <c r="Q233" s="91"/>
      <c r="R233" s="91"/>
      <c r="S233" s="91"/>
      <c r="T233" s="92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152</v>
      </c>
      <c r="AU233" s="17" t="s">
        <v>86</v>
      </c>
    </row>
    <row r="234" spans="1:47" s="2" customFormat="1" ht="12">
      <c r="A234" s="38"/>
      <c r="B234" s="39"/>
      <c r="C234" s="40"/>
      <c r="D234" s="239" t="s">
        <v>156</v>
      </c>
      <c r="E234" s="40"/>
      <c r="F234" s="246" t="s">
        <v>932</v>
      </c>
      <c r="G234" s="40"/>
      <c r="H234" s="40"/>
      <c r="I234" s="241"/>
      <c r="J234" s="40"/>
      <c r="K234" s="40"/>
      <c r="L234" s="44"/>
      <c r="M234" s="242"/>
      <c r="N234" s="243"/>
      <c r="O234" s="91"/>
      <c r="P234" s="91"/>
      <c r="Q234" s="91"/>
      <c r="R234" s="91"/>
      <c r="S234" s="91"/>
      <c r="T234" s="92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T234" s="17" t="s">
        <v>156</v>
      </c>
      <c r="AU234" s="17" t="s">
        <v>86</v>
      </c>
    </row>
    <row r="235" spans="1:51" s="13" customFormat="1" ht="12">
      <c r="A235" s="13"/>
      <c r="B235" s="247"/>
      <c r="C235" s="248"/>
      <c r="D235" s="239" t="s">
        <v>158</v>
      </c>
      <c r="E235" s="249" t="s">
        <v>1</v>
      </c>
      <c r="F235" s="250" t="s">
        <v>933</v>
      </c>
      <c r="G235" s="248"/>
      <c r="H235" s="251">
        <v>8.5</v>
      </c>
      <c r="I235" s="252"/>
      <c r="J235" s="248"/>
      <c r="K235" s="248"/>
      <c r="L235" s="253"/>
      <c r="M235" s="254"/>
      <c r="N235" s="255"/>
      <c r="O235" s="255"/>
      <c r="P235" s="255"/>
      <c r="Q235" s="255"/>
      <c r="R235" s="255"/>
      <c r="S235" s="255"/>
      <c r="T235" s="256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57" t="s">
        <v>158</v>
      </c>
      <c r="AU235" s="257" t="s">
        <v>86</v>
      </c>
      <c r="AV235" s="13" t="s">
        <v>86</v>
      </c>
      <c r="AW235" s="13" t="s">
        <v>35</v>
      </c>
      <c r="AX235" s="13" t="s">
        <v>82</v>
      </c>
      <c r="AY235" s="257" t="s">
        <v>143</v>
      </c>
    </row>
    <row r="236" spans="1:65" s="2" customFormat="1" ht="16.5" customHeight="1">
      <c r="A236" s="38"/>
      <c r="B236" s="39"/>
      <c r="C236" s="226" t="s">
        <v>385</v>
      </c>
      <c r="D236" s="226" t="s">
        <v>145</v>
      </c>
      <c r="E236" s="227" t="s">
        <v>934</v>
      </c>
      <c r="F236" s="228" t="s">
        <v>935</v>
      </c>
      <c r="G236" s="229" t="s">
        <v>925</v>
      </c>
      <c r="H236" s="230">
        <v>2</v>
      </c>
      <c r="I236" s="231"/>
      <c r="J236" s="232">
        <f>ROUND(I236*H236,2)</f>
        <v>0</v>
      </c>
      <c r="K236" s="228" t="s">
        <v>1</v>
      </c>
      <c r="L236" s="44"/>
      <c r="M236" s="233" t="s">
        <v>1</v>
      </c>
      <c r="N236" s="234" t="s">
        <v>43</v>
      </c>
      <c r="O236" s="91"/>
      <c r="P236" s="235">
        <f>O236*H236</f>
        <v>0</v>
      </c>
      <c r="Q236" s="235">
        <v>0</v>
      </c>
      <c r="R236" s="235">
        <f>Q236*H236</f>
        <v>0</v>
      </c>
      <c r="S236" s="235">
        <v>0</v>
      </c>
      <c r="T236" s="236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37" t="s">
        <v>150</v>
      </c>
      <c r="AT236" s="237" t="s">
        <v>145</v>
      </c>
      <c r="AU236" s="237" t="s">
        <v>86</v>
      </c>
      <c r="AY236" s="17" t="s">
        <v>143</v>
      </c>
      <c r="BE236" s="238">
        <f>IF(N236="základní",J236,0)</f>
        <v>0</v>
      </c>
      <c r="BF236" s="238">
        <f>IF(N236="snížená",J236,0)</f>
        <v>0</v>
      </c>
      <c r="BG236" s="238">
        <f>IF(N236="zákl. přenesená",J236,0)</f>
        <v>0</v>
      </c>
      <c r="BH236" s="238">
        <f>IF(N236="sníž. přenesená",J236,0)</f>
        <v>0</v>
      </c>
      <c r="BI236" s="238">
        <f>IF(N236="nulová",J236,0)</f>
        <v>0</v>
      </c>
      <c r="BJ236" s="17" t="s">
        <v>82</v>
      </c>
      <c r="BK236" s="238">
        <f>ROUND(I236*H236,2)</f>
        <v>0</v>
      </c>
      <c r="BL236" s="17" t="s">
        <v>150</v>
      </c>
      <c r="BM236" s="237" t="s">
        <v>1735</v>
      </c>
    </row>
    <row r="237" spans="1:47" s="2" customFormat="1" ht="12">
      <c r="A237" s="38"/>
      <c r="B237" s="39"/>
      <c r="C237" s="40"/>
      <c r="D237" s="239" t="s">
        <v>152</v>
      </c>
      <c r="E237" s="40"/>
      <c r="F237" s="240" t="s">
        <v>930</v>
      </c>
      <c r="G237" s="40"/>
      <c r="H237" s="40"/>
      <c r="I237" s="241"/>
      <c r="J237" s="40"/>
      <c r="K237" s="40"/>
      <c r="L237" s="44"/>
      <c r="M237" s="242"/>
      <c r="N237" s="243"/>
      <c r="O237" s="91"/>
      <c r="P237" s="91"/>
      <c r="Q237" s="91"/>
      <c r="R237" s="91"/>
      <c r="S237" s="91"/>
      <c r="T237" s="92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152</v>
      </c>
      <c r="AU237" s="17" t="s">
        <v>86</v>
      </c>
    </row>
    <row r="238" spans="1:47" s="2" customFormat="1" ht="12">
      <c r="A238" s="38"/>
      <c r="B238" s="39"/>
      <c r="C238" s="40"/>
      <c r="D238" s="239" t="s">
        <v>156</v>
      </c>
      <c r="E238" s="40"/>
      <c r="F238" s="246" t="s">
        <v>932</v>
      </c>
      <c r="G238" s="40"/>
      <c r="H238" s="40"/>
      <c r="I238" s="241"/>
      <c r="J238" s="40"/>
      <c r="K238" s="40"/>
      <c r="L238" s="44"/>
      <c r="M238" s="242"/>
      <c r="N238" s="243"/>
      <c r="O238" s="91"/>
      <c r="P238" s="91"/>
      <c r="Q238" s="91"/>
      <c r="R238" s="91"/>
      <c r="S238" s="91"/>
      <c r="T238" s="92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T238" s="17" t="s">
        <v>156</v>
      </c>
      <c r="AU238" s="17" t="s">
        <v>86</v>
      </c>
    </row>
    <row r="239" spans="1:51" s="13" customFormat="1" ht="12">
      <c r="A239" s="13"/>
      <c r="B239" s="247"/>
      <c r="C239" s="248"/>
      <c r="D239" s="239" t="s">
        <v>158</v>
      </c>
      <c r="E239" s="249" t="s">
        <v>1</v>
      </c>
      <c r="F239" s="250" t="s">
        <v>86</v>
      </c>
      <c r="G239" s="248"/>
      <c r="H239" s="251">
        <v>2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57" t="s">
        <v>158</v>
      </c>
      <c r="AU239" s="257" t="s">
        <v>86</v>
      </c>
      <c r="AV239" s="13" t="s">
        <v>86</v>
      </c>
      <c r="AW239" s="13" t="s">
        <v>35</v>
      </c>
      <c r="AX239" s="13" t="s">
        <v>82</v>
      </c>
      <c r="AY239" s="257" t="s">
        <v>143</v>
      </c>
    </row>
    <row r="240" spans="1:65" s="2" customFormat="1" ht="16.5" customHeight="1">
      <c r="A240" s="38"/>
      <c r="B240" s="39"/>
      <c r="C240" s="226" t="s">
        <v>389</v>
      </c>
      <c r="D240" s="226" t="s">
        <v>145</v>
      </c>
      <c r="E240" s="227" t="s">
        <v>937</v>
      </c>
      <c r="F240" s="228" t="s">
        <v>938</v>
      </c>
      <c r="G240" s="229" t="s">
        <v>792</v>
      </c>
      <c r="H240" s="230">
        <v>7</v>
      </c>
      <c r="I240" s="231"/>
      <c r="J240" s="232">
        <f>ROUND(I240*H240,2)</f>
        <v>0</v>
      </c>
      <c r="K240" s="228" t="s">
        <v>1</v>
      </c>
      <c r="L240" s="44"/>
      <c r="M240" s="233" t="s">
        <v>1</v>
      </c>
      <c r="N240" s="234" t="s">
        <v>43</v>
      </c>
      <c r="O240" s="91"/>
      <c r="P240" s="235">
        <f>O240*H240</f>
        <v>0</v>
      </c>
      <c r="Q240" s="235">
        <v>0</v>
      </c>
      <c r="R240" s="235">
        <f>Q240*H240</f>
        <v>0</v>
      </c>
      <c r="S240" s="235">
        <v>0</v>
      </c>
      <c r="T240" s="236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37" t="s">
        <v>150</v>
      </c>
      <c r="AT240" s="237" t="s">
        <v>145</v>
      </c>
      <c r="AU240" s="237" t="s">
        <v>86</v>
      </c>
      <c r="AY240" s="17" t="s">
        <v>143</v>
      </c>
      <c r="BE240" s="238">
        <f>IF(N240="základní",J240,0)</f>
        <v>0</v>
      </c>
      <c r="BF240" s="238">
        <f>IF(N240="snížená",J240,0)</f>
        <v>0</v>
      </c>
      <c r="BG240" s="238">
        <f>IF(N240="zákl. přenesená",J240,0)</f>
        <v>0</v>
      </c>
      <c r="BH240" s="238">
        <f>IF(N240="sníž. přenesená",J240,0)</f>
        <v>0</v>
      </c>
      <c r="BI240" s="238">
        <f>IF(N240="nulová",J240,0)</f>
        <v>0</v>
      </c>
      <c r="BJ240" s="17" t="s">
        <v>82</v>
      </c>
      <c r="BK240" s="238">
        <f>ROUND(I240*H240,2)</f>
        <v>0</v>
      </c>
      <c r="BL240" s="17" t="s">
        <v>150</v>
      </c>
      <c r="BM240" s="237" t="s">
        <v>1736</v>
      </c>
    </row>
    <row r="241" spans="1:47" s="2" customFormat="1" ht="12">
      <c r="A241" s="38"/>
      <c r="B241" s="39"/>
      <c r="C241" s="40"/>
      <c r="D241" s="239" t="s">
        <v>152</v>
      </c>
      <c r="E241" s="40"/>
      <c r="F241" s="240" t="s">
        <v>938</v>
      </c>
      <c r="G241" s="40"/>
      <c r="H241" s="40"/>
      <c r="I241" s="241"/>
      <c r="J241" s="40"/>
      <c r="K241" s="40"/>
      <c r="L241" s="44"/>
      <c r="M241" s="242"/>
      <c r="N241" s="243"/>
      <c r="O241" s="91"/>
      <c r="P241" s="91"/>
      <c r="Q241" s="91"/>
      <c r="R241" s="91"/>
      <c r="S241" s="91"/>
      <c r="T241" s="92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152</v>
      </c>
      <c r="AU241" s="17" t="s">
        <v>86</v>
      </c>
    </row>
    <row r="242" spans="1:51" s="13" customFormat="1" ht="12">
      <c r="A242" s="13"/>
      <c r="B242" s="247"/>
      <c r="C242" s="248"/>
      <c r="D242" s="239" t="s">
        <v>158</v>
      </c>
      <c r="E242" s="249" t="s">
        <v>1</v>
      </c>
      <c r="F242" s="250" t="s">
        <v>198</v>
      </c>
      <c r="G242" s="248"/>
      <c r="H242" s="251">
        <v>7</v>
      </c>
      <c r="I242" s="252"/>
      <c r="J242" s="248"/>
      <c r="K242" s="248"/>
      <c r="L242" s="253"/>
      <c r="M242" s="254"/>
      <c r="N242" s="255"/>
      <c r="O242" s="255"/>
      <c r="P242" s="255"/>
      <c r="Q242" s="255"/>
      <c r="R242" s="255"/>
      <c r="S242" s="255"/>
      <c r="T242" s="256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7" t="s">
        <v>158</v>
      </c>
      <c r="AU242" s="257" t="s">
        <v>86</v>
      </c>
      <c r="AV242" s="13" t="s">
        <v>86</v>
      </c>
      <c r="AW242" s="13" t="s">
        <v>35</v>
      </c>
      <c r="AX242" s="13" t="s">
        <v>82</v>
      </c>
      <c r="AY242" s="257" t="s">
        <v>143</v>
      </c>
    </row>
    <row r="243" spans="1:65" s="2" customFormat="1" ht="21.75" customHeight="1">
      <c r="A243" s="38"/>
      <c r="B243" s="39"/>
      <c r="C243" s="226" t="s">
        <v>393</v>
      </c>
      <c r="D243" s="226" t="s">
        <v>145</v>
      </c>
      <c r="E243" s="227" t="s">
        <v>949</v>
      </c>
      <c r="F243" s="228" t="s">
        <v>950</v>
      </c>
      <c r="G243" s="229" t="s">
        <v>792</v>
      </c>
      <c r="H243" s="230">
        <v>7</v>
      </c>
      <c r="I243" s="231"/>
      <c r="J243" s="232">
        <f>ROUND(I243*H243,2)</f>
        <v>0</v>
      </c>
      <c r="K243" s="228" t="s">
        <v>1</v>
      </c>
      <c r="L243" s="44"/>
      <c r="M243" s="233" t="s">
        <v>1</v>
      </c>
      <c r="N243" s="234" t="s">
        <v>43</v>
      </c>
      <c r="O243" s="91"/>
      <c r="P243" s="235">
        <f>O243*H243</f>
        <v>0</v>
      </c>
      <c r="Q243" s="235">
        <v>0</v>
      </c>
      <c r="R243" s="235">
        <f>Q243*H243</f>
        <v>0</v>
      </c>
      <c r="S243" s="235">
        <v>0</v>
      </c>
      <c r="T243" s="236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7" t="s">
        <v>150</v>
      </c>
      <c r="AT243" s="237" t="s">
        <v>145</v>
      </c>
      <c r="AU243" s="237" t="s">
        <v>86</v>
      </c>
      <c r="AY243" s="17" t="s">
        <v>143</v>
      </c>
      <c r="BE243" s="238">
        <f>IF(N243="základní",J243,0)</f>
        <v>0</v>
      </c>
      <c r="BF243" s="238">
        <f>IF(N243="snížená",J243,0)</f>
        <v>0</v>
      </c>
      <c r="BG243" s="238">
        <f>IF(N243="zákl. přenesená",J243,0)</f>
        <v>0</v>
      </c>
      <c r="BH243" s="238">
        <f>IF(N243="sníž. přenesená",J243,0)</f>
        <v>0</v>
      </c>
      <c r="BI243" s="238">
        <f>IF(N243="nulová",J243,0)</f>
        <v>0</v>
      </c>
      <c r="BJ243" s="17" t="s">
        <v>82</v>
      </c>
      <c r="BK243" s="238">
        <f>ROUND(I243*H243,2)</f>
        <v>0</v>
      </c>
      <c r="BL243" s="17" t="s">
        <v>150</v>
      </c>
      <c r="BM243" s="237" t="s">
        <v>1737</v>
      </c>
    </row>
    <row r="244" spans="1:47" s="2" customFormat="1" ht="12">
      <c r="A244" s="38"/>
      <c r="B244" s="39"/>
      <c r="C244" s="40"/>
      <c r="D244" s="239" t="s">
        <v>152</v>
      </c>
      <c r="E244" s="40"/>
      <c r="F244" s="240" t="s">
        <v>952</v>
      </c>
      <c r="G244" s="40"/>
      <c r="H244" s="40"/>
      <c r="I244" s="241"/>
      <c r="J244" s="40"/>
      <c r="K244" s="40"/>
      <c r="L244" s="44"/>
      <c r="M244" s="242"/>
      <c r="N244" s="243"/>
      <c r="O244" s="91"/>
      <c r="P244" s="91"/>
      <c r="Q244" s="91"/>
      <c r="R244" s="91"/>
      <c r="S244" s="91"/>
      <c r="T244" s="92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7" t="s">
        <v>152</v>
      </c>
      <c r="AU244" s="17" t="s">
        <v>86</v>
      </c>
    </row>
    <row r="245" spans="1:47" s="2" customFormat="1" ht="12">
      <c r="A245" s="38"/>
      <c r="B245" s="39"/>
      <c r="C245" s="40"/>
      <c r="D245" s="239" t="s">
        <v>156</v>
      </c>
      <c r="E245" s="40"/>
      <c r="F245" s="246" t="s">
        <v>795</v>
      </c>
      <c r="G245" s="40"/>
      <c r="H245" s="40"/>
      <c r="I245" s="241"/>
      <c r="J245" s="40"/>
      <c r="K245" s="40"/>
      <c r="L245" s="44"/>
      <c r="M245" s="242"/>
      <c r="N245" s="243"/>
      <c r="O245" s="91"/>
      <c r="P245" s="91"/>
      <c r="Q245" s="91"/>
      <c r="R245" s="91"/>
      <c r="S245" s="91"/>
      <c r="T245" s="92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T245" s="17" t="s">
        <v>156</v>
      </c>
      <c r="AU245" s="17" t="s">
        <v>86</v>
      </c>
    </row>
    <row r="246" spans="1:51" s="13" customFormat="1" ht="12">
      <c r="A246" s="13"/>
      <c r="B246" s="247"/>
      <c r="C246" s="248"/>
      <c r="D246" s="239" t="s">
        <v>158</v>
      </c>
      <c r="E246" s="249" t="s">
        <v>1</v>
      </c>
      <c r="F246" s="250" t="s">
        <v>198</v>
      </c>
      <c r="G246" s="248"/>
      <c r="H246" s="251">
        <v>7</v>
      </c>
      <c r="I246" s="252"/>
      <c r="J246" s="248"/>
      <c r="K246" s="248"/>
      <c r="L246" s="253"/>
      <c r="M246" s="293"/>
      <c r="N246" s="294"/>
      <c r="O246" s="294"/>
      <c r="P246" s="294"/>
      <c r="Q246" s="294"/>
      <c r="R246" s="294"/>
      <c r="S246" s="294"/>
      <c r="T246" s="295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7" t="s">
        <v>158</v>
      </c>
      <c r="AU246" s="257" t="s">
        <v>86</v>
      </c>
      <c r="AV246" s="13" t="s">
        <v>86</v>
      </c>
      <c r="AW246" s="13" t="s">
        <v>35</v>
      </c>
      <c r="AX246" s="13" t="s">
        <v>82</v>
      </c>
      <c r="AY246" s="257" t="s">
        <v>143</v>
      </c>
    </row>
    <row r="247" spans="1:31" s="2" customFormat="1" ht="6.95" customHeight="1">
      <c r="A247" s="38"/>
      <c r="B247" s="66"/>
      <c r="C247" s="67"/>
      <c r="D247" s="67"/>
      <c r="E247" s="67"/>
      <c r="F247" s="67"/>
      <c r="G247" s="67"/>
      <c r="H247" s="67"/>
      <c r="I247" s="67"/>
      <c r="J247" s="67"/>
      <c r="K247" s="67"/>
      <c r="L247" s="44"/>
      <c r="M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</row>
  </sheetData>
  <sheetProtection password="CC35" sheet="1" objects="1" scenarios="1" formatColumns="0" formatRows="0" autoFilter="0"/>
  <autoFilter ref="C121:K24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NOTEBOOK3A\Notebook3</dc:creator>
  <cp:keywords/>
  <dc:description/>
  <cp:lastModifiedBy>NOTEBOOK3A\Notebook3</cp:lastModifiedBy>
  <dcterms:created xsi:type="dcterms:W3CDTF">2024-02-08T10:08:01Z</dcterms:created>
  <dcterms:modified xsi:type="dcterms:W3CDTF">2024-02-08T10:08:16Z</dcterms:modified>
  <cp:category/>
  <cp:version/>
  <cp:contentType/>
  <cp:contentStatus/>
</cp:coreProperties>
</file>