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102\Archiv\_archiv AKCE\akce 2016\1602 - Chodník Opavská, Rýmařov\_Rozpočet\"/>
    </mc:Choice>
  </mc:AlternateContent>
  <xr:revisionPtr revIDLastSave="0" documentId="8_{FDA21249-8C95-4892-B87A-11ECCD9DED7D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0 001-1 Pol" sheetId="12" r:id="rId4"/>
    <sheet name="000 001-2 Pol" sheetId="13" r:id="rId5"/>
    <sheet name="001 001-1 Pol" sheetId="14" r:id="rId6"/>
    <sheet name="001 001-2 Pol" sheetId="15" r:id="rId7"/>
    <sheet name="002 001 Pol" sheetId="16" r:id="rId8"/>
    <sheet name="003 001 Pol" sheetId="17" r:id="rId9"/>
  </sheets>
  <externalReferences>
    <externalReference r:id="rId10"/>
  </externalReferences>
  <definedNames>
    <definedName name="CelkemDPHVypocet" localSheetId="1">Stavba!$H$50</definedName>
    <definedName name="CenaCelkem">Stavba!$G$29</definedName>
    <definedName name="CenaCelkemBezDPH">Stavba!$G$28</definedName>
    <definedName name="CenaCelkemVypocet" localSheetId="1">Stavba!$I$50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'000 001-1 Pol'!$1:$7</definedName>
    <definedName name="_xlnm.Print_Titles" localSheetId="4">'000 001-2 Pol'!$1:$7</definedName>
    <definedName name="_xlnm.Print_Titles" localSheetId="5">'001 001-1 Pol'!$1:$7</definedName>
    <definedName name="_xlnm.Print_Titles" localSheetId="6">'001 001-2 Pol'!$1:$7</definedName>
    <definedName name="_xlnm.Print_Titles" localSheetId="7">'002 001 Pol'!$1:$7</definedName>
    <definedName name="_xlnm.Print_Titles" localSheetId="8">'003 001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'000 001-1 Pol'!$A$1:$Y$31</definedName>
    <definedName name="_xlnm.Print_Area" localSheetId="4">'000 001-2 Pol'!$A$1:$Y$60</definedName>
    <definedName name="_xlnm.Print_Area" localSheetId="5">'001 001-1 Pol'!$A$1:$Y$451</definedName>
    <definedName name="_xlnm.Print_Area" localSheetId="6">'001 001-2 Pol'!$A$1:$Y$95</definedName>
    <definedName name="_xlnm.Print_Area" localSheetId="7">'002 001 Pol'!$A$1:$Y$451</definedName>
    <definedName name="_xlnm.Print_Area" localSheetId="8">'003 001 Pol'!$A$1:$Y$21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Stavba!$F$50</definedName>
    <definedName name="ZakladDPHZakl">Stavba!$G$25</definedName>
    <definedName name="ZakladDPHZaklVypocet" localSheetId="1">Stavba!$G$50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9" i="1" l="1"/>
  <c r="I78" i="1"/>
  <c r="I77" i="1"/>
  <c r="I76" i="1"/>
  <c r="I75" i="1"/>
  <c r="I74" i="1"/>
  <c r="I73" i="1"/>
  <c r="I72" i="1"/>
  <c r="I71" i="1"/>
  <c r="I70" i="1"/>
  <c r="I69" i="1"/>
  <c r="I68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11" i="17"/>
  <c r="G8" i="17"/>
  <c r="G9" i="17"/>
  <c r="I9" i="17"/>
  <c r="I8" i="17" s="1"/>
  <c r="K9" i="17"/>
  <c r="K8" i="17" s="1"/>
  <c r="M9" i="17"/>
  <c r="M8" i="17" s="1"/>
  <c r="O9" i="17"/>
  <c r="O8" i="17" s="1"/>
  <c r="Q9" i="17"/>
  <c r="Q8" i="17" s="1"/>
  <c r="V9" i="17"/>
  <c r="V8" i="17" s="1"/>
  <c r="AE11" i="17"/>
  <c r="AF11" i="17"/>
  <c r="G441" i="16"/>
  <c r="BA409" i="16"/>
  <c r="G9" i="16"/>
  <c r="I9" i="16"/>
  <c r="I8" i="16" s="1"/>
  <c r="K9" i="16"/>
  <c r="K8" i="16" s="1"/>
  <c r="M9" i="16"/>
  <c r="O9" i="16"/>
  <c r="O8" i="16" s="1"/>
  <c r="Q9" i="16"/>
  <c r="Q8" i="16" s="1"/>
  <c r="V9" i="16"/>
  <c r="V8" i="16" s="1"/>
  <c r="G12" i="16"/>
  <c r="G8" i="16" s="1"/>
  <c r="I12" i="16"/>
  <c r="K12" i="16"/>
  <c r="O12" i="16"/>
  <c r="Q12" i="16"/>
  <c r="V12" i="16"/>
  <c r="G31" i="16"/>
  <c r="I31" i="16"/>
  <c r="K31" i="16"/>
  <c r="M31" i="16"/>
  <c r="O31" i="16"/>
  <c r="Q31" i="16"/>
  <c r="V31" i="16"/>
  <c r="G39" i="16"/>
  <c r="M39" i="16" s="1"/>
  <c r="I39" i="16"/>
  <c r="K39" i="16"/>
  <c r="O39" i="16"/>
  <c r="Q39" i="16"/>
  <c r="V39" i="16"/>
  <c r="G51" i="16"/>
  <c r="I51" i="16"/>
  <c r="K51" i="16"/>
  <c r="M51" i="16"/>
  <c r="O51" i="16"/>
  <c r="Q51" i="16"/>
  <c r="V51" i="16"/>
  <c r="G57" i="16"/>
  <c r="I57" i="16"/>
  <c r="K57" i="16"/>
  <c r="M57" i="16"/>
  <c r="O57" i="16"/>
  <c r="Q57" i="16"/>
  <c r="V57" i="16"/>
  <c r="G59" i="16"/>
  <c r="I59" i="16"/>
  <c r="K59" i="16"/>
  <c r="M59" i="16"/>
  <c r="O59" i="16"/>
  <c r="Q59" i="16"/>
  <c r="V59" i="16"/>
  <c r="G73" i="16"/>
  <c r="I73" i="16"/>
  <c r="K73" i="16"/>
  <c r="M73" i="16"/>
  <c r="O73" i="16"/>
  <c r="Q73" i="16"/>
  <c r="V73" i="16"/>
  <c r="G75" i="16"/>
  <c r="I75" i="16"/>
  <c r="K75" i="16"/>
  <c r="M75" i="16"/>
  <c r="O75" i="16"/>
  <c r="Q75" i="16"/>
  <c r="V75" i="16"/>
  <c r="G80" i="16"/>
  <c r="I80" i="16"/>
  <c r="K80" i="16"/>
  <c r="M80" i="16"/>
  <c r="O80" i="16"/>
  <c r="Q80" i="16"/>
  <c r="V80" i="16"/>
  <c r="G91" i="16"/>
  <c r="M91" i="16" s="1"/>
  <c r="I91" i="16"/>
  <c r="K91" i="16"/>
  <c r="O91" i="16"/>
  <c r="Q91" i="16"/>
  <c r="V91" i="16"/>
  <c r="G97" i="16"/>
  <c r="I97" i="16"/>
  <c r="K97" i="16"/>
  <c r="M97" i="16"/>
  <c r="O97" i="16"/>
  <c r="Q97" i="16"/>
  <c r="V97" i="16"/>
  <c r="G102" i="16"/>
  <c r="I102" i="16"/>
  <c r="K102" i="16"/>
  <c r="M102" i="16"/>
  <c r="O102" i="16"/>
  <c r="Q102" i="16"/>
  <c r="V102" i="16"/>
  <c r="G121" i="16"/>
  <c r="M121" i="16" s="1"/>
  <c r="I121" i="16"/>
  <c r="K121" i="16"/>
  <c r="O121" i="16"/>
  <c r="Q121" i="16"/>
  <c r="V121" i="16"/>
  <c r="G131" i="16"/>
  <c r="I131" i="16"/>
  <c r="K131" i="16"/>
  <c r="M131" i="16"/>
  <c r="O131" i="16"/>
  <c r="Q131" i="16"/>
  <c r="V131" i="16"/>
  <c r="G134" i="16"/>
  <c r="I134" i="16"/>
  <c r="I133" i="16" s="1"/>
  <c r="K134" i="16"/>
  <c r="K133" i="16" s="1"/>
  <c r="M134" i="16"/>
  <c r="O134" i="16"/>
  <c r="O133" i="16" s="1"/>
  <c r="Q134" i="16"/>
  <c r="Q133" i="16" s="1"/>
  <c r="V134" i="16"/>
  <c r="V133" i="16" s="1"/>
  <c r="G138" i="16"/>
  <c r="G133" i="16" s="1"/>
  <c r="I138" i="16"/>
  <c r="K138" i="16"/>
  <c r="O138" i="16"/>
  <c r="Q138" i="16"/>
  <c r="V138" i="16"/>
  <c r="G140" i="16"/>
  <c r="I140" i="16"/>
  <c r="K140" i="16"/>
  <c r="M140" i="16"/>
  <c r="O140" i="16"/>
  <c r="Q140" i="16"/>
  <c r="V140" i="16"/>
  <c r="G142" i="16"/>
  <c r="M142" i="16" s="1"/>
  <c r="I142" i="16"/>
  <c r="K142" i="16"/>
  <c r="O142" i="16"/>
  <c r="Q142" i="16"/>
  <c r="V142" i="16"/>
  <c r="G144" i="16"/>
  <c r="M144" i="16" s="1"/>
  <c r="I144" i="16"/>
  <c r="K144" i="16"/>
  <c r="O144" i="16"/>
  <c r="Q144" i="16"/>
  <c r="V144" i="16"/>
  <c r="G146" i="16"/>
  <c r="I146" i="16"/>
  <c r="K146" i="16"/>
  <c r="M146" i="16"/>
  <c r="O146" i="16"/>
  <c r="V146" i="16"/>
  <c r="G147" i="16"/>
  <c r="I147" i="16"/>
  <c r="K147" i="16"/>
  <c r="M147" i="16"/>
  <c r="O147" i="16"/>
  <c r="Q147" i="16"/>
  <c r="Q146" i="16" s="1"/>
  <c r="V147" i="16"/>
  <c r="G158" i="16"/>
  <c r="I158" i="16"/>
  <c r="I157" i="16" s="1"/>
  <c r="K158" i="16"/>
  <c r="M158" i="16"/>
  <c r="O158" i="16"/>
  <c r="Q158" i="16"/>
  <c r="V158" i="16"/>
  <c r="G162" i="16"/>
  <c r="I162" i="16"/>
  <c r="K162" i="16"/>
  <c r="K157" i="16" s="1"/>
  <c r="M162" i="16"/>
  <c r="O162" i="16"/>
  <c r="O157" i="16" s="1"/>
  <c r="Q162" i="16"/>
  <c r="Q157" i="16" s="1"/>
  <c r="V162" i="16"/>
  <c r="V157" i="16" s="1"/>
  <c r="G169" i="16"/>
  <c r="M169" i="16" s="1"/>
  <c r="I169" i="16"/>
  <c r="K169" i="16"/>
  <c r="O169" i="16"/>
  <c r="Q169" i="16"/>
  <c r="V169" i="16"/>
  <c r="G174" i="16"/>
  <c r="I174" i="16"/>
  <c r="K174" i="16"/>
  <c r="M174" i="16"/>
  <c r="O174" i="16"/>
  <c r="Q174" i="16"/>
  <c r="V174" i="16"/>
  <c r="G178" i="16"/>
  <c r="M178" i="16" s="1"/>
  <c r="I178" i="16"/>
  <c r="K178" i="16"/>
  <c r="O178" i="16"/>
  <c r="Q178" i="16"/>
  <c r="V178" i="16"/>
  <c r="G181" i="16"/>
  <c r="M181" i="16" s="1"/>
  <c r="I181" i="16"/>
  <c r="K181" i="16"/>
  <c r="O181" i="16"/>
  <c r="Q181" i="16"/>
  <c r="V181" i="16"/>
  <c r="G184" i="16"/>
  <c r="I184" i="16"/>
  <c r="K184" i="16"/>
  <c r="M184" i="16"/>
  <c r="O184" i="16"/>
  <c r="Q184" i="16"/>
  <c r="V184" i="16"/>
  <c r="G189" i="16"/>
  <c r="M189" i="16" s="1"/>
  <c r="I189" i="16"/>
  <c r="K189" i="16"/>
  <c r="O189" i="16"/>
  <c r="Q189" i="16"/>
  <c r="V189" i="16"/>
  <c r="G194" i="16"/>
  <c r="I194" i="16"/>
  <c r="K194" i="16"/>
  <c r="M194" i="16"/>
  <c r="O194" i="16"/>
  <c r="Q194" i="16"/>
  <c r="V194" i="16"/>
  <c r="G197" i="16"/>
  <c r="M197" i="16" s="1"/>
  <c r="I197" i="16"/>
  <c r="K197" i="16"/>
  <c r="O197" i="16"/>
  <c r="Q197" i="16"/>
  <c r="V197" i="16"/>
  <c r="G200" i="16"/>
  <c r="I200" i="16"/>
  <c r="K200" i="16"/>
  <c r="M200" i="16"/>
  <c r="O200" i="16"/>
  <c r="Q200" i="16"/>
  <c r="V200" i="16"/>
  <c r="G205" i="16"/>
  <c r="M205" i="16" s="1"/>
  <c r="I205" i="16"/>
  <c r="K205" i="16"/>
  <c r="O205" i="16"/>
  <c r="Q205" i="16"/>
  <c r="V205" i="16"/>
  <c r="G212" i="16"/>
  <c r="M212" i="16" s="1"/>
  <c r="I212" i="16"/>
  <c r="K212" i="16"/>
  <c r="O212" i="16"/>
  <c r="Q212" i="16"/>
  <c r="V212" i="16"/>
  <c r="G219" i="16"/>
  <c r="M219" i="16" s="1"/>
  <c r="I219" i="16"/>
  <c r="K219" i="16"/>
  <c r="O219" i="16"/>
  <c r="Q219" i="16"/>
  <c r="V219" i="16"/>
  <c r="G225" i="16"/>
  <c r="I225" i="16"/>
  <c r="K225" i="16"/>
  <c r="M225" i="16"/>
  <c r="O225" i="16"/>
  <c r="Q225" i="16"/>
  <c r="V225" i="16"/>
  <c r="G231" i="16"/>
  <c r="G157" i="16" s="1"/>
  <c r="I231" i="16"/>
  <c r="K231" i="16"/>
  <c r="O231" i="16"/>
  <c r="Q231" i="16"/>
  <c r="V231" i="16"/>
  <c r="G235" i="16"/>
  <c r="I235" i="16"/>
  <c r="K235" i="16"/>
  <c r="M235" i="16"/>
  <c r="O235" i="16"/>
  <c r="Q235" i="16"/>
  <c r="V235" i="16"/>
  <c r="G240" i="16"/>
  <c r="I240" i="16"/>
  <c r="K240" i="16"/>
  <c r="M240" i="16"/>
  <c r="O240" i="16"/>
  <c r="Q240" i="16"/>
  <c r="V240" i="16"/>
  <c r="G244" i="16"/>
  <c r="M244" i="16" s="1"/>
  <c r="I244" i="16"/>
  <c r="K244" i="16"/>
  <c r="O244" i="16"/>
  <c r="Q244" i="16"/>
  <c r="V244" i="16"/>
  <c r="G248" i="16"/>
  <c r="I248" i="16"/>
  <c r="K248" i="16"/>
  <c r="M248" i="16"/>
  <c r="O248" i="16"/>
  <c r="Q248" i="16"/>
  <c r="V248" i="16"/>
  <c r="G253" i="16"/>
  <c r="M253" i="16" s="1"/>
  <c r="I253" i="16"/>
  <c r="K253" i="16"/>
  <c r="O253" i="16"/>
  <c r="Q253" i="16"/>
  <c r="V253" i="16"/>
  <c r="G257" i="16"/>
  <c r="M257" i="16" s="1"/>
  <c r="I257" i="16"/>
  <c r="K257" i="16"/>
  <c r="O257" i="16"/>
  <c r="Q257" i="16"/>
  <c r="V257" i="16"/>
  <c r="G263" i="16"/>
  <c r="I263" i="16"/>
  <c r="K263" i="16"/>
  <c r="M263" i="16"/>
  <c r="O263" i="16"/>
  <c r="Q263" i="16"/>
  <c r="V263" i="16"/>
  <c r="G266" i="16"/>
  <c r="M266" i="16" s="1"/>
  <c r="I266" i="16"/>
  <c r="K266" i="16"/>
  <c r="O266" i="16"/>
  <c r="Q266" i="16"/>
  <c r="V266" i="16"/>
  <c r="G270" i="16"/>
  <c r="I270" i="16"/>
  <c r="K270" i="16"/>
  <c r="M270" i="16"/>
  <c r="O270" i="16"/>
  <c r="Q270" i="16"/>
  <c r="V270" i="16"/>
  <c r="G274" i="16"/>
  <c r="M274" i="16" s="1"/>
  <c r="I274" i="16"/>
  <c r="K274" i="16"/>
  <c r="O274" i="16"/>
  <c r="Q274" i="16"/>
  <c r="V274" i="16"/>
  <c r="G277" i="16"/>
  <c r="I277" i="16"/>
  <c r="K277" i="16"/>
  <c r="M277" i="16"/>
  <c r="O277" i="16"/>
  <c r="Q277" i="16"/>
  <c r="V277" i="16"/>
  <c r="G280" i="16"/>
  <c r="M280" i="16" s="1"/>
  <c r="I280" i="16"/>
  <c r="K280" i="16"/>
  <c r="O280" i="16"/>
  <c r="Q280" i="16"/>
  <c r="V280" i="16"/>
  <c r="G283" i="16"/>
  <c r="M283" i="16" s="1"/>
  <c r="I283" i="16"/>
  <c r="K283" i="16"/>
  <c r="O283" i="16"/>
  <c r="Q283" i="16"/>
  <c r="V283" i="16"/>
  <c r="G286" i="16"/>
  <c r="M286" i="16" s="1"/>
  <c r="I286" i="16"/>
  <c r="K286" i="16"/>
  <c r="O286" i="16"/>
  <c r="Q286" i="16"/>
  <c r="V286" i="16"/>
  <c r="G289" i="16"/>
  <c r="I289" i="16"/>
  <c r="K289" i="16"/>
  <c r="M289" i="16"/>
  <c r="O289" i="16"/>
  <c r="Q289" i="16"/>
  <c r="V289" i="16"/>
  <c r="G292" i="16"/>
  <c r="M292" i="16" s="1"/>
  <c r="I292" i="16"/>
  <c r="K292" i="16"/>
  <c r="O292" i="16"/>
  <c r="Q292" i="16"/>
  <c r="V292" i="16"/>
  <c r="G295" i="16"/>
  <c r="I295" i="16"/>
  <c r="K295" i="16"/>
  <c r="M295" i="16"/>
  <c r="O295" i="16"/>
  <c r="Q295" i="16"/>
  <c r="V295" i="16"/>
  <c r="G297" i="16"/>
  <c r="I297" i="16"/>
  <c r="K297" i="16"/>
  <c r="M297" i="16"/>
  <c r="O297" i="16"/>
  <c r="Q297" i="16"/>
  <c r="V297" i="16"/>
  <c r="G302" i="16"/>
  <c r="I302" i="16"/>
  <c r="K302" i="16"/>
  <c r="M302" i="16"/>
  <c r="O302" i="16"/>
  <c r="Q302" i="16"/>
  <c r="V302" i="16"/>
  <c r="G307" i="16"/>
  <c r="I307" i="16"/>
  <c r="K307" i="16"/>
  <c r="M307" i="16"/>
  <c r="O307" i="16"/>
  <c r="Q307" i="16"/>
  <c r="V307" i="16"/>
  <c r="G313" i="16"/>
  <c r="M313" i="16" s="1"/>
  <c r="I313" i="16"/>
  <c r="K313" i="16"/>
  <c r="O313" i="16"/>
  <c r="Q313" i="16"/>
  <c r="V313" i="16"/>
  <c r="G317" i="16"/>
  <c r="M317" i="16" s="1"/>
  <c r="I317" i="16"/>
  <c r="K317" i="16"/>
  <c r="O317" i="16"/>
  <c r="Q317" i="16"/>
  <c r="V317" i="16"/>
  <c r="G322" i="16"/>
  <c r="I322" i="16"/>
  <c r="K322" i="16"/>
  <c r="M322" i="16"/>
  <c r="O322" i="16"/>
  <c r="Q322" i="16"/>
  <c r="V322" i="16"/>
  <c r="G329" i="16"/>
  <c r="M329" i="16" s="1"/>
  <c r="I329" i="16"/>
  <c r="K329" i="16"/>
  <c r="O329" i="16"/>
  <c r="Q329" i="16"/>
  <c r="V329" i="16"/>
  <c r="G333" i="16"/>
  <c r="I333" i="16"/>
  <c r="K333" i="16"/>
  <c r="M333" i="16"/>
  <c r="O333" i="16"/>
  <c r="Q333" i="16"/>
  <c r="V333" i="16"/>
  <c r="G335" i="16"/>
  <c r="M335" i="16" s="1"/>
  <c r="I335" i="16"/>
  <c r="K335" i="16"/>
  <c r="O335" i="16"/>
  <c r="Q335" i="16"/>
  <c r="V335" i="16"/>
  <c r="G337" i="16"/>
  <c r="I337" i="16"/>
  <c r="K337" i="16"/>
  <c r="M337" i="16"/>
  <c r="O337" i="16"/>
  <c r="Q337" i="16"/>
  <c r="V337" i="16"/>
  <c r="G342" i="16"/>
  <c r="M342" i="16" s="1"/>
  <c r="I342" i="16"/>
  <c r="K342" i="16"/>
  <c r="O342" i="16"/>
  <c r="Q342" i="16"/>
  <c r="V342" i="16"/>
  <c r="G344" i="16"/>
  <c r="M344" i="16" s="1"/>
  <c r="I344" i="16"/>
  <c r="K344" i="16"/>
  <c r="O344" i="16"/>
  <c r="Q344" i="16"/>
  <c r="V344" i="16"/>
  <c r="G346" i="16"/>
  <c r="M346" i="16" s="1"/>
  <c r="I346" i="16"/>
  <c r="K346" i="16"/>
  <c r="O346" i="16"/>
  <c r="Q346" i="16"/>
  <c r="V346" i="16"/>
  <c r="G349" i="16"/>
  <c r="I349" i="16"/>
  <c r="K349" i="16"/>
  <c r="M349" i="16"/>
  <c r="O349" i="16"/>
  <c r="Q349" i="16"/>
  <c r="V349" i="16"/>
  <c r="G351" i="16"/>
  <c r="M351" i="16" s="1"/>
  <c r="I351" i="16"/>
  <c r="K351" i="16"/>
  <c r="O351" i="16"/>
  <c r="Q351" i="16"/>
  <c r="V351" i="16"/>
  <c r="G354" i="16"/>
  <c r="I354" i="16"/>
  <c r="K354" i="16"/>
  <c r="M354" i="16"/>
  <c r="O354" i="16"/>
  <c r="Q354" i="16"/>
  <c r="V354" i="16"/>
  <c r="G357" i="16"/>
  <c r="I357" i="16"/>
  <c r="K357" i="16"/>
  <c r="M357" i="16"/>
  <c r="O357" i="16"/>
  <c r="Q357" i="16"/>
  <c r="V357" i="16"/>
  <c r="G362" i="16"/>
  <c r="I362" i="16"/>
  <c r="K362" i="16"/>
  <c r="M362" i="16"/>
  <c r="O362" i="16"/>
  <c r="Q362" i="16"/>
  <c r="V362" i="16"/>
  <c r="G368" i="16"/>
  <c r="I368" i="16"/>
  <c r="K368" i="16"/>
  <c r="M368" i="16"/>
  <c r="O368" i="16"/>
  <c r="Q368" i="16"/>
  <c r="V368" i="16"/>
  <c r="G372" i="16"/>
  <c r="M372" i="16" s="1"/>
  <c r="I372" i="16"/>
  <c r="K372" i="16"/>
  <c r="O372" i="16"/>
  <c r="Q372" i="16"/>
  <c r="V372" i="16"/>
  <c r="G378" i="16"/>
  <c r="M378" i="16" s="1"/>
  <c r="I378" i="16"/>
  <c r="K378" i="16"/>
  <c r="O378" i="16"/>
  <c r="Q378" i="16"/>
  <c r="V378" i="16"/>
  <c r="G384" i="16"/>
  <c r="I384" i="16"/>
  <c r="K384" i="16"/>
  <c r="M384" i="16"/>
  <c r="O384" i="16"/>
  <c r="Q384" i="16"/>
  <c r="V384" i="16"/>
  <c r="G388" i="16"/>
  <c r="M388" i="16" s="1"/>
  <c r="I388" i="16"/>
  <c r="K388" i="16"/>
  <c r="O388" i="16"/>
  <c r="Q388" i="16"/>
  <c r="V388" i="16"/>
  <c r="G394" i="16"/>
  <c r="I394" i="16"/>
  <c r="K394" i="16"/>
  <c r="M394" i="16"/>
  <c r="O394" i="16"/>
  <c r="Q394" i="16"/>
  <c r="V394" i="16"/>
  <c r="G406" i="16"/>
  <c r="M406" i="16" s="1"/>
  <c r="I406" i="16"/>
  <c r="K406" i="16"/>
  <c r="O406" i="16"/>
  <c r="Q406" i="16"/>
  <c r="V406" i="16"/>
  <c r="G408" i="16"/>
  <c r="I408" i="16"/>
  <c r="K408" i="16"/>
  <c r="M408" i="16"/>
  <c r="O408" i="16"/>
  <c r="Q408" i="16"/>
  <c r="V408" i="16"/>
  <c r="G413" i="16"/>
  <c r="M413" i="16" s="1"/>
  <c r="I413" i="16"/>
  <c r="K413" i="16"/>
  <c r="O413" i="16"/>
  <c r="Q413" i="16"/>
  <c r="Q412" i="16" s="1"/>
  <c r="V413" i="16"/>
  <c r="V412" i="16" s="1"/>
  <c r="G415" i="16"/>
  <c r="G412" i="16" s="1"/>
  <c r="I415" i="16"/>
  <c r="I412" i="16" s="1"/>
  <c r="K415" i="16"/>
  <c r="K412" i="16" s="1"/>
  <c r="O415" i="16"/>
  <c r="Q415" i="16"/>
  <c r="V415" i="16"/>
  <c r="G419" i="16"/>
  <c r="I419" i="16"/>
  <c r="K419" i="16"/>
  <c r="M419" i="16"/>
  <c r="O419" i="16"/>
  <c r="Q419" i="16"/>
  <c r="V419" i="16"/>
  <c r="G423" i="16"/>
  <c r="M423" i="16" s="1"/>
  <c r="I423" i="16"/>
  <c r="K423" i="16"/>
  <c r="O423" i="16"/>
  <c r="O412" i="16" s="1"/>
  <c r="Q423" i="16"/>
  <c r="V423" i="16"/>
  <c r="I427" i="16"/>
  <c r="G428" i="16"/>
  <c r="G427" i="16" s="1"/>
  <c r="I428" i="16"/>
  <c r="K428" i="16"/>
  <c r="K427" i="16" s="1"/>
  <c r="M428" i="16"/>
  <c r="M427" i="16" s="1"/>
  <c r="O428" i="16"/>
  <c r="O427" i="16" s="1"/>
  <c r="Q428" i="16"/>
  <c r="Q427" i="16" s="1"/>
  <c r="V428" i="16"/>
  <c r="V427" i="16" s="1"/>
  <c r="G430" i="16"/>
  <c r="G431" i="16"/>
  <c r="I431" i="16"/>
  <c r="K431" i="16"/>
  <c r="K430" i="16" s="1"/>
  <c r="M431" i="16"/>
  <c r="O431" i="16"/>
  <c r="O430" i="16" s="1"/>
  <c r="Q431" i="16"/>
  <c r="Q430" i="16" s="1"/>
  <c r="V431" i="16"/>
  <c r="V430" i="16" s="1"/>
  <c r="G437" i="16"/>
  <c r="M437" i="16" s="1"/>
  <c r="M430" i="16" s="1"/>
  <c r="I437" i="16"/>
  <c r="I430" i="16" s="1"/>
  <c r="K437" i="16"/>
  <c r="O437" i="16"/>
  <c r="Q437" i="16"/>
  <c r="V437" i="16"/>
  <c r="AE441" i="16"/>
  <c r="AF441" i="16"/>
  <c r="G85" i="15"/>
  <c r="BA15" i="15"/>
  <c r="BA11" i="15"/>
  <c r="BA10" i="15"/>
  <c r="G8" i="15"/>
  <c r="G9" i="15"/>
  <c r="I9" i="15"/>
  <c r="I8" i="15" s="1"/>
  <c r="K9" i="15"/>
  <c r="K8" i="15" s="1"/>
  <c r="M9" i="15"/>
  <c r="O9" i="15"/>
  <c r="O8" i="15" s="1"/>
  <c r="Q9" i="15"/>
  <c r="Q8" i="15" s="1"/>
  <c r="V9" i="15"/>
  <c r="G13" i="15"/>
  <c r="I13" i="15"/>
  <c r="K13" i="15"/>
  <c r="M13" i="15"/>
  <c r="O13" i="15"/>
  <c r="Q13" i="15"/>
  <c r="V13" i="15"/>
  <c r="V8" i="15" s="1"/>
  <c r="G17" i="15"/>
  <c r="I17" i="15"/>
  <c r="K17" i="15"/>
  <c r="M17" i="15"/>
  <c r="O17" i="15"/>
  <c r="Q17" i="15"/>
  <c r="V17" i="15"/>
  <c r="G22" i="15"/>
  <c r="M22" i="15" s="1"/>
  <c r="I22" i="15"/>
  <c r="K22" i="15"/>
  <c r="O22" i="15"/>
  <c r="Q22" i="15"/>
  <c r="V22" i="15"/>
  <c r="G26" i="15"/>
  <c r="M26" i="15" s="1"/>
  <c r="I26" i="15"/>
  <c r="K26" i="15"/>
  <c r="O26" i="15"/>
  <c r="Q26" i="15"/>
  <c r="V26" i="15"/>
  <c r="G29" i="15"/>
  <c r="M29" i="15" s="1"/>
  <c r="I29" i="15"/>
  <c r="K29" i="15"/>
  <c r="O29" i="15"/>
  <c r="Q29" i="15"/>
  <c r="V29" i="15"/>
  <c r="G32" i="15"/>
  <c r="G33" i="15"/>
  <c r="I33" i="15"/>
  <c r="I32" i="15" s="1"/>
  <c r="K33" i="15"/>
  <c r="K32" i="15" s="1"/>
  <c r="M33" i="15"/>
  <c r="M32" i="15" s="1"/>
  <c r="O33" i="15"/>
  <c r="O32" i="15" s="1"/>
  <c r="Q33" i="15"/>
  <c r="V33" i="15"/>
  <c r="G36" i="15"/>
  <c r="I36" i="15"/>
  <c r="K36" i="15"/>
  <c r="M36" i="15"/>
  <c r="O36" i="15"/>
  <c r="Q36" i="15"/>
  <c r="Q32" i="15" s="1"/>
  <c r="V36" i="15"/>
  <c r="G39" i="15"/>
  <c r="I39" i="15"/>
  <c r="K39" i="15"/>
  <c r="M39" i="15"/>
  <c r="O39" i="15"/>
  <c r="Q39" i="15"/>
  <c r="V39" i="15"/>
  <c r="V32" i="15" s="1"/>
  <c r="G43" i="15"/>
  <c r="I43" i="15"/>
  <c r="K43" i="15"/>
  <c r="M43" i="15"/>
  <c r="O43" i="15"/>
  <c r="Q43" i="15"/>
  <c r="V43" i="15"/>
  <c r="G46" i="15"/>
  <c r="I46" i="15"/>
  <c r="K46" i="15"/>
  <c r="M46" i="15"/>
  <c r="O46" i="15"/>
  <c r="Q46" i="15"/>
  <c r="V46" i="15"/>
  <c r="G49" i="15"/>
  <c r="Q49" i="15"/>
  <c r="V49" i="15"/>
  <c r="G50" i="15"/>
  <c r="M50" i="15" s="1"/>
  <c r="I50" i="15"/>
  <c r="K50" i="15"/>
  <c r="K49" i="15" s="1"/>
  <c r="O50" i="15"/>
  <c r="O49" i="15" s="1"/>
  <c r="Q50" i="15"/>
  <c r="V50" i="15"/>
  <c r="G55" i="15"/>
  <c r="M55" i="15" s="1"/>
  <c r="I55" i="15"/>
  <c r="I49" i="15" s="1"/>
  <c r="K55" i="15"/>
  <c r="O55" i="15"/>
  <c r="Q55" i="15"/>
  <c r="V55" i="15"/>
  <c r="G59" i="15"/>
  <c r="M59" i="15" s="1"/>
  <c r="I59" i="15"/>
  <c r="K59" i="15"/>
  <c r="O59" i="15"/>
  <c r="Q59" i="15"/>
  <c r="V59" i="15"/>
  <c r="G63" i="15"/>
  <c r="I63" i="15"/>
  <c r="O63" i="15"/>
  <c r="G64" i="15"/>
  <c r="I64" i="15"/>
  <c r="K64" i="15"/>
  <c r="K63" i="15" s="1"/>
  <c r="M64" i="15"/>
  <c r="M63" i="15" s="1"/>
  <c r="O64" i="15"/>
  <c r="Q64" i="15"/>
  <c r="V64" i="15"/>
  <c r="V63" i="15" s="1"/>
  <c r="G67" i="15"/>
  <c r="I67" i="15"/>
  <c r="K67" i="15"/>
  <c r="M67" i="15"/>
  <c r="O67" i="15"/>
  <c r="Q67" i="15"/>
  <c r="Q63" i="15" s="1"/>
  <c r="V67" i="15"/>
  <c r="G70" i="15"/>
  <c r="Q70" i="15"/>
  <c r="G71" i="15"/>
  <c r="M71" i="15" s="1"/>
  <c r="M70" i="15" s="1"/>
  <c r="I71" i="15"/>
  <c r="I70" i="15" s="1"/>
  <c r="K71" i="15"/>
  <c r="K70" i="15" s="1"/>
  <c r="O71" i="15"/>
  <c r="O70" i="15" s="1"/>
  <c r="Q71" i="15"/>
  <c r="V71" i="15"/>
  <c r="V70" i="15" s="1"/>
  <c r="G72" i="15"/>
  <c r="I72" i="15"/>
  <c r="K72" i="15"/>
  <c r="G73" i="15"/>
  <c r="M73" i="15" s="1"/>
  <c r="M72" i="15" s="1"/>
  <c r="I73" i="15"/>
  <c r="K73" i="15"/>
  <c r="O73" i="15"/>
  <c r="O72" i="15" s="1"/>
  <c r="Q73" i="15"/>
  <c r="Q72" i="15" s="1"/>
  <c r="V73" i="15"/>
  <c r="V72" i="15" s="1"/>
  <c r="G76" i="15"/>
  <c r="I76" i="15"/>
  <c r="K76" i="15"/>
  <c r="M76" i="15"/>
  <c r="O76" i="15"/>
  <c r="Q76" i="15"/>
  <c r="V76" i="15"/>
  <c r="G80" i="15"/>
  <c r="I80" i="15"/>
  <c r="K80" i="15"/>
  <c r="M80" i="15"/>
  <c r="O80" i="15"/>
  <c r="Q80" i="15"/>
  <c r="V80" i="15"/>
  <c r="AE85" i="15"/>
  <c r="AF85" i="15"/>
  <c r="G441" i="14"/>
  <c r="BA384" i="14"/>
  <c r="BA337" i="14"/>
  <c r="BA313" i="14"/>
  <c r="BA281" i="14"/>
  <c r="BA238" i="14"/>
  <c r="BA230" i="14"/>
  <c r="BA197" i="14"/>
  <c r="BA190" i="14"/>
  <c r="BA186" i="14"/>
  <c r="BA41" i="14"/>
  <c r="BA40" i="14"/>
  <c r="BA35" i="14"/>
  <c r="BA34" i="14"/>
  <c r="BA30" i="14"/>
  <c r="BA23" i="14"/>
  <c r="BA18" i="14"/>
  <c r="BA17" i="14"/>
  <c r="BA10" i="14"/>
  <c r="G9" i="14"/>
  <c r="G8" i="14" s="1"/>
  <c r="I9" i="14"/>
  <c r="I8" i="14" s="1"/>
  <c r="K9" i="14"/>
  <c r="K8" i="14" s="1"/>
  <c r="M9" i="14"/>
  <c r="O9" i="14"/>
  <c r="O8" i="14" s="1"/>
  <c r="Q9" i="14"/>
  <c r="Q8" i="14" s="1"/>
  <c r="V9" i="14"/>
  <c r="V8" i="14" s="1"/>
  <c r="G11" i="14"/>
  <c r="I11" i="14"/>
  <c r="K11" i="14"/>
  <c r="M11" i="14"/>
  <c r="O11" i="14"/>
  <c r="Q11" i="14"/>
  <c r="V11" i="14"/>
  <c r="G16" i="14"/>
  <c r="I16" i="14"/>
  <c r="K16" i="14"/>
  <c r="M16" i="14"/>
  <c r="O16" i="14"/>
  <c r="Q16" i="14"/>
  <c r="V16" i="14"/>
  <c r="G21" i="14"/>
  <c r="M21" i="14" s="1"/>
  <c r="I21" i="14"/>
  <c r="K21" i="14"/>
  <c r="O21" i="14"/>
  <c r="Q21" i="14"/>
  <c r="V21" i="14"/>
  <c r="G28" i="14"/>
  <c r="M28" i="14" s="1"/>
  <c r="I28" i="14"/>
  <c r="K28" i="14"/>
  <c r="O28" i="14"/>
  <c r="Q28" i="14"/>
  <c r="V28" i="14"/>
  <c r="G32" i="14"/>
  <c r="I32" i="14"/>
  <c r="K32" i="14"/>
  <c r="M32" i="14"/>
  <c r="O32" i="14"/>
  <c r="Q32" i="14"/>
  <c r="V32" i="14"/>
  <c r="G38" i="14"/>
  <c r="I38" i="14"/>
  <c r="K38" i="14"/>
  <c r="M38" i="14"/>
  <c r="O38" i="14"/>
  <c r="Q38" i="14"/>
  <c r="V38" i="14"/>
  <c r="G44" i="14"/>
  <c r="I44" i="14"/>
  <c r="K44" i="14"/>
  <c r="M44" i="14"/>
  <c r="O44" i="14"/>
  <c r="Q44" i="14"/>
  <c r="V44" i="14"/>
  <c r="G47" i="14"/>
  <c r="I47" i="14"/>
  <c r="K47" i="14"/>
  <c r="M47" i="14"/>
  <c r="O47" i="14"/>
  <c r="Q47" i="14"/>
  <c r="V47" i="14"/>
  <c r="G52" i="14"/>
  <c r="I52" i="14"/>
  <c r="K52" i="14"/>
  <c r="M52" i="14"/>
  <c r="O52" i="14"/>
  <c r="Q52" i="14"/>
  <c r="V52" i="14"/>
  <c r="G55" i="14"/>
  <c r="M55" i="14" s="1"/>
  <c r="I55" i="14"/>
  <c r="K55" i="14"/>
  <c r="O55" i="14"/>
  <c r="Q55" i="14"/>
  <c r="V55" i="14"/>
  <c r="G58" i="14"/>
  <c r="M58" i="14" s="1"/>
  <c r="I58" i="14"/>
  <c r="K58" i="14"/>
  <c r="O58" i="14"/>
  <c r="Q58" i="14"/>
  <c r="V58" i="14"/>
  <c r="G61" i="14"/>
  <c r="M61" i="14" s="1"/>
  <c r="I61" i="14"/>
  <c r="K61" i="14"/>
  <c r="O61" i="14"/>
  <c r="Q61" i="14"/>
  <c r="V61" i="14"/>
  <c r="G65" i="14"/>
  <c r="M65" i="14" s="1"/>
  <c r="I65" i="14"/>
  <c r="K65" i="14"/>
  <c r="O65" i="14"/>
  <c r="Q65" i="14"/>
  <c r="V65" i="14"/>
  <c r="G68" i="14"/>
  <c r="I68" i="14"/>
  <c r="K68" i="14"/>
  <c r="M68" i="14"/>
  <c r="O68" i="14"/>
  <c r="Q68" i="14"/>
  <c r="V68" i="14"/>
  <c r="G72" i="14"/>
  <c r="I72" i="14"/>
  <c r="K72" i="14"/>
  <c r="M72" i="14"/>
  <c r="O72" i="14"/>
  <c r="Q72" i="14"/>
  <c r="V72" i="14"/>
  <c r="G76" i="14"/>
  <c r="I76" i="14"/>
  <c r="K76" i="14"/>
  <c r="M76" i="14"/>
  <c r="O76" i="14"/>
  <c r="Q76" i="14"/>
  <c r="V76" i="14"/>
  <c r="G83" i="14"/>
  <c r="I83" i="14"/>
  <c r="K83" i="14"/>
  <c r="M83" i="14"/>
  <c r="O83" i="14"/>
  <c r="Q83" i="14"/>
  <c r="V83" i="14"/>
  <c r="G86" i="14"/>
  <c r="I86" i="14"/>
  <c r="K86" i="14"/>
  <c r="M86" i="14"/>
  <c r="O86" i="14"/>
  <c r="Q86" i="14"/>
  <c r="V86" i="14"/>
  <c r="G89" i="14"/>
  <c r="M89" i="14" s="1"/>
  <c r="I89" i="14"/>
  <c r="K89" i="14"/>
  <c r="O89" i="14"/>
  <c r="Q89" i="14"/>
  <c r="V89" i="14"/>
  <c r="G94" i="14"/>
  <c r="M94" i="14" s="1"/>
  <c r="I94" i="14"/>
  <c r="K94" i="14"/>
  <c r="O94" i="14"/>
  <c r="Q94" i="14"/>
  <c r="V94" i="14"/>
  <c r="G98" i="14"/>
  <c r="M98" i="14" s="1"/>
  <c r="I98" i="14"/>
  <c r="K98" i="14"/>
  <c r="O98" i="14"/>
  <c r="Q98" i="14"/>
  <c r="V98" i="14"/>
  <c r="G102" i="14"/>
  <c r="I102" i="14"/>
  <c r="K102" i="14"/>
  <c r="M102" i="14"/>
  <c r="O102" i="14"/>
  <c r="Q102" i="14"/>
  <c r="V102" i="14"/>
  <c r="G105" i="14"/>
  <c r="I105" i="14"/>
  <c r="K105" i="14"/>
  <c r="M105" i="14"/>
  <c r="O105" i="14"/>
  <c r="Q105" i="14"/>
  <c r="V105" i="14"/>
  <c r="G106" i="14"/>
  <c r="I106" i="14"/>
  <c r="K106" i="14"/>
  <c r="M106" i="14"/>
  <c r="O106" i="14"/>
  <c r="Q106" i="14"/>
  <c r="V106" i="14"/>
  <c r="G108" i="14"/>
  <c r="I108" i="14"/>
  <c r="K108" i="14"/>
  <c r="M108" i="14"/>
  <c r="O108" i="14"/>
  <c r="Q108" i="14"/>
  <c r="V108" i="14"/>
  <c r="G110" i="14"/>
  <c r="M110" i="14" s="1"/>
  <c r="I110" i="14"/>
  <c r="K110" i="14"/>
  <c r="O110" i="14"/>
  <c r="Q110" i="14"/>
  <c r="V110" i="14"/>
  <c r="G115" i="14"/>
  <c r="M115" i="14" s="1"/>
  <c r="I115" i="14"/>
  <c r="I114" i="14" s="1"/>
  <c r="K115" i="14"/>
  <c r="K114" i="14" s="1"/>
  <c r="O115" i="14"/>
  <c r="Q115" i="14"/>
  <c r="Q114" i="14" s="1"/>
  <c r="V115" i="14"/>
  <c r="G122" i="14"/>
  <c r="M122" i="14" s="1"/>
  <c r="I122" i="14"/>
  <c r="K122" i="14"/>
  <c r="O122" i="14"/>
  <c r="Q122" i="14"/>
  <c r="V122" i="14"/>
  <c r="G129" i="14"/>
  <c r="I129" i="14"/>
  <c r="K129" i="14"/>
  <c r="M129" i="14"/>
  <c r="O129" i="14"/>
  <c r="O114" i="14" s="1"/>
  <c r="Q129" i="14"/>
  <c r="V129" i="14"/>
  <c r="G132" i="14"/>
  <c r="I132" i="14"/>
  <c r="K132" i="14"/>
  <c r="M132" i="14"/>
  <c r="O132" i="14"/>
  <c r="Q132" i="14"/>
  <c r="V132" i="14"/>
  <c r="G137" i="14"/>
  <c r="I137" i="14"/>
  <c r="K137" i="14"/>
  <c r="M137" i="14"/>
  <c r="O137" i="14"/>
  <c r="Q137" i="14"/>
  <c r="V137" i="14"/>
  <c r="V114" i="14" s="1"/>
  <c r="G140" i="14"/>
  <c r="I140" i="14"/>
  <c r="K140" i="14"/>
  <c r="M140" i="14"/>
  <c r="O140" i="14"/>
  <c r="Q140" i="14"/>
  <c r="V140" i="14"/>
  <c r="G143" i="14"/>
  <c r="I143" i="14"/>
  <c r="K143" i="14"/>
  <c r="M143" i="14"/>
  <c r="O143" i="14"/>
  <c r="Q143" i="14"/>
  <c r="V143" i="14"/>
  <c r="G147" i="14"/>
  <c r="M147" i="14" s="1"/>
  <c r="I147" i="14"/>
  <c r="K147" i="14"/>
  <c r="O147" i="14"/>
  <c r="Q147" i="14"/>
  <c r="V147" i="14"/>
  <c r="G153" i="14"/>
  <c r="M153" i="14" s="1"/>
  <c r="I153" i="14"/>
  <c r="K153" i="14"/>
  <c r="O153" i="14"/>
  <c r="Q153" i="14"/>
  <c r="V153" i="14"/>
  <c r="G158" i="14"/>
  <c r="I158" i="14"/>
  <c r="K158" i="14"/>
  <c r="M158" i="14"/>
  <c r="O158" i="14"/>
  <c r="Q158" i="14"/>
  <c r="V158" i="14"/>
  <c r="G163" i="14"/>
  <c r="I163" i="14"/>
  <c r="K163" i="14"/>
  <c r="M163" i="14"/>
  <c r="O163" i="14"/>
  <c r="Q163" i="14"/>
  <c r="V163" i="14"/>
  <c r="G168" i="14"/>
  <c r="I168" i="14"/>
  <c r="K168" i="14"/>
  <c r="M168" i="14"/>
  <c r="O168" i="14"/>
  <c r="Q168" i="14"/>
  <c r="V168" i="14"/>
  <c r="G170" i="14"/>
  <c r="I170" i="14"/>
  <c r="K170" i="14"/>
  <c r="M170" i="14"/>
  <c r="O170" i="14"/>
  <c r="Q170" i="14"/>
  <c r="V170" i="14"/>
  <c r="G174" i="14"/>
  <c r="I174" i="14"/>
  <c r="K174" i="14"/>
  <c r="M174" i="14"/>
  <c r="O174" i="14"/>
  <c r="Q174" i="14"/>
  <c r="V174" i="14"/>
  <c r="G180" i="14"/>
  <c r="M180" i="14" s="1"/>
  <c r="I180" i="14"/>
  <c r="K180" i="14"/>
  <c r="O180" i="14"/>
  <c r="Q180" i="14"/>
  <c r="V180" i="14"/>
  <c r="G185" i="14"/>
  <c r="G114" i="14" s="1"/>
  <c r="I185" i="14"/>
  <c r="K185" i="14"/>
  <c r="O185" i="14"/>
  <c r="Q185" i="14"/>
  <c r="V185" i="14"/>
  <c r="G189" i="14"/>
  <c r="M189" i="14" s="1"/>
  <c r="I189" i="14"/>
  <c r="K189" i="14"/>
  <c r="O189" i="14"/>
  <c r="Q189" i="14"/>
  <c r="V189" i="14"/>
  <c r="G193" i="14"/>
  <c r="M193" i="14" s="1"/>
  <c r="I193" i="14"/>
  <c r="K193" i="14"/>
  <c r="O193" i="14"/>
  <c r="Q193" i="14"/>
  <c r="V193" i="14"/>
  <c r="G196" i="14"/>
  <c r="I196" i="14"/>
  <c r="K196" i="14"/>
  <c r="M196" i="14"/>
  <c r="O196" i="14"/>
  <c r="Q196" i="14"/>
  <c r="V196" i="14"/>
  <c r="G199" i="14"/>
  <c r="I199" i="14"/>
  <c r="K199" i="14"/>
  <c r="M199" i="14"/>
  <c r="O199" i="14"/>
  <c r="Q199" i="14"/>
  <c r="V199" i="14"/>
  <c r="G204" i="14"/>
  <c r="I204" i="14"/>
  <c r="K204" i="14"/>
  <c r="M204" i="14"/>
  <c r="O204" i="14"/>
  <c r="Q204" i="14"/>
  <c r="V204" i="14"/>
  <c r="G212" i="14"/>
  <c r="I212" i="14"/>
  <c r="K212" i="14"/>
  <c r="M212" i="14"/>
  <c r="O212" i="14"/>
  <c r="Q212" i="14"/>
  <c r="V212" i="14"/>
  <c r="G223" i="14"/>
  <c r="I223" i="14"/>
  <c r="K223" i="14"/>
  <c r="M223" i="14"/>
  <c r="O223" i="14"/>
  <c r="Q223" i="14"/>
  <c r="V223" i="14"/>
  <c r="G228" i="14"/>
  <c r="M228" i="14" s="1"/>
  <c r="I228" i="14"/>
  <c r="K228" i="14"/>
  <c r="O228" i="14"/>
  <c r="Q228" i="14"/>
  <c r="V228" i="14"/>
  <c r="G236" i="14"/>
  <c r="M236" i="14" s="1"/>
  <c r="I236" i="14"/>
  <c r="K236" i="14"/>
  <c r="O236" i="14"/>
  <c r="Q236" i="14"/>
  <c r="V236" i="14"/>
  <c r="G239" i="14"/>
  <c r="I239" i="14"/>
  <c r="K239" i="14"/>
  <c r="M239" i="14"/>
  <c r="O239" i="14"/>
  <c r="Q239" i="14"/>
  <c r="V239" i="14"/>
  <c r="G244" i="14"/>
  <c r="I244" i="14"/>
  <c r="K244" i="14"/>
  <c r="M244" i="14"/>
  <c r="O244" i="14"/>
  <c r="Q244" i="14"/>
  <c r="V244" i="14"/>
  <c r="G252" i="14"/>
  <c r="I252" i="14"/>
  <c r="K252" i="14"/>
  <c r="M252" i="14"/>
  <c r="O252" i="14"/>
  <c r="Q252" i="14"/>
  <c r="V252" i="14"/>
  <c r="G255" i="14"/>
  <c r="I255" i="14"/>
  <c r="K255" i="14"/>
  <c r="M255" i="14"/>
  <c r="O255" i="14"/>
  <c r="Q255" i="14"/>
  <c r="V255" i="14"/>
  <c r="Q258" i="14"/>
  <c r="G259" i="14"/>
  <c r="M259" i="14" s="1"/>
  <c r="I259" i="14"/>
  <c r="K259" i="14"/>
  <c r="O259" i="14"/>
  <c r="Q259" i="14"/>
  <c r="V259" i="14"/>
  <c r="G263" i="14"/>
  <c r="G258" i="14" s="1"/>
  <c r="I263" i="14"/>
  <c r="K263" i="14"/>
  <c r="K258" i="14" s="1"/>
  <c r="O263" i="14"/>
  <c r="Q263" i="14"/>
  <c r="V263" i="14"/>
  <c r="G268" i="14"/>
  <c r="M268" i="14" s="1"/>
  <c r="I268" i="14"/>
  <c r="I258" i="14" s="1"/>
  <c r="K268" i="14"/>
  <c r="O268" i="14"/>
  <c r="Q268" i="14"/>
  <c r="V268" i="14"/>
  <c r="G272" i="14"/>
  <c r="M272" i="14" s="1"/>
  <c r="I272" i="14"/>
  <c r="K272" i="14"/>
  <c r="O272" i="14"/>
  <c r="O258" i="14" s="1"/>
  <c r="Q272" i="14"/>
  <c r="V272" i="14"/>
  <c r="G276" i="14"/>
  <c r="I276" i="14"/>
  <c r="K276" i="14"/>
  <c r="M276" i="14"/>
  <c r="O276" i="14"/>
  <c r="Q276" i="14"/>
  <c r="V276" i="14"/>
  <c r="G280" i="14"/>
  <c r="I280" i="14"/>
  <c r="K280" i="14"/>
  <c r="M280" i="14"/>
  <c r="O280" i="14"/>
  <c r="Q280" i="14"/>
  <c r="V280" i="14"/>
  <c r="V258" i="14" s="1"/>
  <c r="G282" i="14"/>
  <c r="G283" i="14"/>
  <c r="I283" i="14"/>
  <c r="K283" i="14"/>
  <c r="K282" i="14" s="1"/>
  <c r="M283" i="14"/>
  <c r="O283" i="14"/>
  <c r="Q283" i="14"/>
  <c r="V283" i="14"/>
  <c r="V282" i="14" s="1"/>
  <c r="G286" i="14"/>
  <c r="I286" i="14"/>
  <c r="I282" i="14" s="1"/>
  <c r="K286" i="14"/>
  <c r="M286" i="14"/>
  <c r="O286" i="14"/>
  <c r="Q286" i="14"/>
  <c r="V286" i="14"/>
  <c r="G289" i="14"/>
  <c r="M289" i="14" s="1"/>
  <c r="I289" i="14"/>
  <c r="K289" i="14"/>
  <c r="O289" i="14"/>
  <c r="Q289" i="14"/>
  <c r="V289" i="14"/>
  <c r="G291" i="14"/>
  <c r="I291" i="14"/>
  <c r="K291" i="14"/>
  <c r="M291" i="14"/>
  <c r="O291" i="14"/>
  <c r="O282" i="14" s="1"/>
  <c r="Q291" i="14"/>
  <c r="V291" i="14"/>
  <c r="G293" i="14"/>
  <c r="I293" i="14"/>
  <c r="K293" i="14"/>
  <c r="M293" i="14"/>
  <c r="O293" i="14"/>
  <c r="Q293" i="14"/>
  <c r="V293" i="14"/>
  <c r="G295" i="14"/>
  <c r="I295" i="14"/>
  <c r="K295" i="14"/>
  <c r="M295" i="14"/>
  <c r="O295" i="14"/>
  <c r="Q295" i="14"/>
  <c r="Q282" i="14" s="1"/>
  <c r="V295" i="14"/>
  <c r="G297" i="14"/>
  <c r="I297" i="14"/>
  <c r="K297" i="14"/>
  <c r="M297" i="14"/>
  <c r="O297" i="14"/>
  <c r="Q297" i="14"/>
  <c r="V297" i="14"/>
  <c r="G300" i="14"/>
  <c r="I300" i="14"/>
  <c r="K300" i="14"/>
  <c r="M300" i="14"/>
  <c r="O300" i="14"/>
  <c r="Q300" i="14"/>
  <c r="V300" i="14"/>
  <c r="G303" i="14"/>
  <c r="M303" i="14" s="1"/>
  <c r="I303" i="14"/>
  <c r="K303" i="14"/>
  <c r="O303" i="14"/>
  <c r="Q303" i="14"/>
  <c r="V303" i="14"/>
  <c r="G305" i="14"/>
  <c r="M305" i="14" s="1"/>
  <c r="I305" i="14"/>
  <c r="K305" i="14"/>
  <c r="O305" i="14"/>
  <c r="Q305" i="14"/>
  <c r="V305" i="14"/>
  <c r="G307" i="14"/>
  <c r="M307" i="14" s="1"/>
  <c r="I307" i="14"/>
  <c r="K307" i="14"/>
  <c r="O307" i="14"/>
  <c r="Q307" i="14"/>
  <c r="V307" i="14"/>
  <c r="G312" i="14"/>
  <c r="M312" i="14" s="1"/>
  <c r="I312" i="14"/>
  <c r="K312" i="14"/>
  <c r="O312" i="14"/>
  <c r="Q312" i="14"/>
  <c r="V312" i="14"/>
  <c r="G316" i="14"/>
  <c r="M316" i="14" s="1"/>
  <c r="I316" i="14"/>
  <c r="K316" i="14"/>
  <c r="O316" i="14"/>
  <c r="Q316" i="14"/>
  <c r="V316" i="14"/>
  <c r="G318" i="14"/>
  <c r="I318" i="14"/>
  <c r="K318" i="14"/>
  <c r="M318" i="14"/>
  <c r="O318" i="14"/>
  <c r="Q318" i="14"/>
  <c r="V318" i="14"/>
  <c r="G321" i="14"/>
  <c r="I321" i="14"/>
  <c r="K321" i="14"/>
  <c r="M321" i="14"/>
  <c r="O321" i="14"/>
  <c r="Q321" i="14"/>
  <c r="V321" i="14"/>
  <c r="G323" i="14"/>
  <c r="M323" i="14" s="1"/>
  <c r="I323" i="14"/>
  <c r="K323" i="14"/>
  <c r="O323" i="14"/>
  <c r="Q323" i="14"/>
  <c r="V323" i="14"/>
  <c r="G326" i="14"/>
  <c r="I326" i="14"/>
  <c r="K326" i="14"/>
  <c r="M326" i="14"/>
  <c r="O326" i="14"/>
  <c r="Q326" i="14"/>
  <c r="V326" i="14"/>
  <c r="G328" i="14"/>
  <c r="I328" i="14"/>
  <c r="K328" i="14"/>
  <c r="M328" i="14"/>
  <c r="O328" i="14"/>
  <c r="Q328" i="14"/>
  <c r="V328" i="14"/>
  <c r="G331" i="14"/>
  <c r="M331" i="14" s="1"/>
  <c r="I331" i="14"/>
  <c r="K331" i="14"/>
  <c r="O331" i="14"/>
  <c r="Q331" i="14"/>
  <c r="V331" i="14"/>
  <c r="G336" i="14"/>
  <c r="I336" i="14"/>
  <c r="K336" i="14"/>
  <c r="M336" i="14"/>
  <c r="O336" i="14"/>
  <c r="Q336" i="14"/>
  <c r="V336" i="14"/>
  <c r="G341" i="14"/>
  <c r="I341" i="14"/>
  <c r="K341" i="14"/>
  <c r="M341" i="14"/>
  <c r="O341" i="14"/>
  <c r="Q341" i="14"/>
  <c r="V341" i="14"/>
  <c r="G344" i="14"/>
  <c r="I344" i="14"/>
  <c r="K344" i="14"/>
  <c r="M344" i="14"/>
  <c r="O344" i="14"/>
  <c r="Q344" i="14"/>
  <c r="V344" i="14"/>
  <c r="G347" i="14"/>
  <c r="I347" i="14"/>
  <c r="K347" i="14"/>
  <c r="M347" i="14"/>
  <c r="O347" i="14"/>
  <c r="Q347" i="14"/>
  <c r="V347" i="14"/>
  <c r="G350" i="14"/>
  <c r="I350" i="14"/>
  <c r="K350" i="14"/>
  <c r="M350" i="14"/>
  <c r="O350" i="14"/>
  <c r="Q350" i="14"/>
  <c r="V350" i="14"/>
  <c r="G352" i="14"/>
  <c r="M352" i="14" s="1"/>
  <c r="I352" i="14"/>
  <c r="K352" i="14"/>
  <c r="O352" i="14"/>
  <c r="Q352" i="14"/>
  <c r="V352" i="14"/>
  <c r="G355" i="14"/>
  <c r="M355" i="14" s="1"/>
  <c r="I355" i="14"/>
  <c r="K355" i="14"/>
  <c r="O355" i="14"/>
  <c r="Q355" i="14"/>
  <c r="V355" i="14"/>
  <c r="G357" i="14"/>
  <c r="M357" i="14" s="1"/>
  <c r="I357" i="14"/>
  <c r="K357" i="14"/>
  <c r="O357" i="14"/>
  <c r="Q357" i="14"/>
  <c r="V357" i="14"/>
  <c r="G359" i="14"/>
  <c r="M359" i="14" s="1"/>
  <c r="I359" i="14"/>
  <c r="K359" i="14"/>
  <c r="O359" i="14"/>
  <c r="Q359" i="14"/>
  <c r="V359" i="14"/>
  <c r="G367" i="14"/>
  <c r="M367" i="14" s="1"/>
  <c r="I367" i="14"/>
  <c r="K367" i="14"/>
  <c r="O367" i="14"/>
  <c r="Q367" i="14"/>
  <c r="V367" i="14"/>
  <c r="G370" i="14"/>
  <c r="I370" i="14"/>
  <c r="K370" i="14"/>
  <c r="M370" i="14"/>
  <c r="O370" i="14"/>
  <c r="Q370" i="14"/>
  <c r="V370" i="14"/>
  <c r="O373" i="14"/>
  <c r="G374" i="14"/>
  <c r="G373" i="14" s="1"/>
  <c r="I374" i="14"/>
  <c r="K374" i="14"/>
  <c r="O374" i="14"/>
  <c r="Q374" i="14"/>
  <c r="Q373" i="14" s="1"/>
  <c r="V374" i="14"/>
  <c r="V373" i="14" s="1"/>
  <c r="G381" i="14"/>
  <c r="I381" i="14"/>
  <c r="K381" i="14"/>
  <c r="M381" i="14"/>
  <c r="O381" i="14"/>
  <c r="Q381" i="14"/>
  <c r="V381" i="14"/>
  <c r="G385" i="14"/>
  <c r="I385" i="14"/>
  <c r="I373" i="14" s="1"/>
  <c r="K385" i="14"/>
  <c r="K373" i="14" s="1"/>
  <c r="M385" i="14"/>
  <c r="O385" i="14"/>
  <c r="Q385" i="14"/>
  <c r="V385" i="14"/>
  <c r="G388" i="14"/>
  <c r="G389" i="14"/>
  <c r="I389" i="14"/>
  <c r="I388" i="14" s="1"/>
  <c r="K389" i="14"/>
  <c r="K388" i="14" s="1"/>
  <c r="M389" i="14"/>
  <c r="M388" i="14" s="1"/>
  <c r="O389" i="14"/>
  <c r="O388" i="14" s="1"/>
  <c r="Q389" i="14"/>
  <c r="V389" i="14"/>
  <c r="G392" i="14"/>
  <c r="M392" i="14" s="1"/>
  <c r="I392" i="14"/>
  <c r="K392" i="14"/>
  <c r="O392" i="14"/>
  <c r="Q392" i="14"/>
  <c r="V392" i="14"/>
  <c r="G395" i="14"/>
  <c r="I395" i="14"/>
  <c r="K395" i="14"/>
  <c r="M395" i="14"/>
  <c r="O395" i="14"/>
  <c r="Q395" i="14"/>
  <c r="Q388" i="14" s="1"/>
  <c r="V395" i="14"/>
  <c r="V388" i="14" s="1"/>
  <c r="G396" i="14"/>
  <c r="G397" i="14"/>
  <c r="I397" i="14"/>
  <c r="K397" i="14"/>
  <c r="M397" i="14"/>
  <c r="O397" i="14"/>
  <c r="Q397" i="14"/>
  <c r="Q396" i="14" s="1"/>
  <c r="V397" i="14"/>
  <c r="V396" i="14" s="1"/>
  <c r="G400" i="14"/>
  <c r="M400" i="14" s="1"/>
  <c r="I400" i="14"/>
  <c r="I396" i="14" s="1"/>
  <c r="K400" i="14"/>
  <c r="K396" i="14" s="1"/>
  <c r="O400" i="14"/>
  <c r="Q400" i="14"/>
  <c r="V400" i="14"/>
  <c r="G404" i="14"/>
  <c r="M404" i="14" s="1"/>
  <c r="I404" i="14"/>
  <c r="K404" i="14"/>
  <c r="O404" i="14"/>
  <c r="Q404" i="14"/>
  <c r="V404" i="14"/>
  <c r="G414" i="14"/>
  <c r="I414" i="14"/>
  <c r="K414" i="14"/>
  <c r="M414" i="14"/>
  <c r="O414" i="14"/>
  <c r="O396" i="14" s="1"/>
  <c r="Q414" i="14"/>
  <c r="V414" i="14"/>
  <c r="G424" i="14"/>
  <c r="M424" i="14" s="1"/>
  <c r="I424" i="14"/>
  <c r="K424" i="14"/>
  <c r="O424" i="14"/>
  <c r="Q424" i="14"/>
  <c r="V424" i="14"/>
  <c r="G434" i="14"/>
  <c r="M434" i="14" s="1"/>
  <c r="I434" i="14"/>
  <c r="K434" i="14"/>
  <c r="O434" i="14"/>
  <c r="Q434" i="14"/>
  <c r="V434" i="14"/>
  <c r="G438" i="14"/>
  <c r="I438" i="14"/>
  <c r="K438" i="14"/>
  <c r="M438" i="14"/>
  <c r="G439" i="14"/>
  <c r="I439" i="14"/>
  <c r="K439" i="14"/>
  <c r="M439" i="14"/>
  <c r="O439" i="14"/>
  <c r="O438" i="14" s="1"/>
  <c r="Q439" i="14"/>
  <c r="Q438" i="14" s="1"/>
  <c r="V439" i="14"/>
  <c r="V438" i="14" s="1"/>
  <c r="AE441" i="14"/>
  <c r="AF441" i="14"/>
  <c r="G50" i="13"/>
  <c r="BA48" i="13"/>
  <c r="BA41" i="13"/>
  <c r="BA40" i="13"/>
  <c r="BA30" i="13"/>
  <c r="BA28" i="13"/>
  <c r="BA26" i="13"/>
  <c r="BA24" i="13"/>
  <c r="BA18" i="13"/>
  <c r="BA16" i="13"/>
  <c r="BA14" i="13"/>
  <c r="BA12" i="13"/>
  <c r="BA10" i="13"/>
  <c r="G8" i="13"/>
  <c r="I8" i="13"/>
  <c r="G9" i="13"/>
  <c r="M9" i="13" s="1"/>
  <c r="M8" i="13" s="1"/>
  <c r="I9" i="13"/>
  <c r="K9" i="13"/>
  <c r="O9" i="13"/>
  <c r="O8" i="13" s="1"/>
  <c r="Q9" i="13"/>
  <c r="Q8" i="13" s="1"/>
  <c r="V9" i="13"/>
  <c r="V8" i="13" s="1"/>
  <c r="G11" i="13"/>
  <c r="I11" i="13"/>
  <c r="K11" i="13"/>
  <c r="K8" i="13" s="1"/>
  <c r="M11" i="13"/>
  <c r="O11" i="13"/>
  <c r="Q11" i="13"/>
  <c r="V11" i="13"/>
  <c r="G13" i="13"/>
  <c r="I13" i="13"/>
  <c r="K13" i="13"/>
  <c r="M13" i="13"/>
  <c r="O13" i="13"/>
  <c r="Q13" i="13"/>
  <c r="V13" i="13"/>
  <c r="G15" i="13"/>
  <c r="M15" i="13" s="1"/>
  <c r="I15" i="13"/>
  <c r="K15" i="13"/>
  <c r="O15" i="13"/>
  <c r="Q15" i="13"/>
  <c r="V15" i="13"/>
  <c r="G17" i="13"/>
  <c r="M17" i="13" s="1"/>
  <c r="I17" i="13"/>
  <c r="K17" i="13"/>
  <c r="O17" i="13"/>
  <c r="Q17" i="13"/>
  <c r="V17" i="13"/>
  <c r="G21" i="13"/>
  <c r="G22" i="13"/>
  <c r="M22" i="13" s="1"/>
  <c r="M21" i="13" s="1"/>
  <c r="I22" i="13"/>
  <c r="I21" i="13" s="1"/>
  <c r="K22" i="13"/>
  <c r="K21" i="13" s="1"/>
  <c r="O22" i="13"/>
  <c r="Q22" i="13"/>
  <c r="V22" i="13"/>
  <c r="G25" i="13"/>
  <c r="I25" i="13"/>
  <c r="K25" i="13"/>
  <c r="M25" i="13"/>
  <c r="O25" i="13"/>
  <c r="O21" i="13" s="1"/>
  <c r="Q25" i="13"/>
  <c r="V25" i="13"/>
  <c r="G27" i="13"/>
  <c r="I27" i="13"/>
  <c r="K27" i="13"/>
  <c r="M27" i="13"/>
  <c r="O27" i="13"/>
  <c r="Q27" i="13"/>
  <c r="V27" i="13"/>
  <c r="G29" i="13"/>
  <c r="I29" i="13"/>
  <c r="K29" i="13"/>
  <c r="M29" i="13"/>
  <c r="O29" i="13"/>
  <c r="Q29" i="13"/>
  <c r="Q21" i="13" s="1"/>
  <c r="V29" i="13"/>
  <c r="V21" i="13" s="1"/>
  <c r="G32" i="13"/>
  <c r="I32" i="13"/>
  <c r="K32" i="13"/>
  <c r="M32" i="13"/>
  <c r="O32" i="13"/>
  <c r="Q32" i="13"/>
  <c r="V32" i="13"/>
  <c r="G39" i="13"/>
  <c r="I39" i="13"/>
  <c r="K39" i="13"/>
  <c r="M39" i="13"/>
  <c r="O39" i="13"/>
  <c r="Q39" i="13"/>
  <c r="V39" i="13"/>
  <c r="G42" i="13"/>
  <c r="M42" i="13" s="1"/>
  <c r="I42" i="13"/>
  <c r="K42" i="13"/>
  <c r="O42" i="13"/>
  <c r="Q42" i="13"/>
  <c r="V42" i="13"/>
  <c r="G46" i="13"/>
  <c r="M46" i="13" s="1"/>
  <c r="I46" i="13"/>
  <c r="K46" i="13"/>
  <c r="O46" i="13"/>
  <c r="Q46" i="13"/>
  <c r="V46" i="13"/>
  <c r="AE50" i="13"/>
  <c r="AF50" i="13"/>
  <c r="G21" i="12"/>
  <c r="BA18" i="12"/>
  <c r="BA14" i="12"/>
  <c r="BA13" i="12"/>
  <c r="G8" i="12"/>
  <c r="V8" i="12"/>
  <c r="G9" i="12"/>
  <c r="AF21" i="12" s="1"/>
  <c r="I9" i="12"/>
  <c r="I8" i="12" s="1"/>
  <c r="K9" i="12"/>
  <c r="K8" i="12" s="1"/>
  <c r="O9" i="12"/>
  <c r="O8" i="12" s="1"/>
  <c r="Q9" i="12"/>
  <c r="Q8" i="12" s="1"/>
  <c r="V9" i="12"/>
  <c r="G16" i="12"/>
  <c r="G17" i="12"/>
  <c r="I17" i="12"/>
  <c r="I16" i="12" s="1"/>
  <c r="K17" i="12"/>
  <c r="K16" i="12" s="1"/>
  <c r="M17" i="12"/>
  <c r="M16" i="12" s="1"/>
  <c r="O17" i="12"/>
  <c r="O16" i="12" s="1"/>
  <c r="Q17" i="12"/>
  <c r="Q16" i="12" s="1"/>
  <c r="V17" i="12"/>
  <c r="V16" i="12" s="1"/>
  <c r="AE21" i="12"/>
  <c r="I20" i="1"/>
  <c r="I19" i="1"/>
  <c r="I18" i="1"/>
  <c r="I17" i="1"/>
  <c r="I16" i="1"/>
  <c r="I80" i="1"/>
  <c r="J79" i="1" s="1"/>
  <c r="J75" i="1"/>
  <c r="F50" i="1"/>
  <c r="G23" i="1" s="1"/>
  <c r="A23" i="1" s="1"/>
  <c r="G24" i="1" s="1"/>
  <c r="G50" i="1"/>
  <c r="G25" i="1" s="1"/>
  <c r="A25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50" i="1" s="1"/>
  <c r="J28" i="1"/>
  <c r="J26" i="1"/>
  <c r="G38" i="1"/>
  <c r="F38" i="1"/>
  <c r="J23" i="1"/>
  <c r="J24" i="1"/>
  <c r="J25" i="1"/>
  <c r="J27" i="1"/>
  <c r="E24" i="1"/>
  <c r="E26" i="1"/>
  <c r="J76" i="1" l="1"/>
  <c r="J77" i="1"/>
  <c r="J78" i="1"/>
  <c r="J68" i="1"/>
  <c r="J69" i="1"/>
  <c r="J71" i="1"/>
  <c r="J72" i="1"/>
  <c r="J73" i="1"/>
  <c r="J74" i="1"/>
  <c r="J70" i="1"/>
  <c r="G26" i="1"/>
  <c r="A26" i="1"/>
  <c r="G28" i="1"/>
  <c r="A27" i="1"/>
  <c r="A24" i="1"/>
  <c r="M415" i="16"/>
  <c r="M412" i="16" s="1"/>
  <c r="M231" i="16"/>
  <c r="M157" i="16" s="1"/>
  <c r="M138" i="16"/>
  <c r="M133" i="16" s="1"/>
  <c r="M12" i="16"/>
  <c r="M8" i="16" s="1"/>
  <c r="M8" i="15"/>
  <c r="M49" i="15"/>
  <c r="M282" i="14"/>
  <c r="M8" i="14"/>
  <c r="M396" i="14"/>
  <c r="M374" i="14"/>
  <c r="M373" i="14" s="1"/>
  <c r="M263" i="14"/>
  <c r="M258" i="14" s="1"/>
  <c r="M185" i="14"/>
  <c r="M114" i="14" s="1"/>
  <c r="M9" i="12"/>
  <c r="M8" i="12" s="1"/>
  <c r="I21" i="1"/>
  <c r="J40" i="1"/>
  <c r="J45" i="1"/>
  <c r="J39" i="1"/>
  <c r="J50" i="1" s="1"/>
  <c r="J44" i="1"/>
  <c r="J49" i="1"/>
  <c r="J48" i="1"/>
  <c r="J41" i="1"/>
  <c r="J43" i="1"/>
  <c r="J47" i="1"/>
  <c r="J46" i="1"/>
  <c r="J42" i="1"/>
  <c r="H50" i="1"/>
  <c r="J80" i="1" l="1"/>
  <c r="A29" i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1ADE31A1-187A-483D-A536-595FF4B1135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E3CA42F-0404-4793-8835-2B7036644BC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8DD0CEF7-F4C6-48B7-B164-E82E8495EDC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61008DF-14D9-463B-9803-B03E8528DFF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D44900D7-D449-4EB7-9E38-88C67FD2BA6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474E84F-733E-40FA-AE0B-DA1F1C8C741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F3353CA5-3241-43D6-817C-6874F5E4315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800E07B-8CE4-4A7B-B92F-5171CF62432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F457981B-FD1D-468D-9A54-32F1150C59D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71EA7EE-26D2-4BFA-9E85-D89F3C47C29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75BA76C9-C225-445C-94D7-0279AB74DB6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09A04B5-1659-4AF7-8AF8-B83F0E86056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<sst xmlns="http://schemas.openxmlformats.org/spreadsheetml/2006/main" count="3907" uniqueCount="1202">
  <si>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</si>
  <si>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</si>
  <si>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</si>
  <si>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</si>
  <si>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</si>
  <si>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</si>
  <si>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</si>
  <si>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</si>
  <si>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</si>
  <si>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</si>
  <si>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</si>
  <si>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</si>
  <si>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</si>
  <si>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</si>
  <si>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</si>
  <si>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</si>
  <si>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</si>
  <si>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</si>
  <si>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</si>
  <si>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</si>
  <si>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</si>
  <si>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</si>
  <si>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</si>
  <si>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</si>
  <si>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</si>
  <si>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</si>
  <si>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</si>
  <si>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</si>
  <si>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</si>
  <si>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</si>
  <si>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</si>
  <si>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</si>
  <si>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</si>
  <si>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</si>
  <si>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</si>
  <si>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</si>
  <si>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</si>
  <si>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</si>
  <si>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</si>
  <si>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</si>
  <si>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</si>
  <si>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</si>
  <si>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</si>
  <si>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1602</t>
  </si>
  <si>
    <t>Chodník na ulici Opavská, Rýmařov</t>
  </si>
  <si>
    <t>Stavba</t>
  </si>
  <si>
    <t>000</t>
  </si>
  <si>
    <t>Přípravné a přidružené práce</t>
  </si>
  <si>
    <t>001-1</t>
  </si>
  <si>
    <t>DLE CENÍKU - DOPROVODNÉ OSTATNÍ</t>
  </si>
  <si>
    <t>001-2</t>
  </si>
  <si>
    <t>DLE CENÍKU - NEUZNATELNÉ</t>
  </si>
  <si>
    <t>001</t>
  </si>
  <si>
    <t>SO101 - Zpevněné plochy</t>
  </si>
  <si>
    <t>RTS II/2022 - HLAVNÍ ČÁST</t>
  </si>
  <si>
    <t>RTS II/2022 - NEZPŮSOBILÉ VÝDAJE</t>
  </si>
  <si>
    <t>002</t>
  </si>
  <si>
    <t>SO301 - Dešťová kanalizace</t>
  </si>
  <si>
    <t>003</t>
  </si>
  <si>
    <t>SO401 - Veřejné osvětlení</t>
  </si>
  <si>
    <t>DLE CENÍKU - HLAVNÍ ČÁST</t>
  </si>
  <si>
    <t>Celkem za stavbu</t>
  </si>
  <si>
    <t>CZK</t>
  </si>
  <si>
    <t>#POPS</t>
  </si>
  <si>
    <t>Popis stavby: 1602 - Chodník na ulici Opavská, Rýmařov</t>
  </si>
  <si>
    <t>#POPO</t>
  </si>
  <si>
    <t>Popis objektu: 000 - Přípravné a přidružené práce</t>
  </si>
  <si>
    <t>#POPR</t>
  </si>
  <si>
    <t>Popis rozpočtu: 001-1 - DLE CENÍKU - DOPROVODNÉ OSTATNÍ</t>
  </si>
  <si>
    <t>Popis rozpočtu: 001-2 - DLE CENÍKU - NEUZNATELNÉ</t>
  </si>
  <si>
    <t>Popis objektu: 001 - SO101 - Zpevněné plochy</t>
  </si>
  <si>
    <t>Popis rozpočtu: 001-1 - RTS II/2022 - HLAVNÍ ČÁST</t>
  </si>
  <si>
    <t>Popis rozpočtu: 001-2 - RTS II/2022 - NEZPŮSOBILÉ VÝDAJE</t>
  </si>
  <si>
    <t>Popis objektu: 002 - SO301 - Dešťová kanalizace</t>
  </si>
  <si>
    <t>Popis rozpočtu: 001 - RTS II/2022 - HLAVNÍ ČÁST</t>
  </si>
  <si>
    <t>Popis objektu: 003 - SO401 - Veřejné osvětlení</t>
  </si>
  <si>
    <t>Popis rozpočtu: 001 - DLE CENÍKU - HLAVNÍ ČÁST</t>
  </si>
  <si>
    <t>Rekapitulace dílů</t>
  </si>
  <si>
    <t>Typ dílu</t>
  </si>
  <si>
    <t>1</t>
  </si>
  <si>
    <t>Zemní práce</t>
  </si>
  <si>
    <t>3</t>
  </si>
  <si>
    <t>Svislé a kompletní konstrukce</t>
  </si>
  <si>
    <t>5</t>
  </si>
  <si>
    <t>Komunikace</t>
  </si>
  <si>
    <t>63</t>
  </si>
  <si>
    <t>Podlahy a podlahové konstrukce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</si>
  <si>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</si>
  <si>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</si>
  <si>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</si>
  <si>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</si>
  <si>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</si>
  <si>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</si>
  <si>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</si>
  <si>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</si>
  <si>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711</t>
  </si>
  <si>
    <t>Izolace proti vodě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</si>
  <si>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</si>
  <si>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</si>
  <si>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</si>
  <si>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</si>
  <si>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</si>
  <si>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</si>
  <si>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</si>
  <si>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</si>
  <si>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</si>
  <si>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</si>
  <si>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</si>
  <si>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</si>
  <si>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</si>
  <si>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</si>
  <si>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</si>
  <si>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</si>
  <si>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</si>
  <si>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</si>
  <si>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</si>
  <si>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</si>
  <si>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</si>
  <si>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</si>
  <si>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</si>
  <si>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</si>
  <si>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</si>
  <si>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</si>
  <si>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</si>
  <si>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</si>
  <si>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</si>
  <si>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</si>
  <si>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</si>
  <si>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</si>
  <si>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</si>
  <si>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VNP1</t>
  </si>
  <si>
    <t>Náklady vzniklé v souvislosti s realizací stavby</t>
  </si>
  <si>
    <t>soubor</t>
  </si>
  <si>
    <t>Vlastní</t>
  </si>
  <si>
    <t>Indiv</t>
  </si>
  <si>
    <t>VRN</t>
  </si>
  <si>
    <t>Běžná</t>
  </si>
  <si>
    <t>POL99_8</t>
  </si>
  <si>
    <t>- náklady související s případným zásahem do silničních pozemků</t>
  </si>
  <si>
    <t>POP</t>
  </si>
  <si>
    <t>- průběžné čištění znečištěných komunikací stavbou</t>
  </si>
  <si>
    <t>- zajištění zpětného předání dotčených ploch jednotlivým majitelům a správcům</t>
  </si>
  <si>
    <t>- zajištění obslužného provozu - zásobování, svoz kom. odpadu, vjezd vozidel složek integrovaného záchranného systému</t>
  </si>
  <si>
    <t>- zajištění výkopů (zábradlí) a přístupů k objektům (lávky,  budou využity dle postupu výstavby vždy v dotčeném prostoru)</t>
  </si>
  <si>
    <t>- koordinace prací na stavbě a tvorba harmonogramu výstavby</t>
  </si>
  <si>
    <t>005211030R</t>
  </si>
  <si>
    <t xml:space="preserve">Dočasná dopravní opatření </t>
  </si>
  <si>
    <t>Soubor</t>
  </si>
  <si>
    <t>RTS 23/ I</t>
  </si>
  <si>
    <t>- v rámci stavby je možno použít navrženou organizaci výstavby projednanou v rámci DSP</t>
  </si>
  <si>
    <t>SUM</t>
  </si>
  <si>
    <t>Poznámky uchazeče k zadání</t>
  </si>
  <si>
    <t>POPUZIV</t>
  </si>
  <si>
    <t>- 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</si>
  <si>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END</t>
  </si>
  <si>
    <t>005121010R</t>
  </si>
  <si>
    <t>Vybudování zařízení staveniště</t>
  </si>
  <si>
    <t>- 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</si>
  <si>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</si>
  <si>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</si>
  <si>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- 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</si>
  <si>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</si>
  <si>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</si>
  <si>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- 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</si>
  <si>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02946OA0</t>
  </si>
  <si>
    <t>Fotodokumentace stavby</t>
  </si>
  <si>
    <t>Agregovaná položka</t>
  </si>
  <si>
    <t>POL2_</t>
  </si>
  <si>
    <t>- dodavatel zajistí zpracování fotodokumentace průběhu prací na stavbě, kterou následně předá investorovi. Fotodokumentace bude dokladovat postup prací po jednotlivých dnech, nasazení stavebních mechanismů i provádění zkoušek. Snímky budou předány na CD ve složkách pojmenovaných dle jednotlivých dnů.</t>
  </si>
  <si>
    <t>005261010R</t>
  </si>
  <si>
    <t>Pojištění dodavatele a pojištění díla</t>
  </si>
  <si>
    <t>- náklady spojené s povinným pojištěním dodavatele nebo stavebního díla či jeho části, v rozsahu obchodních podmínek</t>
  </si>
  <si>
    <t>- pojištění dodavatele montážní proti všem rizikům</t>
  </si>
  <si>
    <t>- pojištění bude uzavřeno na plnou hodnotu stavby po celou dobu stavby "ALL RISK"</t>
  </si>
  <si>
    <t>005111020R</t>
  </si>
  <si>
    <t>Vytyčení stavby</t>
  </si>
  <si>
    <t>POL99_0</t>
  </si>
  <si>
    <t>- geodetické práce související s výstavbou objektů SO101, SO301, SO401</t>
  </si>
  <si>
    <t>- vyhotovení protokolu o vytyčení stavby se seznamem souřadnic vytyčených bodů a jejich polohopisnými (S-JTSK) a výškopisnými (Bpv) hodnotami.</t>
  </si>
  <si>
    <t>005111021R</t>
  </si>
  <si>
    <t>Vytyčení inženýrských sítí</t>
  </si>
  <si>
    <t>- zaměření a vytýčení stávajících inženýrských sítí v místě stavby z hlediska jejich ochrany při provádění stavby.</t>
  </si>
  <si>
    <t>005211020R</t>
  </si>
  <si>
    <t>Ochrana stávaj. inženýrských sítí na staveništi</t>
  </si>
  <si>
    <t>- 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</si>
  <si>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005241020R</t>
  </si>
  <si>
    <t xml:space="preserve">Geodetické zaměření skutečného provedení  </t>
  </si>
  <si>
    <t>- geodetické zaměření skutečného stavu jednotlivých objektů oprávněnou osobou (tiskopis v graf. formě 3x, v digitální formě 1x, všech objektů stavby)</t>
  </si>
  <si>
    <t>- doklady ke kolaudaci, revizní zprávy jsou-li vyžadovány</t>
  </si>
  <si>
    <t>00511 R</t>
  </si>
  <si>
    <t xml:space="preserve">Geodetické práce </t>
  </si>
  <si>
    <t>- vypracování geometrického plánu stavby (pro všechny požadované stavební objekty)</t>
  </si>
  <si>
    <t>- schválení návrhu vkladu do katastru nemovitostí příslušným katastrálním úřadem</t>
  </si>
  <si>
    <t>005241010R</t>
  </si>
  <si>
    <t>Dokumentace skutečného provedení stavby</t>
  </si>
  <si>
    <t>- náklady na vyhotovení dokumentace skutečného provedení stavby a její předání objednateli v požadované formě a požadovaném počtu.</t>
  </si>
  <si>
    <t>- dokumentace bude zahrnovat objekty stavby SO101, SO301, SO401 bude zpracována v rozsahu dle platných vyhlášek</t>
  </si>
  <si>
    <t>ONP1</t>
  </si>
  <si>
    <t>Statická zatěžovací zkouška</t>
  </si>
  <si>
    <t xml:space="preserve">ks    </t>
  </si>
  <si>
    <t>Práce</t>
  </si>
  <si>
    <t>POL1_</t>
  </si>
  <si>
    <t>- statická zatěžovací zkouška dle ČSN 736190 a ČSN 72 1006</t>
  </si>
  <si>
    <t>- místa určená investorem a TDS, popř. správcem komunikace</t>
  </si>
  <si>
    <t>6+6</t>
  </si>
  <si>
    <t>VV</t>
  </si>
  <si>
    <t>ONP2</t>
  </si>
  <si>
    <t>Rázová zatěžovací zkouška</t>
  </si>
  <si>
    <t xml:space="preserve"> -rázová zatěžovací zkouška dle ČSN 736192 a ČSN 72 1006</t>
  </si>
  <si>
    <t>- bude prováděn 1ks zkoušky na 50 bm chodníku + zkoušky prováděné lokálně v místech úpravy chodníků v křižovatce apod., dle specifikace projektanta a investora</t>
  </si>
  <si>
    <t>- přípravu podkladů, podání žádosti na katastrální úřad</t>
  </si>
  <si>
    <t>- polní práce spojené s vyhotovením geometrického plánu</t>
  </si>
  <si>
    <t>- výpočetní a grafické kancelářské práce</t>
  </si>
  <si>
    <t>- úřední ověření výsledného elaborátu</t>
  </si>
  <si>
    <t>112023OA0</t>
  </si>
  <si>
    <t>Kácení stromů D kmene do 0,90 m, s odstraněním pařezů, odvoz do 3,0 km</t>
  </si>
  <si>
    <t>EXP 22</t>
  </si>
  <si>
    <t>- kácení stromů v prostoru stavby, odstranění pařezů, likvidace větví, odvoz do 3 km na skládku investora</t>
  </si>
  <si>
    <t>121100002RA0</t>
  </si>
  <si>
    <t>Sejmutí ornice a uložení na deponii</t>
  </si>
  <si>
    <t>m3</t>
  </si>
  <si>
    <t>RTS 22/ II</t>
  </si>
  <si>
    <t>- v plochách zeleně dotčených stavbou v tl. 0,100 m</t>
  </si>
  <si>
    <t>- mezideponie vzdálena do 1,0 km</t>
  </si>
  <si>
    <t>- ornice bude sejmuta, uskladněna na meziskládce a následně zpětně přesunuta a rozprostřena</t>
  </si>
  <si>
    <t>(17,344+41,822+90,725+13,949+29,209+0,935+5,914+12,059+15,217+28,65+10,52+5,631+43,355+15,285+9,82+51,763+87,752+12,43+31,792+20,146+57,103+98,514+3,031)*0,10</t>
  </si>
  <si>
    <t>113151350R00</t>
  </si>
  <si>
    <t>Fréz.živič.krytu nad 500 m2, s překážkami, tl.14cm</t>
  </si>
  <si>
    <t>m2</t>
  </si>
  <si>
    <t>- odstranění asf. povrchu komunikací v tl. 14 cm, frézování povrchu v prostoru silnice I/11 vzhledem k tl. vrstvy rozděleno na 2 položky - 140 + 90 mm = celkem 230 mm</t>
  </si>
  <si>
    <t>- frézovaný materiál bude odkoupen zhotovitelem akce a uskladněn na jeho náklady dle jeho potřeb, frézovaný materiál v rámci této položky = 449,452*0,14*2,0 =125,84656 t</t>
  </si>
  <si>
    <t>Na silnici I/11 - tl. 140 mm : 6,638+92,688+45,764+236,701+125,761</t>
  </si>
  <si>
    <t>- odečet NEUZNATELNÝCH NÁKLADŮ (stání popelnic, podélný park. záliv) : -1*(17,40+40,70)</t>
  </si>
  <si>
    <t>113151318R00</t>
  </si>
  <si>
    <t>Fréz.živič.krytu nad 500 m2, s překážkami, tl.9 cm</t>
  </si>
  <si>
    <t>- odstranění asf. povrchu komunikací v tl. 9 cm</t>
  </si>
  <si>
    <t>- frézovaný materiál bude odkoupen zhotovitelem akce a uskladněn na jeho náklady dle jeho potřeb, frézovaný materiál v rámci této položky = 679,131*0,09*2,0 =122,24358 t</t>
  </si>
  <si>
    <t>Na silnici I/11 - tl. 90 mm : 6,638+92,688+45,764+236,701+125,761</t>
  </si>
  <si>
    <t>Na místních komunikacích - tl. 90 mm : 26,062+9,47+11,258+8,823+65,548+2,955+7,126+41,919+4,122</t>
  </si>
  <si>
    <t>Na silnici II/445 ve výkopu - tl. 90 mm : 52,396</t>
  </si>
  <si>
    <t>113151114R00</t>
  </si>
  <si>
    <t>Fréz.živič.krytu pl.do 500 m2,pruh do 75 cm,tl.5cm</t>
  </si>
  <si>
    <t>- rozšíření výkopové rýhy v rámci silnice II/445</t>
  </si>
  <si>
    <t>- frézovaný materiál bude odkoupen zhotovitelem akce a uskladněn na jeho náklady dle jeho potřeb, frézovaný materiál v rámci této položky = 181,408*0,05*2,0 =18,1408 t (celkem 292,94854 t)</t>
  </si>
  <si>
    <t>Na silnici II/445 - tl. 50 mm : 181,408</t>
  </si>
  <si>
    <t>113107608R00</t>
  </si>
  <si>
    <t>Odstranění podkladu nad 50 m2,kam.drcené tl.8 cm</t>
  </si>
  <si>
    <t>- odstranění podkladních vrstev komunikace, tl. 80 mm</t>
  </si>
  <si>
    <t>- 50% odstraňovaných konstrukcí v rámci položky č. 6, bude využito na podkladní vrstvy v rámci položky č. 37</t>
  </si>
  <si>
    <t>- pol.č. 6 - 449,452*0,08*0,50 = 17,97808 m3 na podkladní vrstvy v rámci položky č. 37 (135,3392 m2 - část obsažena v rozpočtu 001-2)</t>
  </si>
  <si>
    <t>Na silnici I/11 - tl. 75 mm : 507,552</t>
  </si>
  <si>
    <t>113107630R00</t>
  </si>
  <si>
    <t>Odstranění podkladu nad 50 m2,kam.drcené tl.30 cm</t>
  </si>
  <si>
    <t>- odstranění podkladních vrstev komunikace, tl. 300 mm</t>
  </si>
  <si>
    <t>- 50% odstraňovaných konstrukcí v rámci položky č. 7  bude využito na podkladní vrstvy v rámci položky č. 50</t>
  </si>
  <si>
    <t>- pol.č. 7 - 229,679*0,30*0,50 = 34,45185 m3 na podkladní vrstvy v rámci položky č. 50 (172,25925 m2)</t>
  </si>
  <si>
    <t>Na místních komunikacích - tl. 300 mm : 177,283</t>
  </si>
  <si>
    <t>Na silnici II/445 - tl. 300 mm : 52,396</t>
  </si>
  <si>
    <t>113107624R00</t>
  </si>
  <si>
    <t>Odstranění podkladu nad 50 m2,kam.drcené tl.24 cm</t>
  </si>
  <si>
    <t>- odstranění podkladních vrstev chodníku, pod žulovými kostkami 8/10</t>
  </si>
  <si>
    <t>105,905</t>
  </si>
  <si>
    <t>113107618R00</t>
  </si>
  <si>
    <t>Odstranění podkladu nad 50 m2,kam.drcené tl.18 cm</t>
  </si>
  <si>
    <t>- odstranění podkladních vrstev chodníku</t>
  </si>
  <si>
    <t>Pod betonovou dlažbou - 180 mm : 2,399</t>
  </si>
  <si>
    <t>Pod žulovými kostkami 4/6 - 180 mm : 24,796+121,70</t>
  </si>
  <si>
    <t>Pod asfaltovým krytem - 180 mm : 456,106</t>
  </si>
  <si>
    <t>113108405R00</t>
  </si>
  <si>
    <t>Odstranění asfaltové vrstvy pl.nad 50 m2, tl. 5 cm</t>
  </si>
  <si>
    <t>- odstranění povrchu chodníku, tl. 50 mm</t>
  </si>
  <si>
    <t>35,415+13,038+74,267+24,591+133,737+119,44+34,106+21,512</t>
  </si>
  <si>
    <t>938909611R00</t>
  </si>
  <si>
    <t>Odstranění nánosu na krajnicích tl. do 10 cm</t>
  </si>
  <si>
    <t>- odstranění nezpevněných krajnic</t>
  </si>
  <si>
    <t>(131,554+94,683+3,022+3,331)*0,15</t>
  </si>
  <si>
    <t>113106121R00</t>
  </si>
  <si>
    <t>Rozebrání dlažeb z betonových dlaždic na sucho</t>
  </si>
  <si>
    <t>- rozebrání části chodníku s velkoformátovou dlažbou</t>
  </si>
  <si>
    <t>2,399+2,68</t>
  </si>
  <si>
    <t>113106221R00</t>
  </si>
  <si>
    <t>Rozebrání dlažeb z drobných kostek v kam. těženém</t>
  </si>
  <si>
    <t>- rozebrání části chodníku s povrchem z kostek drobných 4/6 a 8/10</t>
  </si>
  <si>
    <t>kostky 4/6 : 121,70+6,394+26,669</t>
  </si>
  <si>
    <t>kostky 8/10 : 14,178+24,396+41,461+17,935+7,935+3,321</t>
  </si>
  <si>
    <t>113106231R00</t>
  </si>
  <si>
    <t>Rozebrání dlažeb ze zámkové dlažby v kamenivu</t>
  </si>
  <si>
    <t>- rozebrání části chodníku s povrchem ze zámkové dlažby</t>
  </si>
  <si>
    <t>1,514+1,894</t>
  </si>
  <si>
    <t>979054441R00</t>
  </si>
  <si>
    <t>Očištění vybour. dlaždic s výplní kamen. těženým</t>
  </si>
  <si>
    <t>- očištění zpětně pokládané betonové dlažby</t>
  </si>
  <si>
    <t>betonová velkoformátová dlažba : 5,079</t>
  </si>
  <si>
    <t>betonová zámková dlažba : 3,408</t>
  </si>
  <si>
    <t>979071121R00</t>
  </si>
  <si>
    <t>Očištění vybour. kostek drobných s výplní kam. těž</t>
  </si>
  <si>
    <t>- očištění rozebrané dlažby z kostek drobných pro zpětné položení</t>
  </si>
  <si>
    <t>122302202R00</t>
  </si>
  <si>
    <t>Odkopávky pro silnice v hor. 4 do 1000 m3</t>
  </si>
  <si>
    <t>- odkopávky pro komunikaci</t>
  </si>
  <si>
    <t>- včetně naložení na dopravní prostředek</t>
  </si>
  <si>
    <t>Úsek 1 - dl. 514,35 m : 22,5*0,034+21,5*0,121+26,5*0,276+25*0,325+28*0,79+25*0,279+58,5*0,221+72,5*0,031+31*0,012</t>
  </si>
  <si>
    <t>Úsek 2 - dl. 113,15 m : 23*0,073+25*0,284+25*0,308+41,5*0,21</t>
  </si>
  <si>
    <t>Odstranění zeminy kolem opěrné zdi : 48*0,5*1,27</t>
  </si>
  <si>
    <t>- odečet NEUZNATELNÝCH NÁKLADŮ (stání popelnic, podélný park. záliv) : (17,40+40,70)*0,03*-1</t>
  </si>
  <si>
    <t>113202111R00</t>
  </si>
  <si>
    <t>Vytrhání obrub obrubníků silničních</t>
  </si>
  <si>
    <t>m</t>
  </si>
  <si>
    <t>- odstranění stávajících obrub v prostoru stavby</t>
  </si>
  <si>
    <t>betonový silniční : 23,3+7,8+2,7+3,8+8,4+3,1+3,4+3,2+2,9+2,8+3,7</t>
  </si>
  <si>
    <t>113201111R00</t>
  </si>
  <si>
    <t>Vytrhání obrubníků chodníkových a parkových</t>
  </si>
  <si>
    <t>- odstranění dotčených chodníkových obrub sjezdů, vstupů</t>
  </si>
  <si>
    <t>betonový chodníkový : 10,5+18,6+15,1+28,2+11,2+10,6+60,6+60,4+6,1+7+81+80,2+58+5,2+85,0+82,50</t>
  </si>
  <si>
    <t>174101101R00</t>
  </si>
  <si>
    <t>Zásyp jam, rýh, šachet se zhutněním</t>
  </si>
  <si>
    <t>- zásypy v rámci stavby, doplnění konstrukce vozovky ŠD0/63</t>
  </si>
  <si>
    <t>Úsek 1 - dl. 514,35 m : 29*0,458+22,5*0,504+25*0,41+23,5*0,494+21,5*0,087+26,5*0,058+25*0,058+72,5*0,271+20,5*0,715+27,5*0,808+25*0,744+25*0,65+31*0,646</t>
  </si>
  <si>
    <t>Úsek 2 - dl. 113,15 m : 23*0,005+25*0,027+25*0,017+41,5*0,021</t>
  </si>
  <si>
    <t>58344169R</t>
  </si>
  <si>
    <t>Štěrkodrtě frakce 0-32 A</t>
  </si>
  <si>
    <t>t</t>
  </si>
  <si>
    <t>SPCM</t>
  </si>
  <si>
    <t>Specifikace</t>
  </si>
  <si>
    <t>POL3_</t>
  </si>
  <si>
    <t>- hutněný zásyp pod chodník, jam po zídkách</t>
  </si>
  <si>
    <t>zásypy v rámci stavby : 164,826*2,20</t>
  </si>
  <si>
    <t>- odečet NEUZNATELNÝCH NÁKLADŮ (stání popelnic, podélný park. záliv) : (17,40+40,70)*0,03*-1*2,20</t>
  </si>
  <si>
    <t>569903311R00</t>
  </si>
  <si>
    <t>Zřízení zemních krajnic se zhutněním</t>
  </si>
  <si>
    <t>- hutněný zásyp za obrubou, palisádou</t>
  </si>
  <si>
    <t>za chodníkovou obrubou : (4,7+9,2+7,2+15,2+12,4+81,6+5,8+15,3+22,1+21,6+5+11,8+1,8+7,1+13,1+3,8+5,2+2,7)*0,035+(15,5+14,8+3,6+31,5+12,3+64+15,6+9,4+76,9+4,9+27,7)*0,07+(14,8+7,1+29,1+98,2+7,2+18,3+9,6+20,1+10,4+85,0+82,50)*0,09</t>
  </si>
  <si>
    <t>za palisádou : 20*0,427+47*0,176+12*0,075</t>
  </si>
  <si>
    <t>182101101R00</t>
  </si>
  <si>
    <t>Svahování v zářezech v hor. 1 - 4</t>
  </si>
  <si>
    <t>- úprava tvaru příkopy na vtoku u lapače splavenin</t>
  </si>
  <si>
    <t>5,0*1</t>
  </si>
  <si>
    <t>938902103R00</t>
  </si>
  <si>
    <t>Čištění příkop.nezpev.š.do 40cm,objem do 0,50 m3/m</t>
  </si>
  <si>
    <t>184004722R00</t>
  </si>
  <si>
    <t>Výsadba sazenic keřů bez balu, výšky do 60 cm</t>
  </si>
  <si>
    <t>kus</t>
  </si>
  <si>
    <t>- výsadba keře - Tavolníku Popelavého</t>
  </si>
  <si>
    <t>02654935R</t>
  </si>
  <si>
    <t>Tavolník - Spiraea vanhouttei  v. 40-60 cm</t>
  </si>
  <si>
    <t>- výsadba keře - Tavolníku popelavého</t>
  </si>
  <si>
    <t>141721102R00</t>
  </si>
  <si>
    <t>Řízené protlačení a vtažení PE d 160 mm, hor.1 - 4</t>
  </si>
  <si>
    <t>- vč. příjezdu soupravy a ostatních souvisejících nákladů</t>
  </si>
  <si>
    <t>- protlak pro VO</t>
  </si>
  <si>
    <t>10,8+7,2+9,3+10+8,2+10</t>
  </si>
  <si>
    <t>182001131R00</t>
  </si>
  <si>
    <t>Plošná úprava terénu, nerovnosti do 20 cm v rovině</t>
  </si>
  <si>
    <t>- úprava povrchu terénu před prováděním stavebních úprav, sadových úprav</t>
  </si>
  <si>
    <t>V prostoru místních komunikací : ((8,8+5,8+2,9+6,7+1,3+1,1+19,1+14,2)*0,9+14,8*0,8)*1,05</t>
  </si>
  <si>
    <t>V prostoru silnice II/445 : ((7,5+10,4)*0,8+17,9*1,4)*1,05</t>
  </si>
  <si>
    <t>V prostoru pojížděných chodníků a parkovacího pruhu : 350,69365*1,05</t>
  </si>
  <si>
    <t>V prostoru nepojížděných chodníků : (1075,6159+251,4)*1,05</t>
  </si>
  <si>
    <t>- odečet NEUZNATELNÝCH NÁKLADŮ (stání popelnic, podélný park. záliv) : (17,40+40,70)*-1</t>
  </si>
  <si>
    <t>181101102R00</t>
  </si>
  <si>
    <t>Úprava pláně v zářezech v hor. 1-4, se zhutněním</t>
  </si>
  <si>
    <t>- hutnění zemní pláně</t>
  </si>
  <si>
    <t>577112123RT3</t>
  </si>
  <si>
    <t>Beton asfalt. ACO 11 S modifik. š.nad 3 m, tl.4 cm plochy 101-200 m2</t>
  </si>
  <si>
    <t>- povrch na silnici I/11</t>
  </si>
  <si>
    <t>15,909+15,429+7,27+3,876+4,772+2,655+35,281+61,723+1,381</t>
  </si>
  <si>
    <t>577132111RT2</t>
  </si>
  <si>
    <t>Beton asfalt. ACO 11+ obrusný, š.nad 3 m, tl. 4 cm plochy 201-1000 m2</t>
  </si>
  <si>
    <t>- povrch na MK a silnici II/445, povrch chodníku - zapravení po DK a VO</t>
  </si>
  <si>
    <t>místní komunikace : 1,278+8,112+3,945+4,155+27,432+4,572+41,704+5,037</t>
  </si>
  <si>
    <t>silnice II/445 : 198,824</t>
  </si>
  <si>
    <t>chodník : 21,512</t>
  </si>
  <si>
    <t>577115127RT3</t>
  </si>
  <si>
    <t>Beton asf.ACL 22 S,modif.ložný š.nad 3 m, tl. 8 cm plochy 101-200 m2</t>
  </si>
  <si>
    <t>- ložní asf. vrstva ACL 22S, 80 mm</t>
  </si>
  <si>
    <t>148,296*0,85</t>
  </si>
  <si>
    <t>565171212R00</t>
  </si>
  <si>
    <t>Podklad z obal kamen.ACP 22+, š.nad 3 m, tl. 11 cm</t>
  </si>
  <si>
    <t>- podkladní asf. vrstva ACP 22, tl. 110 mm</t>
  </si>
  <si>
    <t>126,0516*0,7</t>
  </si>
  <si>
    <t>565131211RT3</t>
  </si>
  <si>
    <t>Podklad z obal kamen. ACP 16+, š.nad 3 m, tl. 5 cm plochy 101-200 m2</t>
  </si>
  <si>
    <t>- podkladní asf. vrstva ACP 16, tl. 50 cm</t>
  </si>
  <si>
    <t>sil. II/445 : 38,4110</t>
  </si>
  <si>
    <t>místní komunikace : 96,235*0,85+6,421+6,172+14,284+28,559</t>
  </si>
  <si>
    <t>573231110R00</t>
  </si>
  <si>
    <t>Postřik živičný spojovací z emulze 0,3-0,5 kg/m2</t>
  </si>
  <si>
    <t>RTS 22/ I</t>
  </si>
  <si>
    <t>- postřik spojovací</t>
  </si>
  <si>
    <t>Postřik mezi ACO11S a ACL22S na silnici I/11 : 148,296</t>
  </si>
  <si>
    <t>Postřik mezi ACL22S a ACP22 na silnici I/11 : 126,0516</t>
  </si>
  <si>
    <t>Postřik mezi ACO11 a ACP16+ na místních komunikacích : 96,235</t>
  </si>
  <si>
    <t>Postřik pod ACO11 na silnici II/445 : 198,824</t>
  </si>
  <si>
    <t>573111111R00</t>
  </si>
  <si>
    <t>Postřik živičný infiltr.+ posyp, asfalt. 0,60kg/m2</t>
  </si>
  <si>
    <t>- postřik infiltrační</t>
  </si>
  <si>
    <t>Infiltrační postřik pod ACP22 na silnici I/11 : 88,2361</t>
  </si>
  <si>
    <t>Infiltrační postřik pod ACP16+ na místních komunikacích : 137,2358</t>
  </si>
  <si>
    <t>Infiltrační postřik pod ACP16+ na silnici II/445 : 38,4110</t>
  </si>
  <si>
    <t>564841113RT2</t>
  </si>
  <si>
    <t>Podklad ze štěrkodrti po zhutnění tloušťky 14 cm štěrkodrť frakce 0-32 mm</t>
  </si>
  <si>
    <t>- podkladní vrstva ze ŠD 0/32</t>
  </si>
  <si>
    <t>- zapravení rýhy po DK a VO</t>
  </si>
  <si>
    <t>Na silnici II/445 : 38,411</t>
  </si>
  <si>
    <t>Na místních komunikacích : 6,421+6,172+14,284+28,559</t>
  </si>
  <si>
    <t>564851112RT4</t>
  </si>
  <si>
    <t>Podklad ze štěrkodrti po zhutnění tloušťky 16 cm štěrkodrť frakce 0-63 mm</t>
  </si>
  <si>
    <t>- podkladní vrstva ze ŠD 0/63</t>
  </si>
  <si>
    <t>564851111RT2</t>
  </si>
  <si>
    <t>Podklad ze štěrkodrti po zhutnění tloušťky 15 cm štěrkodrť frakce 0-32 mm</t>
  </si>
  <si>
    <t>- podkladní vrstva komunikace, ŠD frakce 0/32</t>
  </si>
  <si>
    <t>460650012R00</t>
  </si>
  <si>
    <t>Podkladová vrstva ze štěrkodrtě tl.8 cm</t>
  </si>
  <si>
    <t>- položka bude provedena z podkladních vrstev odstraněných v rámci položky č. 6</t>
  </si>
  <si>
    <t>- pol.č. 6 - 507,522*0,08*0,50 = 20,30088 m3 (135,3392 m2)</t>
  </si>
  <si>
    <t>- zbyvající kubatura je řešena položkou č. 37</t>
  </si>
  <si>
    <t>Podkladní vrstva na silnici I/11 : 88,2361*3,7</t>
  </si>
  <si>
    <t>Podkladní vrstva na místních komunikacích : 81,7998*3,7</t>
  </si>
  <si>
    <t>- podkladní vrstvy z vyzískaného materiálu : -135,3392</t>
  </si>
  <si>
    <t>564113510R00</t>
  </si>
  <si>
    <t>Podklad z asf.recyklátu fr. 0-32 po zhutn.tl.10 cm</t>
  </si>
  <si>
    <t>- povrch nezpevněné komunikace</t>
  </si>
  <si>
    <t>- podklad pro asf. povrch chodníku v místě zaopravení po DK a VO</t>
  </si>
  <si>
    <t>povrch nezp. komunikace : 20,437+17,566+5,956</t>
  </si>
  <si>
    <t>podklad v chodníku : 21,512</t>
  </si>
  <si>
    <t>58380056.AR</t>
  </si>
  <si>
    <t>Mozaika dlažební žulová chodníková  4/6  řezaná</t>
  </si>
  <si>
    <t>- povrch chodníku, materiál pro provádění úpravy pro osoby se sníženou schopností pohybu a orientace, varovný pás, signální pás</t>
  </si>
  <si>
    <t>- popř. možnost využití umělého / přírodního kamene s certifikací TN TZÚS 12.03.04</t>
  </si>
  <si>
    <t>2,077+3,323+3,193+3,212+2,405+3,644+4,809+3,047+4,395+2,266+1,811+3,04+2,473+2,625+3,02+2,877+2,584+2,243</t>
  </si>
  <si>
    <t>58380057R</t>
  </si>
  <si>
    <t>Mozaika dlažební 5/7 štípaná  1t = 7 m2</t>
  </si>
  <si>
    <t>- povrch chodníku s možností pojezdu, materiál pro provádění úpravy pro osoby se sníženou schopností pohybu a orientace, varovný pás, signální pás</t>
  </si>
  <si>
    <t>17,355</t>
  </si>
  <si>
    <t>58381315R</t>
  </si>
  <si>
    <t>Deska dlažební řezaná do 0,24 m2 tl. 5 cm žula</t>
  </si>
  <si>
    <t>- zajištění hmatového kontrastu varovných a signálních pásů vůči ploše chodníku z žulové dlažby</t>
  </si>
  <si>
    <t>1,11+1,43+1,312+1,456+0,936+1,952+2,604+1,568+2,422+0,92+0,894+1,575+1,547+1,641+0,959+1,15+1,148+0,816</t>
  </si>
  <si>
    <t>58381325R</t>
  </si>
  <si>
    <t>Deska dlažební řezaná do 0,24 m2 tl. 8 cm žula</t>
  </si>
  <si>
    <t>- zajištění hmatového kontrastu varovných a signálních pásů vůči ploše chodníku s možností pojezdu z žulové dlažby</t>
  </si>
  <si>
    <t>1,63+3,403+3,509+3,773+1,946+1,914</t>
  </si>
  <si>
    <t>58380010R</t>
  </si>
  <si>
    <t>Mozaika dlažební štípaná 4/6 cm  1t = 8 - 8,5 m2</t>
  </si>
  <si>
    <t>- povrch chodníku - materiál</t>
  </si>
  <si>
    <t>- nový materiál</t>
  </si>
  <si>
    <t>chodník : (80,078+83,695+280,767+105,852+262,938+4,471+155,821)/8</t>
  </si>
  <si>
    <t>dvojřádek : ((1,1+1,1+2,1)*0,125)/8</t>
  </si>
  <si>
    <t>58380120R</t>
  </si>
  <si>
    <t>Kostka dlažební drobná 8/10  tř.1 štípaná</t>
  </si>
  <si>
    <t>- povrchchodníku s možností pojezdu a parkovacího zálivu</t>
  </si>
  <si>
    <t>pojížděný chodník : (7,382+18,017+20,19+30,231+10,948+11,39+17,401+5,945)/5</t>
  </si>
  <si>
    <t>parkovací plocha : 40,691/5</t>
  </si>
  <si>
    <t>dvojřádek : ((7,30+4,50+4,90)*0,25)/5</t>
  </si>
  <si>
    <t>vydláždění vtokové části UV9, UV17 : (0,902+1,536)/5</t>
  </si>
  <si>
    <t>- odečet NEUZNATELNÝCH NÁKLADŮ (stání popelnic, podélný park. záliv) : (17,40+40,70)*-1/5</t>
  </si>
  <si>
    <t>591211111R00</t>
  </si>
  <si>
    <t>Kladení dlažby drobné kostky,lože z kamen.tl. 5 cm</t>
  </si>
  <si>
    <t>- povrch chodníku nepojížděný / pojížděný, parkovací záliv - práce</t>
  </si>
  <si>
    <t>nové kostky 4/6 : 80,078+83,695+280,767+105,852+262,938+4,471+155,821</t>
  </si>
  <si>
    <t>nové kostky 8/10 : 7,382+18,017+20,19+30,231+10,948+11,39+17,401+5,945+40,6910</t>
  </si>
  <si>
    <t>očištěné kostky 4/6 : 121,70+6,394+26,669</t>
  </si>
  <si>
    <t>očištěné kostky 8/10 : 14,178+24,396+41,461+17,935+7,935+3,321</t>
  </si>
  <si>
    <t>kostky řezané 4/6 : 53,044</t>
  </si>
  <si>
    <t>kostky řezané 8/10 : 17,355</t>
  </si>
  <si>
    <t>žulové desky tl. 50 mm : 25,44</t>
  </si>
  <si>
    <t>žulové desky tl. 80 mm : 16,175</t>
  </si>
  <si>
    <t>591241111R00</t>
  </si>
  <si>
    <t>Kladení dlažby drobné kostky, lože z MC tl. 5 cm</t>
  </si>
  <si>
    <t>- kladení dvojřádku z kostek, vtokové části uličních vpustí</t>
  </si>
  <si>
    <t>kostky 8/10 : (7,30+4,50+4,90)*0,25</t>
  </si>
  <si>
    <t>kostky 4/6 : (1,10+1,10+2,10)*0,125</t>
  </si>
  <si>
    <t>vtoková část uličních vpustí UV9, UV17 - kostky 8/10 : 0,902+1,536</t>
  </si>
  <si>
    <t>- podkladní vrstva pochozích ploch, ŠD frakce 0/32</t>
  </si>
  <si>
    <t>- na podkladní vrstvu chodníkových ploch v rámci této položky využito ŠD 0/32, zbývající  část provedena z bet. recyklátu - 94,47683/2,50/0,15 = 251,40 m2</t>
  </si>
  <si>
    <t>nové kostky 4/6 : (80,078+83,695+280,767+105,852+262,938+4,471+155,821)*1,1</t>
  </si>
  <si>
    <t>očištěné kostky 4/6 : (121,70+6,394+26,669)*1,10</t>
  </si>
  <si>
    <t>kostky řezané 4/6 : 53,044*1,1</t>
  </si>
  <si>
    <t>žulové desky tl. 50 mm : 25,44*1,1</t>
  </si>
  <si>
    <t>- bet. recyklát : -251,94</t>
  </si>
  <si>
    <t>- podkladní vrstva pochozích ploch</t>
  </si>
  <si>
    <t>- na podkladní vrstvu chodníkových ploch v rámci této položky využito betonového recyklátu, zbývající  část provedena ze ŠD 0/32  - 1075,6159 m2</t>
  </si>
  <si>
    <t>564861111RT4</t>
  </si>
  <si>
    <t>Podklad ze štěrkodrti po zhutnění tloušťky 20 cm štěrkodrť frakce 0-63 mm</t>
  </si>
  <si>
    <t>- podkladní vrstva ploch s možností pojezdu, chodník, parkovací záliv</t>
  </si>
  <si>
    <t>- položka bude provedena z podkladních vrstev odstraněných v rámci položky č. 7</t>
  </si>
  <si>
    <t>- pol.č. 7 - 229,679*0,30*0,50 = 34,45185 m3 (172,25925 m2)</t>
  </si>
  <si>
    <t>172,25925</t>
  </si>
  <si>
    <t>564861111RT2</t>
  </si>
  <si>
    <t>Podklad ze štěrkodrti po zhutnění tloušťky 20 cm štěrkodrť frakce 0-32 mm</t>
  </si>
  <si>
    <t>- podkladní vrstva ploch s možností pojezdu, chodník, parkovací záliv, ŠD frakce 0/32</t>
  </si>
  <si>
    <t>- zbyvající kubatura je řešena položkou č. 50</t>
  </si>
  <si>
    <t>nové kostky 8/10 : 162,195*1,15</t>
  </si>
  <si>
    <t>očištěné kostky 8/10 : 109,226*1,15</t>
  </si>
  <si>
    <t>kostky řezané 8/10 : 17,355*1,15</t>
  </si>
  <si>
    <t>žulové desky tl. 80 mm : 16,175*1,15</t>
  </si>
  <si>
    <t>465921135R00</t>
  </si>
  <si>
    <t>Kladení dlažby betonové, železobetonové desky</t>
  </si>
  <si>
    <t>- kladení očištěné dlažby velkoformátové a zámkové</t>
  </si>
  <si>
    <t>velkoformátová : 2,68</t>
  </si>
  <si>
    <t>596215021R00</t>
  </si>
  <si>
    <t>Kladení zámkové dlažby tl. 6 cm do drtě tl. 4 cm</t>
  </si>
  <si>
    <t>- kladení očištěné zámkové dlažby</t>
  </si>
  <si>
    <t>212810010RAC</t>
  </si>
  <si>
    <t>Trativody z PVC drenážních flexibilních trubek lože štěrkopísek a obsyp kamenivo, trubky d 100 mm</t>
  </si>
  <si>
    <t>- trativod, zřízení vč. materiálu, podsypu a obsypu</t>
  </si>
  <si>
    <t>- odvodnění základů palisády na straně zeleně</t>
  </si>
  <si>
    <t>34,5+8+38</t>
  </si>
  <si>
    <t>899431111R00</t>
  </si>
  <si>
    <t>Výšková úprava do 20 cm, krytu šoupěte</t>
  </si>
  <si>
    <t>- výšková úprava šoupat a hydrantových poklopů</t>
  </si>
  <si>
    <t>šoupata vodovodní : 9</t>
  </si>
  <si>
    <t>hydranty : 1</t>
  </si>
  <si>
    <t>šoupata plynová : 1</t>
  </si>
  <si>
    <t>55241711R</t>
  </si>
  <si>
    <t>Poklop litina 600/100 B125</t>
  </si>
  <si>
    <t>- výměna poklopů stávajících šachet</t>
  </si>
  <si>
    <t>- litinový poklop šachet, třída zatížení B125</t>
  </si>
  <si>
    <t>- poklopy se zámkem a s kloubovým uložením víka</t>
  </si>
  <si>
    <t>55241713R</t>
  </si>
  <si>
    <t>Poklop litina 600/100 D400</t>
  </si>
  <si>
    <t>- litinový poklop šachet, třída zatížení D400, v prostoru komunikace</t>
  </si>
  <si>
    <t>899102111R00</t>
  </si>
  <si>
    <t>Osazení poklopu s rámem do 100 kg</t>
  </si>
  <si>
    <t>- osazení nových poklopů šachet</t>
  </si>
  <si>
    <t>D400 : 1</t>
  </si>
  <si>
    <t>B125 : 2</t>
  </si>
  <si>
    <t>899305   OA0</t>
  </si>
  <si>
    <t>Doplňky na plnovodu - orientační sloupky</t>
  </si>
  <si>
    <t>- přesun orientačního sloupku plynovodu, do určeného místa po odsouhlasení odpovědného zástupce vedení plynovodu, vč. doplnění tabulek</t>
  </si>
  <si>
    <t>59217488R</t>
  </si>
  <si>
    <t>Obrubník silniční 1000/150/250 přírodní</t>
  </si>
  <si>
    <t>- silniční obruba, 5% ztratné</t>
  </si>
  <si>
    <t>(37,2+41,6+2+11,6+1+2+2+2+7,4+3,5+23+1+2+18,1+2,1+6,1+111,3+11,1+2,1+2)*1,05</t>
  </si>
  <si>
    <t>59217476R</t>
  </si>
  <si>
    <t>Obrubník silniční nájezdový 1000/150/150 šedý</t>
  </si>
  <si>
    <t>- obrubník silniční nájezdový, 5% ztratné</t>
  </si>
  <si>
    <t>12,1+4,4+4+4,1+2,5+3+8+9,1+11,7+5,7+18,1+4,1+6,3+3+2,4+2,2+3+4,3+4,8+4+5,6+1+1,9+2,1</t>
  </si>
  <si>
    <t>59217480R</t>
  </si>
  <si>
    <t>Obrubník silniční přechodový L 1000/150/150-250</t>
  </si>
  <si>
    <t>- obrubník silniční přechodový levý</t>
  </si>
  <si>
    <t>59217481R</t>
  </si>
  <si>
    <t>Obrubník silniční přechodový P 1000/150/150-250</t>
  </si>
  <si>
    <t>- obrubník silniční přechodový pravý</t>
  </si>
  <si>
    <t>59217027R</t>
  </si>
  <si>
    <t>Obrubník silniční kulatý R1 betonový vnější přírodní, 150 x 250 x 648,7/763,5 mm</t>
  </si>
  <si>
    <t>- silniční obruba zaoblená R=1,0 m vnější</t>
  </si>
  <si>
    <t>59217028R</t>
  </si>
  <si>
    <t>Obrubník silniční kulatý R1 betonový vnitřní přírodní, 150 x 250 x 763,5/878,3 mm</t>
  </si>
  <si>
    <t>- siniční obruba zaoblená R=1,0 m, vnitřní</t>
  </si>
  <si>
    <t>592174230R</t>
  </si>
  <si>
    <t>Obrubník chodníkový 1000/80/250 přírodní</t>
  </si>
  <si>
    <t>- chodníková obruba 80/250, 5% ztratné</t>
  </si>
  <si>
    <t>(2,8+53+4,9)*1,05</t>
  </si>
  <si>
    <t>59217422R</t>
  </si>
  <si>
    <t>Obrubník chodníkový 1000/80/200 přírodní</t>
  </si>
  <si>
    <t>- chodníková obruba 80/200, ztratné 5%</t>
  </si>
  <si>
    <t>(4,7+42,4+6,9+19,8+14,1+0,6+19+32,2+12,7+12,8+66,8+64,5+0,9+8,8+11,9+22,7+2,8+2,8+2,2+1,9+1,9+6,2+29,4+2,8+2,8+96,8+1,6+7,1+7,1+18+12+11,7+10,3+66+27,9+29,9+5,2+82,50+85,0)*1,05</t>
  </si>
  <si>
    <t>592175120R</t>
  </si>
  <si>
    <t>Obrubník 80/200 R0,5 vnější přírodní</t>
  </si>
  <si>
    <t>- chodníková obruba R = 0,50 m</t>
  </si>
  <si>
    <t>592175122R</t>
  </si>
  <si>
    <t>Obrubník80/200 R1 vnější přírodní</t>
  </si>
  <si>
    <t>- chodníková obruba R=1,0 m</t>
  </si>
  <si>
    <t>917862111R00</t>
  </si>
  <si>
    <t>Osazení stojat. obrub.bet. s opěrou,lože z C 20/25</t>
  </si>
  <si>
    <t>- osazení silničních a chodníkových obrub</t>
  </si>
  <si>
    <t>chodníkové : 60,70+687,20+82,50+85,0</t>
  </si>
  <si>
    <t>silniční : 289,10+10,0+11,0+127,40</t>
  </si>
  <si>
    <t>obloukové : 2,0+2,0+6,0+2,0</t>
  </si>
  <si>
    <t>900100001RA0</t>
  </si>
  <si>
    <t>Oplocení z drátěného pletiva, ocelové sloupky</t>
  </si>
  <si>
    <t>100 m</t>
  </si>
  <si>
    <t>- pozinkované drátěné oplocecení, rozměr panelů 1230x2500 mm- 7 ks, pozinkované sloupky 40x60 délky 2000 mm - 8ks pro uchycení panelového oplocení</t>
  </si>
  <si>
    <t>- vč. provedení, kotvení</t>
  </si>
  <si>
    <t>(2,50*7)/100</t>
  </si>
  <si>
    <t>59228414R</t>
  </si>
  <si>
    <t>Palisáda přírodní 16x16x100 cm</t>
  </si>
  <si>
    <t>- betonová palisáda z prefabrikovaných dílců, 160/160/1000</t>
  </si>
  <si>
    <t>338920022R00</t>
  </si>
  <si>
    <t>Osazení betonové palisády, š. do 20 cm, dl. 90 cm</t>
  </si>
  <si>
    <t>- osazení betonové palisády 160/160/1000 do lože C20/25 s opěrou</t>
  </si>
  <si>
    <t>20*0,16</t>
  </si>
  <si>
    <t>59228408R</t>
  </si>
  <si>
    <t>Palisáda přírodní Premium 16x16x60 cm</t>
  </si>
  <si>
    <t>- betonová palisáda z prefabrikovaných dílců, 160/160/600</t>
  </si>
  <si>
    <t>338920021R00</t>
  </si>
  <si>
    <t>Osazení betonové palisády, š. do 20 cm, dl. 60 cm</t>
  </si>
  <si>
    <t>- osazení betonové palisásdy 160/160/600 do lože C20/25 s opěrou</t>
  </si>
  <si>
    <t>0,16*47</t>
  </si>
  <si>
    <t>59228407R</t>
  </si>
  <si>
    <t>Palisáda přírodní Premium 16x16x40 cm</t>
  </si>
  <si>
    <t>- betonová palisáda z prefabrikovaných dílců, 160/160/400</t>
  </si>
  <si>
    <t>338920020R00</t>
  </si>
  <si>
    <t>Osazení betonové palisády, š. do 20 cm, dl. 40 cm</t>
  </si>
  <si>
    <t>- osazení betonové palisásdy 160/160/400 do lože C20/25 s opěrou</t>
  </si>
  <si>
    <t>0,16*12</t>
  </si>
  <si>
    <t>919735112R00</t>
  </si>
  <si>
    <t>Řezání stávajícího živičného krytu tl. 5 - 10 cm</t>
  </si>
  <si>
    <t>- zařezání pracovních spár v asfaltovém povrchu komunikace</t>
  </si>
  <si>
    <t>Na silnici I/11 : 44,2+41,6+26,7+11,8+14,33+8,3+41,6+120</t>
  </si>
  <si>
    <t>Na místních komunikacích : 11,2+8,3+4,7+20,2+6,8+34,7+29,3+8,9+8,8+22,8+7,5+3,1</t>
  </si>
  <si>
    <t>Na silnici II/445 : 31,6+6,2+21,8+27,7+33,8+12,5</t>
  </si>
  <si>
    <t>919726213R00</t>
  </si>
  <si>
    <t>Těsnění spár krytu zálivkou za tepla</t>
  </si>
  <si>
    <t>- zapravení pracovních spár asfaltovou zálivkou za tepla, vč. případného vyčištění a impregnace před zalitím</t>
  </si>
  <si>
    <t>Na silnici II/445 : 31,6+6,2</t>
  </si>
  <si>
    <t>58380129R</t>
  </si>
  <si>
    <t>Kostka dlažební drobná 10/12 štípaná Itř. 1t=4,0m2</t>
  </si>
  <si>
    <t>- materiál dvojřádku - silniční přídlažba</t>
  </si>
  <si>
    <t>(3,5+14,4+8,4+17,7+22,6+21)*0,25/4</t>
  </si>
  <si>
    <t>916261111R00</t>
  </si>
  <si>
    <t>Osazení obruby z kostek drobných, s boční opěrou</t>
  </si>
  <si>
    <t>- práce na dvojřádku, osazení ejdnořádku s opěrou, silniční přídlažba</t>
  </si>
  <si>
    <t>3,5+14,4+8,4+17,7+22,6+21</t>
  </si>
  <si>
    <t>916211111R00</t>
  </si>
  <si>
    <t>Osazení obruby z kostek drobných, bez opěry, kamen</t>
  </si>
  <si>
    <t>- práce na dvojřádku, osazení jednořádku bez opěry, silniční přídlažba</t>
  </si>
  <si>
    <t>914122OA0</t>
  </si>
  <si>
    <t>Dopravní značky, základní velikost, ocelové - montáž s přemístěním</t>
  </si>
  <si>
    <t>- stávající SDZ - přemísťované, vč. přesunu sloupku, bet. patky, dle výkresové přílohy</t>
  </si>
  <si>
    <t>914111OA0</t>
  </si>
  <si>
    <t>Dopravní značky, základní velikost, ocelové - dodávka a montáž</t>
  </si>
  <si>
    <t>- nové SDZ, vč. sloupku a bet. patky</t>
  </si>
  <si>
    <t>- SDZ IP6</t>
  </si>
  <si>
    <t>914113   OA0</t>
  </si>
  <si>
    <t>Dopravní značky, základní velikost, demontáž</t>
  </si>
  <si>
    <t>RTS 18/ I</t>
  </si>
  <si>
    <t>- odstranění stávajících SDZ, vč sloupku a patky</t>
  </si>
  <si>
    <t>912283OA0</t>
  </si>
  <si>
    <t>Směrové sloupky z plastických hmot - demontáž a odvoz</t>
  </si>
  <si>
    <t>- demontáž směrových sloupků</t>
  </si>
  <si>
    <t>915721121R00</t>
  </si>
  <si>
    <t>Vodorovné značení stopčar,zeber atd.plastem,nehluč</t>
  </si>
  <si>
    <t>- V7a - provedena z plastických materiálů, vodící pásy přechodu</t>
  </si>
  <si>
    <t>- VDZ V4 na silnici I/11, V 2b, V 10d, vše se strukturálním provedením typ II</t>
  </si>
  <si>
    <t>V7a : 6*4*0,5</t>
  </si>
  <si>
    <t>vodící pásy přechodu : (7,15+8,2+13+7,6+16,7+5,1)*0,05</t>
  </si>
  <si>
    <t>V 4 : 13,4*0,25+3,6*0,25+121,1*0,25+1,4*0,25</t>
  </si>
  <si>
    <t>V 2b : 10*1,5*0,25+8*1,5*0,25</t>
  </si>
  <si>
    <t>V 10d : 23*0,5*0,25</t>
  </si>
  <si>
    <t>915721111R00</t>
  </si>
  <si>
    <t>Vodorovné značení střík.barvou stopčar,zeber atd.</t>
  </si>
  <si>
    <t>- VDZ V 4 na silnici II/445, typu I v hladkém provedení</t>
  </si>
  <si>
    <t>31,1*0,125+27*0,125</t>
  </si>
  <si>
    <t>915729111R00</t>
  </si>
  <si>
    <t>Příplatek za reflexní úpravu stopčar, zeber atd.</t>
  </si>
  <si>
    <t>- reflexní úprava VDZ</t>
  </si>
  <si>
    <t>59,3875+7,26250</t>
  </si>
  <si>
    <t>979096211R00</t>
  </si>
  <si>
    <t>Drcení stavební suti mobilní drticí jednotkou</t>
  </si>
  <si>
    <t>- vč. dovozu a odvozu drticí jednotky.</t>
  </si>
  <si>
    <t>- drcení vybouraných materiálů určených k další potřebě. Včetně dovozu a odvozu drticí jednotky.</t>
  </si>
  <si>
    <t>bet. obruby silniční : 65,10*0,25*0,15*2,50</t>
  </si>
  <si>
    <t>bet. obruby chodníkové : 452,70*0,20*0,08*2,50</t>
  </si>
  <si>
    <t>velkoformátová bet. dlažba : 2,438*0,06*2,50</t>
  </si>
  <si>
    <t>vybourané konstrukce zídky : 27,96*2,50</t>
  </si>
  <si>
    <t>979096221R00</t>
  </si>
  <si>
    <t>Třídění stavební suti mobilní třídicí jednotkou</t>
  </si>
  <si>
    <t>- tříděníí vybouraných materiálů určených k další potřebě</t>
  </si>
  <si>
    <t>- využito na podkladní vrstvu chodníkových ploch - 94,47683/2,50/0,15 = 251,40 m2, zbývající část doplněna nakupovaným materiálem</t>
  </si>
  <si>
    <t>966163OA0</t>
  </si>
  <si>
    <t>Bourání konstrukcí ze železobetonu / betonu, s odvozem do 3,0 km</t>
  </si>
  <si>
    <t xml:space="preserve">m3    </t>
  </si>
  <si>
    <t>- odstranění bet. opěrné zdi, tl. 0,50 m, délka 48,0 m</t>
  </si>
  <si>
    <t>4*0,5*(1,65+1,65+1,48+1,3+1,15+1,1+1,2+1,25+1,15+1,1+0,95)</t>
  </si>
  <si>
    <t>283231401R</t>
  </si>
  <si>
    <t>Fólie nopová tl. 0,6 mm  0,5x20 m</t>
  </si>
  <si>
    <t>- ochrana palisád před zemní vlhkostí - práce</t>
  </si>
  <si>
    <t>palisády : (20*1,1+47*0,7+12*0,5)*1,10</t>
  </si>
  <si>
    <t>711132311R00</t>
  </si>
  <si>
    <t>Provedení izolace nopovou fólií na ploše svislé, včetně uchycení a těsnění</t>
  </si>
  <si>
    <t>- ochrana budov a palisád před zemní vlhkostí - práce</t>
  </si>
  <si>
    <t>palisády : 20*1,1+47*0,7+12*0,5</t>
  </si>
  <si>
    <t>998711101R00</t>
  </si>
  <si>
    <t>Přesun hmot pro izolace proti vodě, výšky do 6 m</t>
  </si>
  <si>
    <t>POL1_7</t>
  </si>
  <si>
    <t>162201102R00</t>
  </si>
  <si>
    <t>Vodorovné přemístění výkopku z hor.1-4 do 50 m</t>
  </si>
  <si>
    <t>- přemístění výkopku na meziskládku pro další použití na stavbě</t>
  </si>
  <si>
    <t>zásypy za obrubou, palisádou : 80,049</t>
  </si>
  <si>
    <t>162501102R00</t>
  </si>
  <si>
    <t>Vodorovné přemístění výkopku z hor.1-4 do 3000 m</t>
  </si>
  <si>
    <t>- odvoz zeminy na skládku investora, do 3,0 km</t>
  </si>
  <si>
    <t>odkop na skládku : 119,1225-80,049</t>
  </si>
  <si>
    <t>- odečet NEUZNATELNÝCH NÁKLADŮ (stání popelnic, podélný park. záliv) : -1,743</t>
  </si>
  <si>
    <t>979083112R00</t>
  </si>
  <si>
    <t>Vodorovné přemístění suti na skládku do 1000 m</t>
  </si>
  <si>
    <t>- přemístění suti pro další použití na stavbě na meziskládku</t>
  </si>
  <si>
    <t>bet. dlažba velkoformátová - na místo drcení : 2,399*0,06*2,5</t>
  </si>
  <si>
    <t>silniční obruby - na místo drcení : 65,10*0,15*0,25*2,50</t>
  </si>
  <si>
    <t>chodníkové obruby - na místo drcení : (452,70+85,0+82,50)*0,20*0,08*2,50</t>
  </si>
  <si>
    <t>bet. dlažba - na meziskládku a zpětné uložení : (5,079-2,399)*0,06*2,5</t>
  </si>
  <si>
    <t>kostky 4/6 - na meziskládku a zpětné uložení : (121,70+6,394+26,669)*0,06*2,8</t>
  </si>
  <si>
    <t>kostky 8/10 - na meziskládku a zpětné uložení : 109,226*0,10*2,8</t>
  </si>
  <si>
    <t>bet. zámk. dlažba - na meziskládku a zpětné uložení : 3,408*0,06*2,5</t>
  </si>
  <si>
    <t>vybouraný beton - na místo drcení : 27,96*2,50</t>
  </si>
  <si>
    <t>979083114R00</t>
  </si>
  <si>
    <t>Vodorovné přemístění suti na skládku do 3000 m</t>
  </si>
  <si>
    <t>- přemístění suti na skládku investora do 3,0 km</t>
  </si>
  <si>
    <t>- dle domluvy s investorem budou materiály ukládány na skládku investora dle jeho potřeby</t>
  </si>
  <si>
    <t>odstranění podklad komunikace tl. 80 mm, 50% kubatury : 507,522*0,08*2,20*0,50</t>
  </si>
  <si>
    <t>odstranění podklad komunikace tl. 300 mm, 50% kubatury : 229,679*0,30*2,20*0,50</t>
  </si>
  <si>
    <t>odstranění podklad chodníku tl. 240 mm : 105,905*0,240*2,20</t>
  </si>
  <si>
    <t>odstranění podklad chodníku tl. 180 mm : 605,001*0,18*2,20</t>
  </si>
  <si>
    <t>odstranění povrchu asfalt. chodníku tl. 50 mm : 456,106*0,05*2,0</t>
  </si>
  <si>
    <t>odstranění nezp. krajnic : 34,88850*0,10*2,0</t>
  </si>
  <si>
    <t>- odečet NEUZNATELNÝCH NÁKLADŮ (stání popelnic, podélný park. záliv) : -5,1128</t>
  </si>
  <si>
    <t>100003100R00</t>
  </si>
  <si>
    <t>Naložení sypaniny</t>
  </si>
  <si>
    <t>- naložení pro přemístění materiálů zpět do prostoru stavby z meziskládky</t>
  </si>
  <si>
    <t>bet. dlažba velkoformátová - na místo drcení : 2,399*0,06</t>
  </si>
  <si>
    <t>silniční obruby - na místo drcení : 65,10*0,15*0,25</t>
  </si>
  <si>
    <t>chodníkové obruby - na místo drcení : (452,70+85,0+82,50)*0,20*0,08</t>
  </si>
  <si>
    <t>bet. dlažba - na meziskládku a zpětné uložení : (5,079-2,399)*0,06</t>
  </si>
  <si>
    <t>kostky 4/6 - na meziskládku a zpětné uložení : (121,70+6,394+26,669)*0,06</t>
  </si>
  <si>
    <t>kostky 8/10 - na meziskládku a zpětné uložení : 109,226*0,10</t>
  </si>
  <si>
    <t>bet. zámk. dlažba - na meziskládku a zpětné uložení : 3,408*0,06</t>
  </si>
  <si>
    <t>vybouraný beton - na místo drcení : 27,96</t>
  </si>
  <si>
    <t>979093111R00</t>
  </si>
  <si>
    <t>Uložení suti na skládku bez zhutnění</t>
  </si>
  <si>
    <t>- uložení suti do určeného prostoru, s urovnáním dle požadavků objednatele</t>
  </si>
  <si>
    <t>výkopek : (54,1485-1,743)*2,0</t>
  </si>
  <si>
    <t>suť : 468,54254-5,1128</t>
  </si>
  <si>
    <t>998225111R00</t>
  </si>
  <si>
    <t>Přesun hmot, pozemní komunikace, kryt živičný</t>
  </si>
  <si>
    <t>RTS 21/ II</t>
  </si>
  <si>
    <t>Přesun hmot</t>
  </si>
  <si>
    <t>POL7_</t>
  </si>
  <si>
    <t>- frézovaný materiál bude odkoupen zhotovitelem akce a uskladněn na jeho náklady dle jeho potřeb, frézovaný materiál v rámci této položky = 58,10*0,14*2,0 =16.268 t</t>
  </si>
  <si>
    <t>stání popelnic, podélný park. záliv : (17,40+40,70)</t>
  </si>
  <si>
    <t>- frézovaný materiál bude odkoupen zhotovitelem akce a uskladněn na jeho náklady dle jeho potřeb, frézovaný materiál v rámci této položky = 58,10*0,09*2,0 =10,458 t</t>
  </si>
  <si>
    <t>- 50% odstraňovaných konstrukcí bude využito na podkladní vrstvy v rámci stavby v rozpočtu 001-1</t>
  </si>
  <si>
    <t>- pol.č. 6 - 58,10*0,08*0,50 = 2,324 m3</t>
  </si>
  <si>
    <t>stání popelnic, podélný park. záliv : (17,40+40,70)*0,03</t>
  </si>
  <si>
    <t>- hutněný zásyp pod konstrukce zpevněných ploch</t>
  </si>
  <si>
    <t>1,743*2,20</t>
  </si>
  <si>
    <t>- povrch chodníku s možností pojezdu a parkovacího zálivu</t>
  </si>
  <si>
    <t>stání popelnic, podélný park. záliv : (17,40+40,70)/5</t>
  </si>
  <si>
    <t>šoupata vodovodní : 2</t>
  </si>
  <si>
    <t>hydranty : 0</t>
  </si>
  <si>
    <t>šoupata plynová : 0</t>
  </si>
  <si>
    <t>B125 : 0</t>
  </si>
  <si>
    <t>oddělení parkovacích stání - jednořádek do betonu : 2,0*2*0,25/4</t>
  </si>
  <si>
    <t>oddělení parkovacích stání - jednořádek do betonu : 2,0*2</t>
  </si>
  <si>
    <t>998223011R00</t>
  </si>
  <si>
    <t>Přesun hmot, pozemní komunikace, kryt dlážděný</t>
  </si>
  <si>
    <t>odkop na skládku : 1,743</t>
  </si>
  <si>
    <t>odstranění podklad komunikace tl. 80 mm, 50% kubatury : 58,10*0,08*2,20*0,50</t>
  </si>
  <si>
    <t>výkopek : 1,743*2,0</t>
  </si>
  <si>
    <t>suť : 5,1128</t>
  </si>
  <si>
    <t>132301112R00</t>
  </si>
  <si>
    <t>Hloubení rýh š.do 60 cm v hor.4 nad 100 m3</t>
  </si>
  <si>
    <t>- přípojka liniového žlabu do lapače splavenin</t>
  </si>
  <si>
    <t>2,13*0,6*(0,5-0,1)</t>
  </si>
  <si>
    <t>132301212R00</t>
  </si>
  <si>
    <t>Hloubení rýh š.do 200 cm hor.4 do 1000 m3, STROJNĚ</t>
  </si>
  <si>
    <t>- hloubení rýh s urovnáním dna do předepsaného sklonu a spádu v hornině 3 tř.</t>
  </si>
  <si>
    <t>- Stoka A - 243,71 m; průměrná hloubka výkopu - 1,91 m</t>
  </si>
  <si>
    <t>- Stoka B - 262,70 m; průměrná hloubka výkopu - 1,26 m</t>
  </si>
  <si>
    <t>- Stoka C - 208,68 m; průměrná hloubka výkopu - 2,07 m</t>
  </si>
  <si>
    <t>- Stoka D - 34,98 m; průměrná hloubka výkopu - 1,87 m</t>
  </si>
  <si>
    <t>potrubí stoka A - část 1 : ((7,1+5,79)*0,9*(1,91-0,39))+((4,95+9,37+6,45+6,41+5,92)*0,9*(1,91-0,34))+((14,94+10,22+28,07+15,33+20,77+27,32+3,15)*0,9*(1,91-0,24))+(8,73*0,9*(1,91-0,15))</t>
  </si>
  <si>
    <t>potrubí stoka A - část 2 : ((2,32+50,92+15,79)*0,9*(1,91-0,1))-(2,5*0,9*(1,91-0,39))-((5*2,5+1,25)*0,9*(1,91-0,24))-(2*2,5*0,9*(1,91-0,1))</t>
  </si>
  <si>
    <t>potrubí stoka B : ((17,53+14,91)*0,8*(1,26-0,39))+((50,23+54,36+3,05+110,68)*0,8*(1,26-0,24))+(11,75*0,8*(1,26-0,1))-((2,5+1,25)*0,8*(1,26-0,39))-((7*2,5+2*1,25)*0,8*(1,26-0,24))</t>
  </si>
  <si>
    <t>potrubí stoka C : (19,07*0,9*(2,07-0,39))+((1,72+79+74,93)*0,9*(2,07-0,24))+((4,37+3,19)*0,9*(2,07-0,1))-((3*2,5+1,25)*0,9*(2,07-0,24))-(1,25*0,9*(2,07-0,1))</t>
  </si>
  <si>
    <t>potrubí stoka D : (4,55*0,9*(1,87-0,34))+((26,18+3,36)*0,9*(1,87-0,24))-((2,5+1,25)*0,9*(1,87-0,24))</t>
  </si>
  <si>
    <t>přípojky uličních vpustí UV1, UV2, UV3, UV4, UV5 a UV6 : ((1,03+2,38)*0,8*(1,91-0,39))+(1,72*0,8*(1,91-0,34))+((1,79+1,84+1,84+1,28)*0,8*(1,91-0,24))+((1,44+0,79+0,69)*0,8*(1,91-0,1))-((2*0,75+1,25)*0,8*(1,91-0,39))-(0,75*0,8*(1,91-0,34))-(3*0,75*0,8*(1,91-0,24))</t>
  </si>
  <si>
    <t>přípojka uličních vpustí UV8 a UV9 : ((10,13+7,42)*0,9*(1,26-0,39))-((0,75+1,5+1,25)*0,9*(1,26-0,39))</t>
  </si>
  <si>
    <t>přípojky uličních vpustí UV7, UV11, UV12, UV13, UV14 a UV15 : (1,08*0,8*(1,26-0,34))+((0,57+0,49+1,86+1,34)*0,8*(1,26-0,24))+((1,05+2,67+1,23+0,29)*0,8*(1,26-0,1))-(0,75*0,8*(1,26-0,34))-((3*0,75+1,25)*0,8*(1,26-0,24))-(2*0,75*0,8*(1,26-0,1))</t>
  </si>
  <si>
    <t>přípojky uličních vpustí UV16 a UV17 : ((2,26+0,57)*0,8*(2,07-0,24))+(1,12*0,8*(2,07-0,1))-((0,75+1,25)*0,8*(2,07-0,24))-(0,75*0,8*(2,07-0,1))</t>
  </si>
  <si>
    <t>přípojka drenáže palisády na stoce C : (1,13*0,9*(2,07-0,24))+(0,31*0,9*(2,07-0,1))</t>
  </si>
  <si>
    <t>přípojky liniových žlabů v chodníku : (1,98*0,8*(1,91-0,34))+(1,63*0,8*(1,91-0,24))</t>
  </si>
  <si>
    <t>přípojka horské vpusti v křižovatce Opavská x Revoluční : (4,39*0,8*(1,26-0,24))+(2,03*0,8*(1,26-0,1))-(1,25*0,8*(1,26-0,24))</t>
  </si>
  <si>
    <t>- odečet ručního výkopu : -136,28240</t>
  </si>
  <si>
    <t>139601103R00</t>
  </si>
  <si>
    <t>Ruční výkop jam, rýh a šachet v hornině tř. 4</t>
  </si>
  <si>
    <t>- ruční výkop bude prováděn v prostoru křížení s ostatními IS - vodovod, kanalizace, cetin atd.</t>
  </si>
  <si>
    <t>Stoka A - plynovod 7x, vedení NN 2x, vodovod 2x, CETIN 5x, ruční výkop š= 90 cm : ((4+2)*0,9*(1,91-0,39))+(2*0,9*(1,91-0,34))+((7+6*2)*0,9*(1,91-0,24))+((3,5+2*2)*0,9*(1,91-0,1))</t>
  </si>
  <si>
    <t>Stoka C a přípojky - plynovod 2x, vedení NN 1x, CETIN 4x, Easy Control 1x, splašková knalizace 3x, ruční výkop š= 90 cm : (2*0,9*(2,07-0,24))+((6+3,5+5*2)*0,9*(2,07-0,1))</t>
  </si>
  <si>
    <t>Stoka D - CETIN 1x,  ruční výkop š= 90 cm : 2*0,9*(1,87-0,24)</t>
  </si>
  <si>
    <t>Přípojky na stoce A - vedení NN 1x, CETIN 3x, splašková kanalizace 1x, ruční výkop š= 80 cm : (2*0,8*(1,91-0,39))+(4*2*0,8*(1,91-0,24))</t>
  </si>
  <si>
    <t>Stoka B a její přípojky - plynovod 2x, vodovod 7x, CETIN 4x, splašková kanalizace 5x, ruční výkop š= 80 cm : ((4+6*2)*0,8*(1,26-0,39))+((2,9+6*2)*0,8*(1,26-0,24))+(2*2*0,8*(1,26-0,1))</t>
  </si>
  <si>
    <t>Přípojka na stoce C - vodovod 1x, ruční výkop š= 80 cm : 2*0,9*(2,07-0,1)</t>
  </si>
  <si>
    <t>131301201R00</t>
  </si>
  <si>
    <t>Hloubení zapažených jam v hor.4 do 100 m3</t>
  </si>
  <si>
    <t>- hloubení jam pro šachty, uliční vpusti a ostatní konstrukce</t>
  </si>
  <si>
    <t>Lapač splavenin : 1,25*3,5*1,15+1,25*2,3*1,15</t>
  </si>
  <si>
    <t>Vtok lapače splavenin : 2,55*0,25*0,6+1,5*2,15*0,3</t>
  </si>
  <si>
    <t>Šachty na stoce A - Š1, Š2, Š3, Š4, Š5, Š6, Š7, Š8 a Š9 : (2,5*2,5*(1,91-0,39))+(5*2,5*2,5*(1,91-0,24))+(2*2,5*2,5*(1,91-0,1))+(2*2*(1,91-0,24))</t>
  </si>
  <si>
    <t>Šachty na stoce B - Š10, Š11, Š12, Š13, Š14, Š15, Š16, Š17 a Š18 : (2*2,5*2,5*(1,26-0,39))+(7*2,5*2,5*(1,26-0,24))</t>
  </si>
  <si>
    <t>Šachty na stoce C - Š19, Š20, Š21, Š22 a Š23 : (2*2,5*2,5*(2,07-0,24))+(3*2,5*2,5*(2,07-0,1))</t>
  </si>
  <si>
    <t>Šachta Š24 : 2,5*2,5*(2,3-0,24)</t>
  </si>
  <si>
    <t>Šachta Š25 : 2,5*2,5*(1,87-0,24)</t>
  </si>
  <si>
    <t>Uliční vpusti na stoce A - UV1, UV2, UV3, UV4, UV5 a UV6 : (2*1,5*1,5*(1,91-0,39))+(4*1,5*1,5*(1,91-0,24))</t>
  </si>
  <si>
    <t>Uliční vpusti na stoce B - UV7, UV8, UV9, UV11, UV12, UV13, UV14 a UV15 : (4*1,5*1,5*(1,26-0,39))+(3*1,5*1,5*(1,26-0,24))+(1,5*1,5*(1,26-0,1))</t>
  </si>
  <si>
    <t>Uliční vpusti na stoce C - UV16 a UV17 : (1,5*1,5*(2,07-0,24))+(1,5*1,5*(2,07-0,1))</t>
  </si>
  <si>
    <t>161101101R00</t>
  </si>
  <si>
    <t>Svislé přemístění výkopku z hor.1-4 do 2,5 m</t>
  </si>
  <si>
    <t>- svislé přemístění výkopku, v rozsahu dle popisu položky</t>
  </si>
  <si>
    <t>hloubení rýh do 60 cm - 100% : 0,51120*1,0</t>
  </si>
  <si>
    <t>hloubení rýh do 200 cm - 50% : 761,90974*0,50</t>
  </si>
  <si>
    <t>ruční výkop - 50% : 286,80*0,50</t>
  </si>
  <si>
    <t>hloubení jam - 8% : 136,28240*0,08</t>
  </si>
  <si>
    <t>130001101R00</t>
  </si>
  <si>
    <t>Příplatek za ztížené hloubení v blízkosti vedení</t>
  </si>
  <si>
    <t>- příplatek za hloubení v blízkosti vedení osatatních IS</t>
  </si>
  <si>
    <t>151101102R00</t>
  </si>
  <si>
    <t>Pažení a rozepření stěn rýh - příložné - hl.do 4 m</t>
  </si>
  <si>
    <t>- pažení rýhy při hl. &gt; nez 1,20 m</t>
  </si>
  <si>
    <t>potrubí - stoka A : (2*((7,1+5,79)*(1,91-0,39)+(4,95+9,37+6,45+6,41+5,92)*(1,91-0,34)+(14,94+10,22+28,07+15,33+20,77+27,32+3,15)*(1,91-0,24)+8,73*(1,91-0,15)+(2,32+50,92+15,79)*(1,91-0,1)))-74,13/2-78,0426/2</t>
  </si>
  <si>
    <t>potrubí - stoka B : (2*((17,53+14,91)*(1,26-0,39)+(50,23+54,36+3,05+110,68)*(1,26-0,24)+11,75*(1,26-0,1)))-44,4/2-99,2864/2</t>
  </si>
  <si>
    <t>potrubí - stoka C : (2*(19,07*(2,07-0,39)+(1,72+79+74,93)*(2,07-0,24)+(4,37+3,19)*(2,07-0,1)))-47,85/2-26,1706/2</t>
  </si>
  <si>
    <t>potrubí - stoka D : (2*(4,55*(1,87-0,34)+(26,18+3,36)*(1,87-0,24)))-10,3/2-8,15/2</t>
  </si>
  <si>
    <t>Šachty na stoce A - Š1, Š2, Š3, Š4, Š5, Š6, Š7, Š8 a Š9 : 2*((2,5*(1,91-0,39))+(5*2,5*(1,91-0,24))+(2*2,5*(1,91-0,1))+(2*(1,91-0,24)))</t>
  </si>
  <si>
    <t>Šachty na stoce B - Š10, Š11, Š12, Š13, Š14, Š15, Š16, Š17 a Š18 : 2*((2*2,5*(1,26-0,39))+(7*2,5*(1,26-0,24)))</t>
  </si>
  <si>
    <t>Šachty na stoce C - Š19, Š20, Š21, Š22 a Š23 : 2*((2*2,5*(2,07-0,24))+(3*2,5*(2,07-0,1)))</t>
  </si>
  <si>
    <t>Šachta Š24 : 2*2,5*(2,3-0,24)</t>
  </si>
  <si>
    <t>Šachta Š25 : 2*2,5*(1,87-0,24)</t>
  </si>
  <si>
    <t>Uliční vpusti na stoce A - UV1, UV2, UV3, UV4, UV5 a UV6 : 2*((2*1,5*(1,91-0,39))+(4*1,5*(1,91-0,24)))+2*((1,03+2,38)*(1,91-0,39)+1,72*(1,91-0,34)+(1,79+1,84+1,84+1,28)*(1,91-0,24)+(1,44+0,79+0,69)*(1,91-0,1))</t>
  </si>
  <si>
    <t>Uliční vpusti na stoce B - UV7, UV8, UV9, UV11, UV12, UV13, UV14 a UV15 : 2*((4*1,5*(1,26-0,39))+(3*1,5*(1,26-0,24))+(1,5*(1,26-0,1)))+2*(1,08*(1,26-0,34)+(0,57+0,49+1,86+1,34)*(1,26-0,24)+(1,05+2,67+1,23+0,29)*(1,26-0,1)+(10,13+7,42)*(1,91-0,39))</t>
  </si>
  <si>
    <t>Uliční vpusti na stoce C - UV16 a UV17 : 2*((1,5*(2,07-0,24))+(1,5*(2,07-0,1)))+2*((2,26+0,57)*(2,07-0,24)+1,12*(2,07-0,1))</t>
  </si>
  <si>
    <t>151101112R00</t>
  </si>
  <si>
    <t>Odstranění pažení stěn rýh - příložné - hl. do 4 m</t>
  </si>
  <si>
    <t>- odstranění pažení z výkopu, prům. hloubka výkopu do 2,30 m</t>
  </si>
  <si>
    <t>119001423R00</t>
  </si>
  <si>
    <t>Dočasné zajištění kabelů - v počtu nad 6 kabelů</t>
  </si>
  <si>
    <t>- dočasné zajištění kabelů</t>
  </si>
  <si>
    <t>vedení NN : 2+1+1</t>
  </si>
  <si>
    <t>CETIN : 5+4+1+3+4</t>
  </si>
  <si>
    <t>Easy Control Morava : 1</t>
  </si>
  <si>
    <t>564551111R00</t>
  </si>
  <si>
    <t>Zřízení podsypu/podkladu ze sypaniny tl. 15 cm</t>
  </si>
  <si>
    <t>- podsyp, lože tl. 0,150 m pod kanalizační potrubí</t>
  </si>
  <si>
    <t>- práce</t>
  </si>
  <si>
    <t>Podsyp pod potrubí - stoka A : 243,71*0,9</t>
  </si>
  <si>
    <t>Podsyp pod potrubí - stoka B : 262,7*0,8</t>
  </si>
  <si>
    <t>Podsyp pod potrubí - stoka C : 208,68*0,9</t>
  </si>
  <si>
    <t>Podsyp pod potrubí - stoka D : 34,98*0,9</t>
  </si>
  <si>
    <t>Podsyp pod potrubí přípojek uličních vpustí na stoce A - UV1, UV2, UV3, UV4, UV5 a UV6 : (1+3,3+2,7+2,4+2,6+3)*0,8</t>
  </si>
  <si>
    <t>Podsyp pod potrubí přípojek uličních vpustí na stoce B - UV7, UV8, UV9, UV11, UV12, UV13, UV14 a UV15 : (1,7+3+2,9+2,2+1,4+0,7)*0,8+(10,3+7,6)*0,9</t>
  </si>
  <si>
    <t>Podsyp pod potrubí přípojek uličních vpustí na stoce C - UV16 a UV17 : (2,4+1,8)*0,8</t>
  </si>
  <si>
    <t>Přípojky drenáže palisády a liniových žlabů : 1,5*0,9+(1,98+1,63+4,39+2,03)*0,8+2,13*0,6</t>
  </si>
  <si>
    <t>175101101R00</t>
  </si>
  <si>
    <t>Obsyp potrubí bez prohození sypaniny</t>
  </si>
  <si>
    <t>- obsyp kanalizačního potrubí, vždy 300 mm nad horní líc potrubí</t>
  </si>
  <si>
    <t>potrubí DN160 : ((1+3,3+2,7+2,4+2,6+3+1,7+3+2,9+2,2+1,4+0,7+2,4+1,8+1,98+1,63)*0,8+(10,3+7,6+1,5)*0,9)*((0,16+0,3)-(0,16*0,16*3,14/4))</t>
  </si>
  <si>
    <t>potrubí DN200 : ((4,39+2,03)*0,8+2,13*0,6)*((0,2+0,3)-(0,2*0,2*3,14/4))</t>
  </si>
  <si>
    <t>potrubí DN300 : ((243,71+208,68+34,98)*0,9+262,7*0,8)*((0,2+0,3)-(0,2*0,2*3,14/4))</t>
  </si>
  <si>
    <t>58337304R</t>
  </si>
  <si>
    <t>Štěrkopísek frakce 0-16 B</t>
  </si>
  <si>
    <t>- podsyp a obsyp, lože tl. 0,150 m pod kanalizační potrubí, obsyp 300 mm nad horní líc potrubí</t>
  </si>
  <si>
    <t>- materiál</t>
  </si>
  <si>
    <t>podsyp : 700,435*0,15*2,2</t>
  </si>
  <si>
    <t>obsyp : 326,92598*2,2</t>
  </si>
  <si>
    <t>174100010RA0</t>
  </si>
  <si>
    <t>Zásyp jam, rýh a šachet sypaninou</t>
  </si>
  <si>
    <t>- zásyp jam / rýh v prostoru pod komunikací a chodníkem - ŠD 0/63, po konstrukční vsrtvy</t>
  </si>
  <si>
    <t>ŠD - potrubí - stoka A : ((7,1+5,79)*0,9*(1,91-0,39-0,15-0,335-0,3))+((4,95+9,37+6,45+6,41+5,92)*0,9*(1,91-0,34-0,15-0,335-0,3))+((14,94+10,22+28,07+15,33+20,77+27,32+3,15)*0,9*(1,91-0,24-0,15-0,335-0,3))+(8,73*0,9*(1,91-0,15-0,15-0,335-0,3))</t>
  </si>
  <si>
    <t>ŠD - potrubí - stoka B : ((17,53+14,91)*0,8*(1,26-0,39-0,15-0,335-0,3))+((50,23+54,36+3,05+110,68)*0,8*(1,26-0,24-0,15-0,335-0,3))</t>
  </si>
  <si>
    <t>ŠD - potrubí - stoka C : (19,07*0,9*(2,07-0,39-0,15-0,335-0,3))+((1,72+79+74,93)*0,9*(2,07-0,24-0,15-0,335-0,3))</t>
  </si>
  <si>
    <t>ŠD - potrubí - stoka D : (4,55*0,9*(1,87-0,34-0,15-0,335-0,3))+((26,18+3,36)*0,9*(1,87-0,24-0,15-0,335-0,3))</t>
  </si>
  <si>
    <t>ŠD - Přípojky uličních vpustí na stoce A - UV1, UV2, UV3, UV4, UV5 a UV6 : ((1,03+2,38)*0,8*(1,91-0,39-0,15-0,16-0,3))+(1,72*0,8*(1,91-0,34-0,15-0,16-0,3))+((1,79+1,84+1,84+1,28)*0,8*(1,91-0,24-0,15-0,16-0,3))</t>
  </si>
  <si>
    <t>ŠD - Přípojky uličních vpustí na stoce B - UV7, UV8, UV9, UV11, UV12, UV13, UV14 a UV15 : (1,08*0,8*(1,26-0,34-0,15-0,16-0,3))+((0,57+0,49+1,86+1,34)*0,8*(1,26-0,24-0,15-0,16-0,3))+((10,13+7,42)*0,9*(1,26-0,39-0,15-0,16-0,3))</t>
  </si>
  <si>
    <t>ŠD - Přípojky uličních vpustí na stoce C - UV16 a UV17 : ((2,26+0,57)*0,8*(2,07-0,24-0,15-0,16-0,3))</t>
  </si>
  <si>
    <t>ŠD - Přípojky drenáže palisády a liniových žlabů : (1,13*0,9*(2,07-0,24-0,15-0,16-0,3))+(1,98*0,8*(1,91-0,34-0,15-0,16-0,3))+(1,63*0,8*(1,91-0,24-0,15-0,16-0,3))+(4,39*0,8*(1,26-0,24-0,15-0,2-0,3))</t>
  </si>
  <si>
    <t>ZEM - potrubí - stoka A : (2,32+50,92+15,79)*0,9*(1,91-0,1-0,15-0,335-0,3)</t>
  </si>
  <si>
    <t>ZEM - potrubí - stoka B : 11,75*0,8*(1,26-0,1-0,15-0,335-0,3)</t>
  </si>
  <si>
    <t>ZEM - potrubí - stoka C : (4,37+3,19)*0,9*(2,07-0,1-0,15-0,335-0,3)</t>
  </si>
  <si>
    <t>ZEM - Přípojky uličních vpustí na stoce A - UV1, UV2, UV3, UV4, UV5 a UV6 : (1,44+0,79+0,69)*0,8*(1,91-0,1-0,15-0,16-0,3)</t>
  </si>
  <si>
    <t>ZEM - Přípojky uličních vpustí na stoce B - UV7, UV8, UV9, UV11, UV12, UV13, UV14 a UV15 : (1,05+2,67+1,23+0,29)*0,8*(1,26-0,1-0,15-0,16-0,3)</t>
  </si>
  <si>
    <t>ZEM - Přípojky uličních vpustí na stoce C - UV16 a UV17 : 1,12*0,8*(2,07-0,1-0,15-0,16-0,3)</t>
  </si>
  <si>
    <t>ZEM - Přípojky drenáže palisády a liniových žlabů : 0,31*0,9*(2,07-0,1-0,15-0,16-0,3)+2,03*0,8*(1,26-0,1-0,15-0,2-0,3)</t>
  </si>
  <si>
    <t>58344197R</t>
  </si>
  <si>
    <t>Štěrkodrtě frakce 0-63 A</t>
  </si>
  <si>
    <t>- materiál zásypu, ŠD frakce 0/63</t>
  </si>
  <si>
    <t>ŠD - potrubí - stoka A : (((7,1+5,79)*0,9*(1,91-0,39-0,15-0,335-0,3))+((4,95+9,37+6,45+6,41+5,92)*0,9*(1,91-0,34-0,15-0,335-0,3))+((14,94+10,22+28,07+15,33+20,77+27,32+3,15)*0,9*(1,91-0,24-0,15-0,335-0,3))+(8,73*0,9*(1,91-0,15-0,15-0,335-0,3)))*2,2</t>
  </si>
  <si>
    <t>ŠD - potrubí - stoka B : (((17,53+14,91)*0,8*(1,26-0,39-0,15-0,335-0,3))+((50,23+54,36+3,05+110,68)*0,8*(1,26-0,24-0,15-0,335-0,3)))*2,2</t>
  </si>
  <si>
    <t>ŠD - potrubí - stoka C : ((19,07*0,9*(2,07-0,39-0,15-0,335-0,3))+((1,72+79+74,93)*0,9*(2,07-0,24-0,15-0,335-0,3)))*2,2</t>
  </si>
  <si>
    <t>ŠD - potrubí - stoka D : ((4,55*0,9*(1,87-0,34-0,15-0,335-0,3))+((26,18+3,36)*0,9*(1,87-0,24-0,15-0,335-0,3)))*2,2</t>
  </si>
  <si>
    <t>ŠD - Přípojky uličních vpustí na stoce A - UV1, UV2, UV3, UV4, UV5 a UV6 : (((1,03+2,38)*0,8*(1,91-0,39-0,15-0,16-0,3))+(1,72*0,8*(1,91-0,34-0,15-0,16-0,3))+((1,79+1,84+1,84+1,28)*0,8*(1,91-0,24-0,15-0,16-0,3)))*2,2</t>
  </si>
  <si>
    <t>ŠD - Přípojky uličních vpustí na stoce B - UV7, UV8, UV9, UV11, UV12, UV13, UV14 a UV15 : ((1,08*0,8*(1,26-0,34-0,15-0,16-0,3))+((0,57+0,49+1,86+1,34)*0,8*(1,26-0,24-0,15-0,16-0,3))+((10,13+7,42)*0,9*(1,26-0,39-0,15-0,16-0,3)))*2,2</t>
  </si>
  <si>
    <t>ŠD - Přípojky uličních vpustí na stoce C - UV16 a UV17 : (((2,26+0,57)*0,8*(2,07-0,24-0,15-0,16-0,3)))*2,2</t>
  </si>
  <si>
    <t>ŠD - Přípojky drenáže palisády a liniových žlabů : ((1,13*0,9*(2,07-0,24-0,15-0,16-0,3))+(1,98*0,8*(1,91-0,34-0,15-0,16-0,3))+(1,63*0,8*(1,91-0,24-0,15-0,16-0,3))+(4,39*0,8*(1,26-0,24-0,15-0,2-0,3)))*2,2</t>
  </si>
  <si>
    <t>141721104R00</t>
  </si>
  <si>
    <t>Řízené protlačení a vtažení potrubí do DN300 mm, hor.1 - 4</t>
  </si>
  <si>
    <t>380321452R00</t>
  </si>
  <si>
    <t>Beton komplet.konstrukcí železový C 30/37 do 30 cm</t>
  </si>
  <si>
    <t>- šachta Š24, stěny a dno šachty , tl. 0,25 m, konstrukčně vyztužena kari sítěmi</t>
  </si>
  <si>
    <t>- beton C30/37 XF4, vč. armatury a práce</t>
  </si>
  <si>
    <t>2*1,8*0,25*1,89+2*1,3*0,25*1,89-(0,335*0,335*3,14/4)-(0,16*0,16*3,14/4)-(0,11*0,11*3,14/4)-(0,25*0,25*3,14/4)+1,8*1,8*0,2</t>
  </si>
  <si>
    <t>592243542R</t>
  </si>
  <si>
    <t>Deska zákrytová TZK-Q.1 150-63/17</t>
  </si>
  <si>
    <t>- šachta Š24, zákrytová deska</t>
  </si>
  <si>
    <t>894421112R00</t>
  </si>
  <si>
    <t>Osazení betonových dílců šachet do 1,4 t</t>
  </si>
  <si>
    <t>- osazení zákrytové desky</t>
  </si>
  <si>
    <t>55243786R</t>
  </si>
  <si>
    <t>Stupadlo žebříkové  dle DIN 19555</t>
  </si>
  <si>
    <t>- šachta Š24, stupadla</t>
  </si>
  <si>
    <t>073873112R00</t>
  </si>
  <si>
    <t>Osazování stupadel jednoduchých nebo dvojitých</t>
  </si>
  <si>
    <t>- osazení stupadel</t>
  </si>
  <si>
    <t>631313711R00</t>
  </si>
  <si>
    <t xml:space="preserve">Mazanina betonová tl. 8 - 12 cm C 25/30 </t>
  </si>
  <si>
    <t>- podkladní beton pod dna šachet, tl. 100 mm</t>
  </si>
  <si>
    <t>- práce vč. materiálun pro uliční vpusti a šachty</t>
  </si>
  <si>
    <t>Šachty na stoce A - Š1, Š2, Š3, Š4, Š5, Š6, Š7, Š8 a Š9 : (8*2,5*2,5+2*2)*0,1</t>
  </si>
  <si>
    <t>Šachty na stoce B - Š10, Š11, Š12, Š13, Š14, Š15, Š16, Š17 a Š18 : 9*2,5*2,5*0,1</t>
  </si>
  <si>
    <t>Šachty na stoce C - Š19, Š20, Š21, Š22 a Š23 : 5*2,5*2,5*0,1</t>
  </si>
  <si>
    <t>Šachty na stoce D - Š24 a Š25 : 2*2,5*2,5*0,1</t>
  </si>
  <si>
    <t>Uliční vpusti na stoce A - UV1, UV2, UV3, UV4, UV5 a UV6 : 6*1,5*1,5*0,1</t>
  </si>
  <si>
    <t>Uliční vpusti na stoce B - UV7, UV8, UV9, UV11, UV12, UV13, UV14 a UV15 : 8*1,5*1,5*0,1</t>
  </si>
  <si>
    <t>Uliční vpusti na stoce C - UV16 a UV17 : 2*1,5*1,5*0,1</t>
  </si>
  <si>
    <t>55241710R</t>
  </si>
  <si>
    <t>Poklop litina 600/100 A15</t>
  </si>
  <si>
    <t>- litinové poklopy se zámkem, A15</t>
  </si>
  <si>
    <t>- poklop šachty v zeleni</t>
  </si>
  <si>
    <t>Šachty na stoce A - Š6 a Š7 : 2</t>
  </si>
  <si>
    <t>- litinové poklopy se zámkem, B125</t>
  </si>
  <si>
    <t>- poklop šachty v chodníku</t>
  </si>
  <si>
    <t>Šachty na stoce A - Š1, Š2, Š3, Š4 a Š9 : 5</t>
  </si>
  <si>
    <t>Šachty na stoce B - Š10, Š13, Š14, Š15, Š16, Š17 a Š18 : 7</t>
  </si>
  <si>
    <t>Šachty na stoce C - Š19, Š20, Š21, Š22 a Š23 : 5</t>
  </si>
  <si>
    <t>Šachty na stoce D - Š24 a Š25 : 2</t>
  </si>
  <si>
    <t>- litinové poklopy se zámkem, D400</t>
  </si>
  <si>
    <t>- poklop šachty v komunikaci</t>
  </si>
  <si>
    <t>Šachty na stoce A - Š5 : 1</t>
  </si>
  <si>
    <t>Šachty na stoce B - Š11 : 1</t>
  </si>
  <si>
    <t>55241704R</t>
  </si>
  <si>
    <t>Poklop litina 425/B125, kruhový do teleskopu</t>
  </si>
  <si>
    <t>- litinový poklop, B125</t>
  </si>
  <si>
    <t>- poklop šachet 425 v chodníku</t>
  </si>
  <si>
    <t>Šachty na stoce A - Š8 : 1</t>
  </si>
  <si>
    <t>- osazení poklopů D400, B125 a A15 šachet</t>
  </si>
  <si>
    <t>2+19+2</t>
  </si>
  <si>
    <t>55243087R</t>
  </si>
  <si>
    <t>Mříž dešťová litina 600/D400 420x620 mm</t>
  </si>
  <si>
    <t>- mříž ul. vpusti pro šachty 600, D400, rozměr 620x420</t>
  </si>
  <si>
    <t>Uliční vpusti na stoce B - UV10 : 1</t>
  </si>
  <si>
    <t>55243073R</t>
  </si>
  <si>
    <t>Mříž dešťová šedá litina 425/D400 500x500</t>
  </si>
  <si>
    <t>- mříž ul. vpusti, D400, rozměr 500x500</t>
  </si>
  <si>
    <t>Uliční vpusti na stoce A - UV1 a UV4 : 2</t>
  </si>
  <si>
    <t>Uliční vpusti na stoce B - UV7, UV8, UV9 a UV12 : 4</t>
  </si>
  <si>
    <t>Uliční vpusti na stoce C - UV17 : 1</t>
  </si>
  <si>
    <t>55243085R</t>
  </si>
  <si>
    <t>Vpusť chodníková zkosená, B125</t>
  </si>
  <si>
    <t>- obrubníková vpust zkosená B125 (např. RADBUZA)</t>
  </si>
  <si>
    <t>Uliční vpusti na stoce A - UV2, UV3, UV5 a UV6 : 4</t>
  </si>
  <si>
    <t>Uliční vpusti na stoce B - UV11, UV13, UV14 a UV15 : 4</t>
  </si>
  <si>
    <t>Uliční vpusti na stoce C - UV16 : 1</t>
  </si>
  <si>
    <t>899211111R00</t>
  </si>
  <si>
    <t>Osazení mříží litinových s rámem do 50 kg</t>
  </si>
  <si>
    <t>- osazení mříží uličních vpustí</t>
  </si>
  <si>
    <t>1+7+9</t>
  </si>
  <si>
    <t>59224230R</t>
  </si>
  <si>
    <t>Prstenec do uliční vpusti, 600, D400</t>
  </si>
  <si>
    <t>- betonový adaptér pro ul. vpusť roura 600</t>
  </si>
  <si>
    <t>55343900R</t>
  </si>
  <si>
    <t>Koš kalový ocel pro siln. vpust 425</t>
  </si>
  <si>
    <t>- kalový koš vpusti 425</t>
  </si>
  <si>
    <t>Uliční vpusti na stoce A - UV1, UV2, UV3, UV4, UV5 a UV6 : 6</t>
  </si>
  <si>
    <t>Uliční vpusti na stoce B - UV7, UV8, UV9, UV10, UV11, UV12, UV13, UV14 a UV15 : 9</t>
  </si>
  <si>
    <t>Uliční vpusti na stoce C - UV16 a UV17 : 2</t>
  </si>
  <si>
    <t>28697166R</t>
  </si>
  <si>
    <t>Adaptér teleskopický 600</t>
  </si>
  <si>
    <t>- teleskopický adaptér, roura 600</t>
  </si>
  <si>
    <t>- vč. těsnění</t>
  </si>
  <si>
    <t>Šachty na stoce A - Š1, Š2, Š3, Š4, Š5, Š6, Š7 a Š9 : 8</t>
  </si>
  <si>
    <t>Šachty na stoce B - Š10, Š11, Š12, Š13, Š14, Š15, Š16, Š17 a Š18 : 9</t>
  </si>
  <si>
    <t>Šachty na stoce D - Š25 : 1</t>
  </si>
  <si>
    <t>286971412R</t>
  </si>
  <si>
    <t>Adaptér teleskopický 425</t>
  </si>
  <si>
    <t>- teleskopický adaptér, roura 425</t>
  </si>
  <si>
    <t>Uliční vpusti na stoce B - UV7, UV8, UV9, UV11, UV12, UV13, UV14 a UV15 : 8</t>
  </si>
  <si>
    <t>894431112R00</t>
  </si>
  <si>
    <t>Osazení plastové šachty z dílů prům.600 mm</t>
  </si>
  <si>
    <t>- osazení  šachty 600</t>
  </si>
  <si>
    <t>28697153R</t>
  </si>
  <si>
    <t>Roura šachtová korugovaná  bez hrdla 600/1000 mm</t>
  </si>
  <si>
    <t>- šachtová roura 600, délka 1000 mm</t>
  </si>
  <si>
    <t>Šachty na stoce A - Š1 a Š2 : 2</t>
  </si>
  <si>
    <t>Šachty na stoce C - Š23 : 1</t>
  </si>
  <si>
    <t>28697154R</t>
  </si>
  <si>
    <t>Roura šachtová korugovaná  bez hrdla 600/2000 mm</t>
  </si>
  <si>
    <t>- šachtová roura 600, délka 2000 mm</t>
  </si>
  <si>
    <t>Šachty na stoce A - Š3, Š4, Š5, Š6, Š7 a Š9 : 6</t>
  </si>
  <si>
    <t>Šachty na stoce C - Š19, Š20, Š21 a Š22 : 4</t>
  </si>
  <si>
    <t>894432112R00</t>
  </si>
  <si>
    <t>Osazení plastové šachty revizní prům.425 mm</t>
  </si>
  <si>
    <t>- osazení šachet 425</t>
  </si>
  <si>
    <t>286971403R</t>
  </si>
  <si>
    <t>Roura šachtová korugovaná  bez hrdla 425/2000 mm</t>
  </si>
  <si>
    <t>- šachtová  roura 425, délka 2000 mm</t>
  </si>
  <si>
    <t>Uliční vpusti na stoce A - UV3, UV4 a UV5 : 3</t>
  </si>
  <si>
    <t>286971402R</t>
  </si>
  <si>
    <t>Roura šachtová korugovaná  bez hrdla 425/1500 mm</t>
  </si>
  <si>
    <t>- šachtová roura 425, délka 1500 mm</t>
  </si>
  <si>
    <t>Uliční vpusti na stoce A - UV2 : 1</t>
  </si>
  <si>
    <t>286971429R</t>
  </si>
  <si>
    <t>Vpusť silniční bez sifonu 425/150 mm PVC-U vč. dna</t>
  </si>
  <si>
    <t>- vpusť 425 včetně dna</t>
  </si>
  <si>
    <t>Uliční vpusti na stoce A - UV1 a UV6 : 2</t>
  </si>
  <si>
    <t>286971414R</t>
  </si>
  <si>
    <t>Dno silniční vpusti plastové 425 mm vč. těsnění</t>
  </si>
  <si>
    <t>- dno uliční vpusti 425, zátka</t>
  </si>
  <si>
    <t>Uliční vpusti na stoce A - UV2, UV3, UV4 a UV5 : 4</t>
  </si>
  <si>
    <t>286971520R</t>
  </si>
  <si>
    <t>Dno šachtové 600, DIN300, přímé pro potrubí UR</t>
  </si>
  <si>
    <t>- šachtové dno 600, přímé</t>
  </si>
  <si>
    <t>Šachty na stoce A - Š2, Š3, Š6 a Š9 : 4</t>
  </si>
  <si>
    <t>Šachty na stoce B - Š10, Š12, Š14, Š15, Š16 a Š17 : 6</t>
  </si>
  <si>
    <t>Šachty na stoce C - Š20, Š21, Š22 a Š23 : 4</t>
  </si>
  <si>
    <t>286971523R</t>
  </si>
  <si>
    <t>Dno šachtové 600, DIN300, úh 90° pro potrubí UR</t>
  </si>
  <si>
    <t>- šachtové dno 600, 90°</t>
  </si>
  <si>
    <t>Šachty na stoce C - Š19 : 1</t>
  </si>
  <si>
    <t>286971521R</t>
  </si>
  <si>
    <t>Dno šachtové 600, DIN300, úh 30° pro potrubí UR</t>
  </si>
  <si>
    <t>- šachtové dno 600, 30°</t>
  </si>
  <si>
    <t>Šachty na stoce A - Š4, Š5, Š7 : 3</t>
  </si>
  <si>
    <t>Šachty na stoce B - Š18 : 1</t>
  </si>
  <si>
    <t>286971524R</t>
  </si>
  <si>
    <t>Dno šachtové 600, DIN300, typ T pro potrubí UR</t>
  </si>
  <si>
    <t>- šachtové dno 600, typ T</t>
  </si>
  <si>
    <t>Šachty na stoce A - Š1 : 1</t>
  </si>
  <si>
    <t>Šachty na stoce B - Š11 a Š13 : 2</t>
  </si>
  <si>
    <t>286971679R</t>
  </si>
  <si>
    <t>Dno šachtové 425/ DN200, úhel 30° pro potrubí UR</t>
  </si>
  <si>
    <t>- šachtové dno 425, 30°</t>
  </si>
  <si>
    <t>286971526R</t>
  </si>
  <si>
    <t>Dno šachtové TEGRA 600/315mm koncov pro potrubí KG</t>
  </si>
  <si>
    <t>- dle přílohy C.2.5</t>
  </si>
  <si>
    <t>- dno pro šachtu 600 - Š11</t>
  </si>
  <si>
    <t>286563801R</t>
  </si>
  <si>
    <t>Přechod UR-KG dřík-hrdlo ULTRA-RIB 2 DN 150/150 mm dl. 170 mm</t>
  </si>
  <si>
    <t>- přechodka mezi potrubím UR a KG</t>
  </si>
  <si>
    <t>Šachty Š11, Š13 : 2</t>
  </si>
  <si>
    <t>286563802R</t>
  </si>
  <si>
    <t>Přechod UR-KG dřík-hrdlo ULTRA-RIB 2 DN 200/200 mm dl. 252 mm</t>
  </si>
  <si>
    <t>Šachty Š1, Š18 : 2</t>
  </si>
  <si>
    <t>28651695.AR</t>
  </si>
  <si>
    <t>Redukce kanalizační UR 300/ 250 PVC</t>
  </si>
  <si>
    <t>- redukční tvrovka UR, 300/250</t>
  </si>
  <si>
    <t>Šachty Š1, Š8, Š11, Š13, Š18 : 6</t>
  </si>
  <si>
    <t>28651694.AR</t>
  </si>
  <si>
    <t>Redukce kanalizační UR 250/ 200 PVC</t>
  </si>
  <si>
    <t>- redukční tvarovka UR, 250/200</t>
  </si>
  <si>
    <t>28651693.AR</t>
  </si>
  <si>
    <t>Redukce kanalizační UR 200/ 160 PVC</t>
  </si>
  <si>
    <t>- redikční tvarovka UR, 200/150</t>
  </si>
  <si>
    <t>28651691.AR</t>
  </si>
  <si>
    <t>Redukce kanalizační KGR 160/ 110 PVC</t>
  </si>
  <si>
    <t>- napojení drenáže palisád na stoce C na kanalizační přípojku</t>
  </si>
  <si>
    <t>28614259R</t>
  </si>
  <si>
    <t>Trubka kanalizač. ULTRA-RIB 2 SN 10 300x2000 mm PP žebrovaná, PP, červeno-hnědá</t>
  </si>
  <si>
    <t>RTS 21/ I</t>
  </si>
  <si>
    <t>- kanalizační trubka DN300</t>
  </si>
  <si>
    <t>Stoka A : 3</t>
  </si>
  <si>
    <t>Stoka B : 3</t>
  </si>
  <si>
    <t>Stoka C : 1</t>
  </si>
  <si>
    <t>28614260R</t>
  </si>
  <si>
    <t>Trubka kanalizační ULTRA-RIB 2 SN 10 300x3000 mm žebrovaná, PP, červeno-hnědá</t>
  </si>
  <si>
    <t>Stoka A : 1</t>
  </si>
  <si>
    <t>28614261R</t>
  </si>
  <si>
    <t>Trubka kanalizační ULTRA-RIB 2 SN 10 300x5000 mm žebrovaná, PP, červeno-hnědá</t>
  </si>
  <si>
    <t>Stoka A : 49</t>
  </si>
  <si>
    <t>Stoka B : 51</t>
  </si>
  <si>
    <t>Stoka C : 41</t>
  </si>
  <si>
    <t>Stoka D : 7</t>
  </si>
  <si>
    <t>28611264.AR</t>
  </si>
  <si>
    <t>Trubka kanalizační KGEM SN 8 PVC 200x5,9x3000</t>
  </si>
  <si>
    <t>- kanalizační trubka DN200</t>
  </si>
  <si>
    <t>Napojení liniového žlabu do lapače splavenin : 1</t>
  </si>
  <si>
    <t>Napojení horské vpusti : 1</t>
  </si>
  <si>
    <t>28611260.AR</t>
  </si>
  <si>
    <t>Trubka kanalizační KGEM SN 8 PVC 160x4,7x1000</t>
  </si>
  <si>
    <t>- kanalizační trubka DN150</t>
  </si>
  <si>
    <t>Uliční vpusti na stoce A : 2</t>
  </si>
  <si>
    <t>Uliční vpusti na stoce B : 2</t>
  </si>
  <si>
    <t>Liniové žlaby : 2</t>
  </si>
  <si>
    <t>28611261.AR</t>
  </si>
  <si>
    <t>Trubka kanalizační KGEM SN 8 PVC 160x4,7x3000</t>
  </si>
  <si>
    <t>Uliční vpusti na stoce A : 4</t>
  </si>
  <si>
    <t>Uliční vpusti na stoce B : 4+4</t>
  </si>
  <si>
    <t>Uliční vpusti na stoce C : 1+1</t>
  </si>
  <si>
    <t>Drenáž palisády na stoce C : 1</t>
  </si>
  <si>
    <t>28611262.AR</t>
  </si>
  <si>
    <t>Trubka kanalizační KGEM SN 8 PVC 160x4,7x5000</t>
  </si>
  <si>
    <t>Uliční vpusti na stoce A : 1</t>
  </si>
  <si>
    <t>28656345R</t>
  </si>
  <si>
    <t>Koleno kanalizační ULTRA-RIB 2  DN 300/45°</t>
  </si>
  <si>
    <t>- pro zápachovou uzávěru</t>
  </si>
  <si>
    <t>877373121R00</t>
  </si>
  <si>
    <t>Montáž tvarovek odboč. plast. gum. kroužek DN 300</t>
  </si>
  <si>
    <t>- montáž kolena DN300</t>
  </si>
  <si>
    <t>286572273R</t>
  </si>
  <si>
    <t>Odbočka sedlová PE-HD DN 150</t>
  </si>
  <si>
    <t>- sedlová odbočka pro napojení potrubí KG na UR2 DN300</t>
  </si>
  <si>
    <t>Stoka A : 6</t>
  </si>
  <si>
    <t>Stoka B : 5</t>
  </si>
  <si>
    <t>Stoka C : 2</t>
  </si>
  <si>
    <t>28651666.AR</t>
  </si>
  <si>
    <t>Koleno kanalizační KGB 200/ 30° PVC</t>
  </si>
  <si>
    <t>- napojení horské vpusti</t>
  </si>
  <si>
    <t>28651753.AR</t>
  </si>
  <si>
    <t>Odbočka kanalizační KG 160/ 110/87° PVC</t>
  </si>
  <si>
    <t>- napojení drenáží betonových palisád na stoce A</t>
  </si>
  <si>
    <t>877353121R00</t>
  </si>
  <si>
    <t>Montáž tvarovek odboč. plast. gum. kroužek do DN 200</t>
  </si>
  <si>
    <t>- montáž kolena DN200, kanalizační odbočky DN160</t>
  </si>
  <si>
    <t>1+2+13</t>
  </si>
  <si>
    <t>28656112R</t>
  </si>
  <si>
    <t>Spojka dvouhrdlá kanalizační PPKGMM DN 160 mm</t>
  </si>
  <si>
    <t>- napojení liniových žlabů na potrubí PVC KG</t>
  </si>
  <si>
    <t>286971041R</t>
  </si>
  <si>
    <t>Spojka "IN SITU" DN 160</t>
  </si>
  <si>
    <t>- tvarovka in situ, zaústění přípojek</t>
  </si>
  <si>
    <t>Šachta Š5, Š9 a Š19 a uliční vpusti UV2, UV3, UV4, UV5, UV8 a UV17 : 9</t>
  </si>
  <si>
    <t>877353123R00</t>
  </si>
  <si>
    <t>Montáž tvarovek jednoos. plast. gum.kroužek do DN 200</t>
  </si>
  <si>
    <t>- montáž spojek</t>
  </si>
  <si>
    <t>4+9</t>
  </si>
  <si>
    <t>831263195R00</t>
  </si>
  <si>
    <t>Příplatek za zřízení kanal. přípojky DN 100 - 300</t>
  </si>
  <si>
    <t>- zřízení přípojek UV, liniových žlabů, drenáží</t>
  </si>
  <si>
    <t>přípojky UV : 17</t>
  </si>
  <si>
    <t>přípojení trativodu : 1</t>
  </si>
  <si>
    <t>liniový žlab : 2</t>
  </si>
  <si>
    <t>871313121R00</t>
  </si>
  <si>
    <t>Montáž trub z plastu, gumový kroužek, DN 150</t>
  </si>
  <si>
    <t>- montáž potrubí přípojek UV</t>
  </si>
  <si>
    <t>Uliční vpusti na stoce A : 1,03+3,23+2,63+2,38+2,53+3</t>
  </si>
  <si>
    <t>Uliční vpusti na stoce B : 1,61+10,13+7,42+3,01+2,79+2,15+1,34+0,59</t>
  </si>
  <si>
    <t>Uliční vpusti na stoce C : 2,26+1,69</t>
  </si>
  <si>
    <t>Drenáž palisád na stoce C : 1,44</t>
  </si>
  <si>
    <t>871353121R00</t>
  </si>
  <si>
    <t>Montáž trub z plastu, gumový kroužek, DN 200</t>
  </si>
  <si>
    <t>- montáž potrubí horské vpusti a liniových žlabů</t>
  </si>
  <si>
    <t>Liniové žlaby : 0,54+0,55+1,98+1,63+2,38</t>
  </si>
  <si>
    <t>Horská vpusť : 6,62</t>
  </si>
  <si>
    <t>871373121R00</t>
  </si>
  <si>
    <t>Montáž trub z plastu, gumový kroužek, DN 300</t>
  </si>
  <si>
    <t>- montáž kanalizační stoky</t>
  </si>
  <si>
    <t>Stoka A : 243,71</t>
  </si>
  <si>
    <t>Stoka B : 262,70</t>
  </si>
  <si>
    <t>Stoka C : 208,68</t>
  </si>
  <si>
    <t>Stoka D : 34,98</t>
  </si>
  <si>
    <t>899631OA0</t>
  </si>
  <si>
    <t>Tlakové zkoušky potrubí DN do 150 mm</t>
  </si>
  <si>
    <t xml:space="preserve">m     </t>
  </si>
  <si>
    <t>- tlaková zkouška potrubí přípojek UV</t>
  </si>
  <si>
    <t>899641OA0</t>
  </si>
  <si>
    <t>Tlakové zkoušky potrubí DN do 200 mm</t>
  </si>
  <si>
    <t>- tlaková zkouška potrubí horské vpusti a liniových žlabů</t>
  </si>
  <si>
    <t>899651OA0</t>
  </si>
  <si>
    <t>Tlakové zkoušky potrubí DN do 300 mm</t>
  </si>
  <si>
    <t>- tlaková zkouška stoky</t>
  </si>
  <si>
    <t>283141494R</t>
  </si>
  <si>
    <t>Fólie výstražná pro kanal. š. 300 mm šedá</t>
  </si>
  <si>
    <t>- výstražná fólie nad stokou a přípojkami</t>
  </si>
  <si>
    <t>892583111R00</t>
  </si>
  <si>
    <t>Zabezpečení konců kanal. potrubí DN do 300, vodou</t>
  </si>
  <si>
    <t>úsek</t>
  </si>
  <si>
    <t>- zabezpečení konců kanalizačního potrubí</t>
  </si>
  <si>
    <t>93641    OA0</t>
  </si>
  <si>
    <t>Lapač splavenin</t>
  </si>
  <si>
    <t>EXP 17</t>
  </si>
  <si>
    <t>- lapač splavenin (začátek stoky A) o rozměru 1000 x 800 x 900 mm (DxŠxV) s tloušťkou stěny 250 mm, hloubka minimálně 900 mm. Dno lapače splavenin bude odlážděno lomovým kamenem do betonu C20/25 XF3 a bude vytvořen sedimentační prostor 300 mm pod dnem potrubí dešťové kanalizace. Na straně silniční příkopy budou do čela lapače splavenin zabetonovány dvě drenážní trubky DN100.</t>
  </si>
  <si>
    <t>- lapač splavenin bude zhotoven dle vzorového listu VL 2.2 215.01</t>
  </si>
  <si>
    <t>- kompletní provedení dle vzorového listu + popisu v PD, materiál + práce</t>
  </si>
  <si>
    <t>96687OZ0</t>
  </si>
  <si>
    <t>Vybourání uličních vpustí kompletních</t>
  </si>
  <si>
    <t>- odstranění stávajících uličních vpustí</t>
  </si>
  <si>
    <t>96688    OA0</t>
  </si>
  <si>
    <t>Vybourání kanalizačních šachet kompletních</t>
  </si>
  <si>
    <t>- odstranění stávajících kanalizačních šachet</t>
  </si>
  <si>
    <t>zděné cihlové šachty : 7</t>
  </si>
  <si>
    <t>zděné kamenné šachty : 4</t>
  </si>
  <si>
    <t>969245OA0</t>
  </si>
  <si>
    <t>Vybourání potrubí DN do 300 mm, kanalizační</t>
  </si>
  <si>
    <t>- bourání stávajícího betonového potrubí dešťové kanalizace, profil DN300</t>
  </si>
  <si>
    <t>- položka zahrnuje manipulaci s vybouranou kanalizací, vč. odvozu na skládku</t>
  </si>
  <si>
    <t>potrubí dešťové kanalizace : 3,2+23,8+8,7+72,3+8,4+13,8+7,8+74,5</t>
  </si>
  <si>
    <t>969234OA0</t>
  </si>
  <si>
    <t>Vybourání potrubí DN do 200 mm, kanalizační</t>
  </si>
  <si>
    <t>- bourání stávajícího betonového potrubí přípojek dešťové kanalizace, profil DN do 200</t>
  </si>
  <si>
    <t>8+3+0,8+1,2</t>
  </si>
  <si>
    <t>998276101R00</t>
  </si>
  <si>
    <t>Přesun hmot, trubní vedení plastová, otevř. výkop</t>
  </si>
  <si>
    <t>POL1_1</t>
  </si>
  <si>
    <t>- na vzdálenost 15 m od hrany výkopu nebo od okraje šachty</t>
  </si>
  <si>
    <t>rýhy : 0,51120+761,90974</t>
  </si>
  <si>
    <t>jámy : 286,80</t>
  </si>
  <si>
    <t>ruční výkop : 136,28240</t>
  </si>
  <si>
    <t>- zpětný zásyp : -82,8030</t>
  </si>
  <si>
    <t>- uložení suti do určeného prostoru</t>
  </si>
  <si>
    <t>výkopek : 1108,36656*2,0</t>
  </si>
  <si>
    <t>- zásyp jam / rýh v prostoru zeleně - zemina, po ornici</t>
  </si>
  <si>
    <t>R0011</t>
  </si>
  <si>
    <t>Veřejné osvětlení (samostatný rozpočet)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</si>
</sst>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19" fillId="0" borderId="0" xfId="0" quotePrefix="1" applyNumberFormat="1" applyFont="1" applyBorder="1" applyAlignment="1">
      <alignment horizontal="left" vertical="top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16" fillId="0" borderId="45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sheetProtection algorithmName="SHA-512" hashValue="nAc2jwRbP/pvNq+GurHLKwAPFnMhPQuoCP/C7lD5nHEnJwysRDf/fM9UnyxNmu7QgA835gT58II9F7XgyD9lQQ==" saltValue="Wke/CnDUA0ael3yniVLoq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3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SUMIF(F68:F79,A16,I68:I79)+SUMIF(F68:F79,"PSU",I68:I79)</f>
        <v>0</v>
      </c>
      <c r="J16" s="85"/>
    </row>
    <row r="17" spans="1:10" ht="23.25" customHeight="1" x14ac:dyDescent="0.2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SUMIF(F68:F79,A17,I68:I79)</f>
        <v>0</v>
      </c>
      <c r="J17" s="85"/>
    </row>
    <row r="18" spans="1:10" ht="23.25" customHeight="1" x14ac:dyDescent="0.2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SUMIF(F68:F79,A18,I68:I79)</f>
        <v>0</v>
      </c>
      <c r="J18" s="85"/>
    </row>
    <row r="19" spans="1:10" ht="23.25" customHeight="1" x14ac:dyDescent="0.2">
      <c r="A19" s="194" t="s">
        <v>100</v>
      </c>
      <c r="B19" s="38" t="s">
        <v>29</v>
      </c>
      <c r="C19" s="62"/>
      <c r="D19" s="63"/>
      <c r="E19" s="83"/>
      <c r="F19" s="84"/>
      <c r="G19" s="83"/>
      <c r="H19" s="84"/>
      <c r="I19" s="83">
        <f>SUMIF(F68:F79,A19,I68:I79)</f>
        <v>0</v>
      </c>
      <c r="J19" s="85"/>
    </row>
    <row r="20" spans="1:10" ht="23.25" customHeight="1" x14ac:dyDescent="0.2">
      <c r="A20" s="194" t="s">
        <v>101</v>
      </c>
      <c r="B20" s="38" t="s">
        <v>30</v>
      </c>
      <c r="C20" s="62"/>
      <c r="D20" s="63"/>
      <c r="E20" s="83"/>
      <c r="F20" s="84"/>
      <c r="G20" s="83"/>
      <c r="H20" s="84"/>
      <c r="I20" s="83">
        <f>SUMIF(F68:F79,A20,I68:I79)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'000 001-1 Pol'!AE21+'000 001-2 Pol'!AE50+'001 001-1 Pol'!AE441+'001 001-2 Pol'!AE85+'002 001 Pol'!AE441+'003 001 Pol'!AE11</f>
        <v>0</v>
      </c>
      <c r="G39" s="147">
        <f>'000 001-1 Pol'!AF21+'000 001-2 Pol'!AF50+'001 001-1 Pol'!AF441+'001 001-2 Pol'!AF85+'002 001 Pol'!AF441+'003 001 Pol'!AF11</f>
        <v>0</v>
      </c>
      <c r="H39" s="148">
        <f>(F39*SazbaDPH1/100)+(G39*SazbaDPH2/100)</f>
        <v>0</v>
      </c>
      <c r="I39" s="148">
        <f>F39+G39+H39</f>
        <v>0</v>
      </c>
      <c r="J39" s="149" t="str">
        <f>IF(_xlfn.SINGLE(CenaCelkemVypocet)=0,"",I39/_xlfn.SINGLE(CenaCelkemVypocet)*100)</f>
        <v/>
      </c>
    </row>
    <row r="40" spans="1:10" ht="25.5" customHeight="1" x14ac:dyDescent="0.2">
      <c r="A40" s="134">
        <v>2</v>
      </c>
      <c r="B40" s="150" t="s">
        <v>46</v>
      </c>
      <c r="C40" s="151" t="s">
        <v>47</v>
      </c>
      <c r="D40" s="151"/>
      <c r="E40" s="151"/>
      <c r="F40" s="152">
        <f>'000 001-1 Pol'!AE21+'000 001-2 Pol'!AE50</f>
        <v>0</v>
      </c>
      <c r="G40" s="153">
        <f>'000 001-1 Pol'!AF21+'000 001-2 Pol'!AF50</f>
        <v>0</v>
      </c>
      <c r="H40" s="153">
        <f>(F40*SazbaDPH1/100)+(G40*SazbaDPH2/100)</f>
        <v>0</v>
      </c>
      <c r="I40" s="153">
        <f>F40+G40+H40</f>
        <v>0</v>
      </c>
      <c r="J40" s="154" t="str">
        <f>IF(_xlfn.SINGLE(CenaCelkemVypocet)=0,"",I40/_xlfn.SINGLE(CenaCelkemVypocet)*100)</f>
        <v/>
      </c>
    </row>
    <row r="41" spans="1:10" ht="25.5" customHeight="1" x14ac:dyDescent="0.2">
      <c r="A41" s="134">
        <v>3</v>
      </c>
      <c r="B41" s="155" t="s">
        <v>48</v>
      </c>
      <c r="C41" s="145" t="s">
        <v>49</v>
      </c>
      <c r="D41" s="145"/>
      <c r="E41" s="145"/>
      <c r="F41" s="156">
        <f>'000 001-1 Pol'!AE21</f>
        <v>0</v>
      </c>
      <c r="G41" s="148">
        <f>'000 001-1 Pol'!AF21</f>
        <v>0</v>
      </c>
      <c r="H41" s="148">
        <f>(F41*SazbaDPH1/100)+(G41*SazbaDPH2/100)</f>
        <v>0</v>
      </c>
      <c r="I41" s="148">
        <f>F41+G41+H41</f>
        <v>0</v>
      </c>
      <c r="J41" s="149" t="str">
        <f>IF(_xlfn.SINGLE(CenaCelkemVypocet)=0,"",I41/_xlfn.SINGLE(CenaCelkemVypocet)*100)</f>
        <v/>
      </c>
    </row>
    <row r="42" spans="1:10" ht="25.5" customHeight="1" x14ac:dyDescent="0.2">
      <c r="A42" s="134">
        <v>3</v>
      </c>
      <c r="B42" s="155" t="s">
        <v>50</v>
      </c>
      <c r="C42" s="145" t="s">
        <v>51</v>
      </c>
      <c r="D42" s="145"/>
      <c r="E42" s="145"/>
      <c r="F42" s="156">
        <f>'000 001-2 Pol'!AE50</f>
        <v>0</v>
      </c>
      <c r="G42" s="148">
        <f>'000 001-2 Pol'!AF50</f>
        <v>0</v>
      </c>
      <c r="H42" s="148">
        <f>(F42*SazbaDPH1/100)+(G42*SazbaDPH2/100)</f>
        <v>0</v>
      </c>
      <c r="I42" s="148">
        <f>F42+G42+H42</f>
        <v>0</v>
      </c>
      <c r="J42" s="149" t="str">
        <f>IF(_xlfn.SINGLE(CenaCelkemVypocet)=0,"",I42/_xlfn.SINGLE(CenaCelkemVypocet)*100)</f>
        <v/>
      </c>
    </row>
    <row r="43" spans="1:10" ht="25.5" customHeight="1" x14ac:dyDescent="0.2">
      <c r="A43" s="134">
        <v>2</v>
      </c>
      <c r="B43" s="150" t="s">
        <v>52</v>
      </c>
      <c r="C43" s="151" t="s">
        <v>53</v>
      </c>
      <c r="D43" s="151"/>
      <c r="E43" s="151"/>
      <c r="F43" s="152">
        <f>'001 001-1 Pol'!AE441+'001 001-2 Pol'!AE85</f>
        <v>0</v>
      </c>
      <c r="G43" s="153">
        <f>'001 001-1 Pol'!AF441+'001 001-2 Pol'!AF85</f>
        <v>0</v>
      </c>
      <c r="H43" s="153">
        <f>(F43*SazbaDPH1/100)+(G43*SazbaDPH2/100)</f>
        <v>0</v>
      </c>
      <c r="I43" s="153">
        <f>F43+G43+H43</f>
        <v>0</v>
      </c>
      <c r="J43" s="154" t="str">
        <f>IF(_xlfn.SINGLE(CenaCelkemVypocet)=0,"",I43/_xlfn.SINGLE(CenaCelkemVypocet)*100)</f>
        <v/>
      </c>
    </row>
    <row r="44" spans="1:10" ht="25.5" customHeight="1" x14ac:dyDescent="0.2">
      <c r="A44" s="134">
        <v>3</v>
      </c>
      <c r="B44" s="155" t="s">
        <v>48</v>
      </c>
      <c r="C44" s="145" t="s">
        <v>54</v>
      </c>
      <c r="D44" s="145"/>
      <c r="E44" s="145"/>
      <c r="F44" s="156">
        <f>'001 001-1 Pol'!AE441</f>
        <v>0</v>
      </c>
      <c r="G44" s="148">
        <f>'001 001-1 Pol'!AF441</f>
        <v>0</v>
      </c>
      <c r="H44" s="148">
        <f>(F44*SazbaDPH1/100)+(G44*SazbaDPH2/100)</f>
        <v>0</v>
      </c>
      <c r="I44" s="148">
        <f>F44+G44+H44</f>
        <v>0</v>
      </c>
      <c r="J44" s="149" t="str">
        <f>IF(_xlfn.SINGLE(CenaCelkemVypocet)=0,"",I44/_xlfn.SINGLE(CenaCelkemVypocet)*100)</f>
        <v/>
      </c>
    </row>
    <row r="45" spans="1:10" ht="25.5" customHeight="1" x14ac:dyDescent="0.2">
      <c r="A45" s="134">
        <v>3</v>
      </c>
      <c r="B45" s="155" t="s">
        <v>50</v>
      </c>
      <c r="C45" s="145" t="s">
        <v>55</v>
      </c>
      <c r="D45" s="145"/>
      <c r="E45" s="145"/>
      <c r="F45" s="156">
        <f>'001 001-2 Pol'!AE85</f>
        <v>0</v>
      </c>
      <c r="G45" s="148">
        <f>'001 001-2 Pol'!AF85</f>
        <v>0</v>
      </c>
      <c r="H45" s="148">
        <f>(F45*SazbaDPH1/100)+(G45*SazbaDPH2/100)</f>
        <v>0</v>
      </c>
      <c r="I45" s="148">
        <f>F45+G45+H45</f>
        <v>0</v>
      </c>
      <c r="J45" s="149" t="str">
        <f>IF(_xlfn.SINGLE(CenaCelkemVypocet)=0,"",I45/_xlfn.SINGLE(CenaCelkemVypocet)*100)</f>
        <v/>
      </c>
    </row>
    <row r="46" spans="1:10" ht="25.5" customHeight="1" x14ac:dyDescent="0.2">
      <c r="A46" s="134">
        <v>2</v>
      </c>
      <c r="B46" s="150" t="s">
        <v>56</v>
      </c>
      <c r="C46" s="151" t="s">
        <v>57</v>
      </c>
      <c r="D46" s="151"/>
      <c r="E46" s="151"/>
      <c r="F46" s="152">
        <f>'002 001 Pol'!AE441</f>
        <v>0</v>
      </c>
      <c r="G46" s="153">
        <f>'002 001 Pol'!AF441</f>
        <v>0</v>
      </c>
      <c r="H46" s="153">
        <f>(F46*SazbaDPH1/100)+(G46*SazbaDPH2/100)</f>
        <v>0</v>
      </c>
      <c r="I46" s="153">
        <f>F46+G46+H46</f>
        <v>0</v>
      </c>
      <c r="J46" s="154" t="str">
        <f>IF(_xlfn.SINGLE(CenaCelkemVypocet)=0,"",I46/_xlfn.SINGLE(CenaCelkemVypocet)*100)</f>
        <v/>
      </c>
    </row>
    <row r="47" spans="1:10" ht="25.5" customHeight="1" x14ac:dyDescent="0.2">
      <c r="A47" s="134">
        <v>3</v>
      </c>
      <c r="B47" s="155" t="s">
        <v>52</v>
      </c>
      <c r="C47" s="145" t="s">
        <v>54</v>
      </c>
      <c r="D47" s="145"/>
      <c r="E47" s="145"/>
      <c r="F47" s="156">
        <f>'002 001 Pol'!AE441</f>
        <v>0</v>
      </c>
      <c r="G47" s="148">
        <f>'002 001 Pol'!AF441</f>
        <v>0</v>
      </c>
      <c r="H47" s="148">
        <f>(F47*SazbaDPH1/100)+(G47*SazbaDPH2/100)</f>
        <v>0</v>
      </c>
      <c r="I47" s="148">
        <f>F47+G47+H47</f>
        <v>0</v>
      </c>
      <c r="J47" s="149" t="str">
        <f>IF(_xlfn.SINGLE(CenaCelkemVypocet)=0,"",I47/_xlfn.SINGLE(CenaCelkemVypocet)*100)</f>
        <v/>
      </c>
    </row>
    <row r="48" spans="1:10" ht="25.5" customHeight="1" x14ac:dyDescent="0.2">
      <c r="A48" s="134">
        <v>2</v>
      </c>
      <c r="B48" s="150" t="s">
        <v>58</v>
      </c>
      <c r="C48" s="151" t="s">
        <v>59</v>
      </c>
      <c r="D48" s="151"/>
      <c r="E48" s="151"/>
      <c r="F48" s="152">
        <f>'003 001 Pol'!AE11</f>
        <v>0</v>
      </c>
      <c r="G48" s="153">
        <f>'003 001 Pol'!AF11</f>
        <v>0</v>
      </c>
      <c r="H48" s="153">
        <f>(F48*SazbaDPH1/100)+(G48*SazbaDPH2/100)</f>
        <v>0</v>
      </c>
      <c r="I48" s="153">
        <f>F48+G48+H48</f>
        <v>0</v>
      </c>
      <c r="J48" s="154" t="str">
        <f>IF(_xlfn.SINGLE(CenaCelkemVypocet)=0,"",I48/_xlfn.SINGLE(CenaCelkemVypocet)*100)</f>
        <v/>
      </c>
    </row>
    <row r="49" spans="1:10" ht="25.5" customHeight="1" x14ac:dyDescent="0.2">
      <c r="A49" s="134">
        <v>3</v>
      </c>
      <c r="B49" s="155" t="s">
        <v>52</v>
      </c>
      <c r="C49" s="145" t="s">
        <v>60</v>
      </c>
      <c r="D49" s="145"/>
      <c r="E49" s="145"/>
      <c r="F49" s="156">
        <f>'003 001 Pol'!AE11</f>
        <v>0</v>
      </c>
      <c r="G49" s="148">
        <f>'003 001 Pol'!AF11</f>
        <v>0</v>
      </c>
      <c r="H49" s="148">
        <f>(F49*SazbaDPH1/100)+(G49*SazbaDPH2/100)</f>
        <v>0</v>
      </c>
      <c r="I49" s="148">
        <f>F49+G49+H49</f>
        <v>0</v>
      </c>
      <c r="J49" s="149" t="str">
        <f>IF(_xlfn.SINGLE(CenaCelkemVypocet)=0,"",I49/_xlfn.SINGLE(CenaCelkemVypocet)*100)</f>
        <v/>
      </c>
    </row>
    <row r="50" spans="1:10" ht="25.5" customHeight="1" x14ac:dyDescent="0.2">
      <c r="A50" s="134"/>
      <c r="B50" s="157" t="s">
        <v>61</v>
      </c>
      <c r="C50" s="158"/>
      <c r="D50" s="158"/>
      <c r="E50" s="159"/>
      <c r="F50" s="160">
        <f>SUMIF(A39:A49,"=1",F39:F49)</f>
        <v>0</v>
      </c>
      <c r="G50" s="161">
        <f>SUMIF(A39:A49,"=1",G39:G49)</f>
        <v>0</v>
      </c>
      <c r="H50" s="161">
        <f>SUMIF(A39:A49,"=1",H39:H49)</f>
        <v>0</v>
      </c>
      <c r="I50" s="161">
        <f>SUMIF(A39:A49,"=1",I39:I49)</f>
        <v>0</v>
      </c>
      <c r="J50" s="162">
        <f>SUMIF(A39:A49,"=1",J39:J49)</f>
        <v>0</v>
      </c>
    </row>
    <row r="52" spans="1:10" x14ac:dyDescent="0.2">
      <c r="A52" t="s">
        <v>63</v>
      </c>
      <c r="B52" t="s">
        <v>64</v>
      </c>
    </row>
    <row r="53" spans="1:10" x14ac:dyDescent="0.2">
      <c r="A53" t="s">
        <v>65</v>
      </c>
      <c r="B53" t="s">
        <v>66</v>
      </c>
    </row>
    <row r="54" spans="1:10" x14ac:dyDescent="0.2">
      <c r="A54" t="s">
        <v>67</v>
      </c>
      <c r="B54" t="s">
        <v>68</v>
      </c>
    </row>
    <row r="55" spans="1:10" x14ac:dyDescent="0.2">
      <c r="A55" t="s">
        <v>67</v>
      </c>
      <c r="B55" t="s">
        <v>69</v>
      </c>
    </row>
    <row r="56" spans="1:10" x14ac:dyDescent="0.2">
      <c r="A56" t="s">
        <v>65</v>
      </c>
      <c r="B56" t="s">
        <v>70</v>
      </c>
    </row>
    <row r="57" spans="1:10" x14ac:dyDescent="0.2">
      <c r="A57" t="s">
        <v>67</v>
      </c>
      <c r="B57" t="s">
        <v>71</v>
      </c>
    </row>
    <row r="58" spans="1:10" x14ac:dyDescent="0.2">
      <c r="A58" t="s">
        <v>67</v>
      </c>
      <c r="B58" t="s">
        <v>72</v>
      </c>
    </row>
    <row r="59" spans="1:10" x14ac:dyDescent="0.2">
      <c r="A59" t="s">
        <v>65</v>
      </c>
      <c r="B59" t="s">
        <v>73</v>
      </c>
    </row>
    <row r="60" spans="1:10" x14ac:dyDescent="0.2">
      <c r="A60" t="s">
        <v>67</v>
      </c>
      <c r="B60" t="s">
        <v>74</v>
      </c>
    </row>
    <row r="61" spans="1:10" x14ac:dyDescent="0.2">
      <c r="A61" t="s">
        <v>65</v>
      </c>
      <c r="B61" t="s">
        <v>75</v>
      </c>
    </row>
    <row r="62" spans="1:10" x14ac:dyDescent="0.2">
      <c r="A62" t="s">
        <v>67</v>
      </c>
      <c r="B62" t="s">
        <v>76</v>
      </c>
    </row>
    <row r="65" spans="1:10" ht="15.75" x14ac:dyDescent="0.25">
      <c r="B65" s="173" t="s">
        <v>77</v>
      </c>
    </row>
    <row r="67" spans="1:10" ht="25.5" customHeight="1" x14ac:dyDescent="0.2">
      <c r="A67" s="175"/>
      <c r="B67" s="178" t="s">
        <v>18</v>
      </c>
      <c r="C67" s="178" t="s">
        <v>6</v>
      </c>
      <c r="D67" s="179"/>
      <c r="E67" s="179"/>
      <c r="F67" s="180" t="s">
        <v>78</v>
      </c>
      <c r="G67" s="180"/>
      <c r="H67" s="180"/>
      <c r="I67" s="180" t="s">
        <v>31</v>
      </c>
      <c r="J67" s="180" t="s">
        <v>0</v>
      </c>
    </row>
    <row r="68" spans="1:10" ht="36.75" customHeight="1" x14ac:dyDescent="0.2">
      <c r="A68" s="176"/>
      <c r="B68" s="181" t="s">
        <v>79</v>
      </c>
      <c r="C68" s="182" t="s">
        <v>80</v>
      </c>
      <c r="D68" s="183"/>
      <c r="E68" s="183"/>
      <c r="F68" s="190" t="s">
        <v>26</v>
      </c>
      <c r="G68" s="191"/>
      <c r="H68" s="191"/>
      <c r="I68" s="191">
        <f>'001 001-1 Pol'!G8+'001 001-2 Pol'!G8+'002 001 Pol'!G8+'003 001 Pol'!G8</f>
        <v>0</v>
      </c>
      <c r="J68" s="187" t="str">
        <f>IF(I80=0,"",I68/I80*100)</f>
        <v/>
      </c>
    </row>
    <row r="69" spans="1:10" ht="36.75" customHeight="1" x14ac:dyDescent="0.2">
      <c r="A69" s="176"/>
      <c r="B69" s="181" t="s">
        <v>81</v>
      </c>
      <c r="C69" s="182" t="s">
        <v>82</v>
      </c>
      <c r="D69" s="183"/>
      <c r="E69" s="183"/>
      <c r="F69" s="190" t="s">
        <v>26</v>
      </c>
      <c r="G69" s="191"/>
      <c r="H69" s="191"/>
      <c r="I69" s="191">
        <f>'002 001 Pol'!G133</f>
        <v>0</v>
      </c>
      <c r="J69" s="187" t="str">
        <f>IF(I80=0,"",I69/I80*100)</f>
        <v/>
      </c>
    </row>
    <row r="70" spans="1:10" ht="36.75" customHeight="1" x14ac:dyDescent="0.2">
      <c r="A70" s="176"/>
      <c r="B70" s="181" t="s">
        <v>83</v>
      </c>
      <c r="C70" s="182" t="s">
        <v>84</v>
      </c>
      <c r="D70" s="183"/>
      <c r="E70" s="183"/>
      <c r="F70" s="190" t="s">
        <v>26</v>
      </c>
      <c r="G70" s="191"/>
      <c r="H70" s="191"/>
      <c r="I70" s="191">
        <f>'001 001-1 Pol'!G114+'001 001-2 Pol'!G32</f>
        <v>0</v>
      </c>
      <c r="J70" s="187" t="str">
        <f>IF(I80=0,"",I70/I80*100)</f>
        <v/>
      </c>
    </row>
    <row r="71" spans="1:10" ht="36.75" customHeight="1" x14ac:dyDescent="0.2">
      <c r="A71" s="176"/>
      <c r="B71" s="181" t="s">
        <v>85</v>
      </c>
      <c r="C71" s="182" t="s">
        <v>86</v>
      </c>
      <c r="D71" s="183"/>
      <c r="E71" s="183"/>
      <c r="F71" s="190" t="s">
        <v>26</v>
      </c>
      <c r="G71" s="191"/>
      <c r="H71" s="191"/>
      <c r="I71" s="191">
        <f>'002 001 Pol'!G146</f>
        <v>0</v>
      </c>
      <c r="J71" s="187" t="str">
        <f>IF(I80=0,"",I71/I80*100)</f>
        <v/>
      </c>
    </row>
    <row r="72" spans="1:10" ht="36.75" customHeight="1" x14ac:dyDescent="0.2">
      <c r="A72" s="176"/>
      <c r="B72" s="181" t="s">
        <v>87</v>
      </c>
      <c r="C72" s="182" t="s">
        <v>88</v>
      </c>
      <c r="D72" s="183"/>
      <c r="E72" s="183"/>
      <c r="F72" s="190" t="s">
        <v>26</v>
      </c>
      <c r="G72" s="191"/>
      <c r="H72" s="191"/>
      <c r="I72" s="191">
        <f>'001 001-1 Pol'!G258+'001 001-2 Pol'!G49+'002 001 Pol'!G157</f>
        <v>0</v>
      </c>
      <c r="J72" s="187" t="str">
        <f>IF(I80=0,"",I72/I80*100)</f>
        <v/>
      </c>
    </row>
    <row r="73" spans="1:10" ht="36.75" customHeight="1" x14ac:dyDescent="0.2">
      <c r="A73" s="176"/>
      <c r="B73" s="181" t="s">
        <v>89</v>
      </c>
      <c r="C73" s="182" t="s">
        <v>90</v>
      </c>
      <c r="D73" s="183"/>
      <c r="E73" s="183"/>
      <c r="F73" s="190" t="s">
        <v>26</v>
      </c>
      <c r="G73" s="191"/>
      <c r="H73" s="191"/>
      <c r="I73" s="191">
        <f>'001 001-1 Pol'!G282+'001 001-2 Pol'!G63</f>
        <v>0</v>
      </c>
      <c r="J73" s="187" t="str">
        <f>IF(I80=0,"",I73/I80*100)</f>
        <v/>
      </c>
    </row>
    <row r="74" spans="1:10" ht="36.75" customHeight="1" x14ac:dyDescent="0.2">
      <c r="A74" s="176"/>
      <c r="B74" s="181" t="s">
        <v>91</v>
      </c>
      <c r="C74" s="182" t="s">
        <v>92</v>
      </c>
      <c r="D74" s="183"/>
      <c r="E74" s="183"/>
      <c r="F74" s="190" t="s">
        <v>26</v>
      </c>
      <c r="G74" s="191"/>
      <c r="H74" s="191"/>
      <c r="I74" s="191">
        <f>'001 001-1 Pol'!G373+'002 001 Pol'!G412</f>
        <v>0</v>
      </c>
      <c r="J74" s="187" t="str">
        <f>IF(I80=0,"",I74/I80*100)</f>
        <v/>
      </c>
    </row>
    <row r="75" spans="1:10" ht="36.75" customHeight="1" x14ac:dyDescent="0.2">
      <c r="A75" s="176"/>
      <c r="B75" s="181" t="s">
        <v>93</v>
      </c>
      <c r="C75" s="182" t="s">
        <v>94</v>
      </c>
      <c r="D75" s="183"/>
      <c r="E75" s="183"/>
      <c r="F75" s="190" t="s">
        <v>26</v>
      </c>
      <c r="G75" s="191"/>
      <c r="H75" s="191"/>
      <c r="I75" s="191">
        <f>'001 001-1 Pol'!G438+'001 001-2 Pol'!G70+'002 001 Pol'!G427</f>
        <v>0</v>
      </c>
      <c r="J75" s="187" t="str">
        <f>IF(I80=0,"",I75/I80*100)</f>
        <v/>
      </c>
    </row>
    <row r="76" spans="1:10" ht="36.75" customHeight="1" x14ac:dyDescent="0.2">
      <c r="A76" s="176"/>
      <c r="B76" s="181" t="s">
        <v>95</v>
      </c>
      <c r="C76" s="182" t="s">
        <v>96</v>
      </c>
      <c r="D76" s="183"/>
      <c r="E76" s="183"/>
      <c r="F76" s="190" t="s">
        <v>27</v>
      </c>
      <c r="G76" s="191"/>
      <c r="H76" s="191"/>
      <c r="I76" s="191">
        <f>'001 001-1 Pol'!G388</f>
        <v>0</v>
      </c>
      <c r="J76" s="187" t="str">
        <f>IF(I80=0,"",I76/I80*100)</f>
        <v/>
      </c>
    </row>
    <row r="77" spans="1:10" ht="36.75" customHeight="1" x14ac:dyDescent="0.2">
      <c r="A77" s="176"/>
      <c r="B77" s="181" t="s">
        <v>97</v>
      </c>
      <c r="C77" s="182" t="s">
        <v>98</v>
      </c>
      <c r="D77" s="183"/>
      <c r="E77" s="183"/>
      <c r="F77" s="190" t="s">
        <v>99</v>
      </c>
      <c r="G77" s="191"/>
      <c r="H77" s="191"/>
      <c r="I77" s="191">
        <f>'001 001-1 Pol'!G396+'001 001-2 Pol'!G72+'002 001 Pol'!G430</f>
        <v>0</v>
      </c>
      <c r="J77" s="187" t="str">
        <f>IF(I80=0,"",I77/I80*100)</f>
        <v/>
      </c>
    </row>
    <row r="78" spans="1:10" ht="36.75" customHeight="1" x14ac:dyDescent="0.2">
      <c r="A78" s="176"/>
      <c r="B78" s="181" t="s">
        <v>100</v>
      </c>
      <c r="C78" s="182" t="s">
        <v>29</v>
      </c>
      <c r="D78" s="183"/>
      <c r="E78" s="183"/>
      <c r="F78" s="190" t="s">
        <v>100</v>
      </c>
      <c r="G78" s="191"/>
      <c r="H78" s="191"/>
      <c r="I78" s="191">
        <f>'000 001-1 Pol'!G8+'000 001-2 Pol'!G8</f>
        <v>0</v>
      </c>
      <c r="J78" s="187" t="str">
        <f>IF(I80=0,"",I78/I80*100)</f>
        <v/>
      </c>
    </row>
    <row r="79" spans="1:10" ht="36.75" customHeight="1" x14ac:dyDescent="0.2">
      <c r="A79" s="176"/>
      <c r="B79" s="181" t="s">
        <v>101</v>
      </c>
      <c r="C79" s="182" t="s">
        <v>30</v>
      </c>
      <c r="D79" s="183"/>
      <c r="E79" s="183"/>
      <c r="F79" s="190" t="s">
        <v>101</v>
      </c>
      <c r="G79" s="191"/>
      <c r="H79" s="191"/>
      <c r="I79" s="191">
        <f>'000 001-1 Pol'!G16+'000 001-2 Pol'!G21</f>
        <v>0</v>
      </c>
      <c r="J79" s="187" t="str">
        <f>IF(I80=0,"",I79/I80*100)</f>
        <v/>
      </c>
    </row>
    <row r="80" spans="1:10" ht="25.5" customHeight="1" x14ac:dyDescent="0.2">
      <c r="A80" s="177"/>
      <c r="B80" s="184" t="s">
        <v>1</v>
      </c>
      <c r="C80" s="185"/>
      <c r="D80" s="186"/>
      <c r="E80" s="186"/>
      <c r="F80" s="192"/>
      <c r="G80" s="193"/>
      <c r="H80" s="193"/>
      <c r="I80" s="193">
        <f>SUM(I68:I79)</f>
        <v>0</v>
      </c>
      <c r="J80" s="188">
        <f>SUM(J68:J79)</f>
        <v>0</v>
      </c>
    </row>
    <row r="81" spans="6:10" x14ac:dyDescent="0.2">
      <c r="F81" s="133"/>
      <c r="G81" s="133"/>
      <c r="H81" s="133"/>
      <c r="I81" s="133"/>
      <c r="J81" s="189"/>
    </row>
    <row r="82" spans="6:10" x14ac:dyDescent="0.2">
      <c r="F82" s="133"/>
      <c r="G82" s="133"/>
      <c r="H82" s="133"/>
      <c r="I82" s="133"/>
      <c r="J82" s="189"/>
    </row>
    <row r="83" spans="6:10" x14ac:dyDescent="0.2">
      <c r="F83" s="133"/>
      <c r="G83" s="133"/>
      <c r="H83" s="133"/>
      <c r="I83" s="133"/>
      <c r="J83" s="189"/>
    </row>
  </sheetData>
  <sheetProtection algorithmName="SHA-512" hashValue="lvGj9u9h1v4ZYtcdl5nJ5H18UjbAjl3LnuM5kLnmddnj7NacG0lm+MvzhWytchlfEekfsF+w0UmN19ZGm47OVA==" saltValue="eD3s/qp7V4u/gtAmRaKpG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C76:E76"/>
    <mergeCell ref="C77:E77"/>
    <mergeCell ref="C78:E78"/>
    <mergeCell ref="C79:E79"/>
    <mergeCell ref="C71:E71"/>
    <mergeCell ref="C72:E72"/>
    <mergeCell ref="C73:E73"/>
    <mergeCell ref="C74:E74"/>
    <mergeCell ref="C75:E75"/>
    <mergeCell ref="C49:E49"/>
    <mergeCell ref="B50:E50"/>
    <mergeCell ref="C68:E68"/>
    <mergeCell ref="C69:E69"/>
    <mergeCell ref="C70:E70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YRk5n31RVklDi4hJauaZVyErlfv6m84LPc8igqoQTgbcEzWkjCGqX05cz3iqeBh08mz38GpE9VMnPMRqyIar7Q==" saltValue="kNvcEWPWcZKNoeXZNo8OW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A5ED6-3EEA-4588-9E83-5C7865CB219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102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103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103</v>
      </c>
      <c r="AG3" t="s">
        <v>104</v>
      </c>
    </row>
    <row r="4" spans="1:60" ht="24.95" customHeight="1" x14ac:dyDescent="0.2">
      <c r="A4" s="200" t="s">
        <v>10</v>
      </c>
      <c r="B4" s="201" t="s">
        <v>48</v>
      </c>
      <c r="C4" s="202" t="s">
        <v>49</v>
      </c>
      <c r="D4" s="203"/>
      <c r="E4" s="203"/>
      <c r="F4" s="203"/>
      <c r="G4" s="204"/>
      <c r="AG4" t="s">
        <v>105</v>
      </c>
    </row>
    <row r="5" spans="1:60" x14ac:dyDescent="0.2">
      <c r="D5" s="10"/>
    </row>
    <row r="6" spans="1:60" ht="38.25" x14ac:dyDescent="0.2">
      <c r="A6" s="206" t="s">
        <v>106</v>
      </c>
      <c r="B6" s="208" t="s">
        <v>107</v>
      </c>
      <c r="C6" s="208" t="s">
        <v>108</v>
      </c>
      <c r="D6" s="207" t="s">
        <v>109</v>
      </c>
      <c r="E6" s="206" t="s">
        <v>110</v>
      </c>
      <c r="F6" s="205" t="s">
        <v>111</v>
      </c>
      <c r="G6" s="206" t="s">
        <v>31</v>
      </c>
      <c r="H6" s="209" t="s">
        <v>32</v>
      </c>
      <c r="I6" s="209" t="s">
        <v>112</v>
      </c>
      <c r="J6" s="209" t="s">
        <v>33</v>
      </c>
      <c r="K6" s="209" t="s">
        <v>113</v>
      </c>
      <c r="L6" s="209" t="s">
        <v>114</v>
      </c>
      <c r="M6" s="209" t="s">
        <v>115</v>
      </c>
      <c r="N6" s="209" t="s">
        <v>116</v>
      </c>
      <c r="O6" s="209" t="s">
        <v>117</v>
      </c>
      <c r="P6" s="209" t="s">
        <v>118</v>
      </c>
      <c r="Q6" s="209" t="s">
        <v>119</v>
      </c>
      <c r="R6" s="209" t="s">
        <v>120</v>
      </c>
      <c r="S6" s="209" t="s">
        <v>121</v>
      </c>
      <c r="T6" s="209" t="s">
        <v>122</v>
      </c>
      <c r="U6" s="209" t="s">
        <v>123</v>
      </c>
      <c r="V6" s="209" t="s">
        <v>124</v>
      </c>
      <c r="W6" s="209" t="s">
        <v>125</v>
      </c>
      <c r="X6" s="209" t="s">
        <v>126</v>
      </c>
      <c r="Y6" s="209" t="s">
        <v>127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128</v>
      </c>
      <c r="B8" s="235" t="s">
        <v>100</v>
      </c>
      <c r="C8" s="250" t="s">
        <v>29</v>
      </c>
      <c r="D8" s="236"/>
      <c r="E8" s="237"/>
      <c r="F8" s="238"/>
      <c r="G8" s="239">
        <f>SUMIF(AG9:AG15,"&lt;&gt;NOR",G9:G15)</f>
        <v>0</v>
      </c>
      <c r="H8" s="233"/>
      <c r="I8" s="233">
        <f>SUM(I9:I15)</f>
        <v>0</v>
      </c>
      <c r="J8" s="233"/>
      <c r="K8" s="233">
        <f>SUM(K9:K15)</f>
        <v>0</v>
      </c>
      <c r="L8" s="233"/>
      <c r="M8" s="233">
        <f>SUM(M9:M15)</f>
        <v>0</v>
      </c>
      <c r="N8" s="232"/>
      <c r="O8" s="232">
        <f>SUM(O9:O15)</f>
        <v>0</v>
      </c>
      <c r="P8" s="232"/>
      <c r="Q8" s="232">
        <f>SUM(Q9:Q15)</f>
        <v>0</v>
      </c>
      <c r="R8" s="233"/>
      <c r="S8" s="233"/>
      <c r="T8" s="233"/>
      <c r="U8" s="233"/>
      <c r="V8" s="233">
        <f>SUM(V9:V15)</f>
        <v>0</v>
      </c>
      <c r="W8" s="233"/>
      <c r="X8" s="233"/>
      <c r="Y8" s="233"/>
      <c r="AG8" t="s">
        <v>129</v>
      </c>
    </row>
    <row r="9" spans="1:60" outlineLevel="1" x14ac:dyDescent="0.2">
      <c r="A9" s="241">
        <v>1</v>
      </c>
      <c r="B9" s="242" t="s">
        <v>130</v>
      </c>
      <c r="C9" s="251" t="s">
        <v>131</v>
      </c>
      <c r="D9" s="243" t="s">
        <v>132</v>
      </c>
      <c r="E9" s="244">
        <v>1</v>
      </c>
      <c r="F9" s="245"/>
      <c r="G9" s="246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133</v>
      </c>
      <c r="T9" s="230" t="s">
        <v>134</v>
      </c>
      <c r="U9" s="230">
        <v>0</v>
      </c>
      <c r="V9" s="230">
        <f>ROUND(E9*U9,2)</f>
        <v>0</v>
      </c>
      <c r="W9" s="230"/>
      <c r="X9" s="230" t="s">
        <v>135</v>
      </c>
      <c r="Y9" s="230" t="s">
        <v>136</v>
      </c>
      <c r="Z9" s="210"/>
      <c r="AA9" s="210"/>
      <c r="AB9" s="210"/>
      <c r="AC9" s="210"/>
      <c r="AD9" s="210"/>
      <c r="AE9" s="210"/>
      <c r="AF9" s="210"/>
      <c r="AG9" s="210" t="s">
        <v>137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52" t="s">
        <v>138</v>
      </c>
      <c r="D10" s="247"/>
      <c r="E10" s="247"/>
      <c r="F10" s="247"/>
      <c r="G10" s="247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139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27"/>
      <c r="B11" s="228"/>
      <c r="C11" s="253" t="s">
        <v>140</v>
      </c>
      <c r="D11" s="248"/>
      <c r="E11" s="248"/>
      <c r="F11" s="248"/>
      <c r="G11" s="248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139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27"/>
      <c r="B12" s="228"/>
      <c r="C12" s="253" t="s">
        <v>141</v>
      </c>
      <c r="D12" s="248"/>
      <c r="E12" s="248"/>
      <c r="F12" s="248"/>
      <c r="G12" s="248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139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3" x14ac:dyDescent="0.2">
      <c r="A13" s="227"/>
      <c r="B13" s="228"/>
      <c r="C13" s="253" t="s">
        <v>142</v>
      </c>
      <c r="D13" s="248"/>
      <c r="E13" s="248"/>
      <c r="F13" s="248"/>
      <c r="G13" s="248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139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49" t="str">
        <f>C13</f>
        <v>- zajištění obslužného provozu - zásobování, svoz kom. odpadu, vjezd vozidel složek integrovaného záchranného systému</v>
      </c>
      <c r="BB13" s="210"/>
      <c r="BC13" s="210"/>
      <c r="BD13" s="210"/>
      <c r="BE13" s="210"/>
      <c r="BF13" s="210"/>
      <c r="BG13" s="210"/>
      <c r="BH13" s="210"/>
    </row>
    <row r="14" spans="1:60" ht="22.5" outlineLevel="3" x14ac:dyDescent="0.2">
      <c r="A14" s="227"/>
      <c r="B14" s="228"/>
      <c r="C14" s="253" t="s">
        <v>143</v>
      </c>
      <c r="D14" s="248"/>
      <c r="E14" s="248"/>
      <c r="F14" s="248"/>
      <c r="G14" s="248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139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49" t="str">
        <f>C14</f>
        <v>- zajištění výkopů (zábradlí) a přístupů k objektům (lávky,  budou využity dle postupu výstavby vždy v dotčeném prostoru)</v>
      </c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27"/>
      <c r="B15" s="228"/>
      <c r="C15" s="253" t="s">
        <v>144</v>
      </c>
      <c r="D15" s="248"/>
      <c r="E15" s="248"/>
      <c r="F15" s="248"/>
      <c r="G15" s="248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139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34" t="s">
        <v>128</v>
      </c>
      <c r="B16" s="235" t="s">
        <v>101</v>
      </c>
      <c r="C16" s="250" t="s">
        <v>30</v>
      </c>
      <c r="D16" s="236"/>
      <c r="E16" s="237"/>
      <c r="F16" s="238"/>
      <c r="G16" s="239">
        <f>SUMIF(AG17:AG19,"&lt;&gt;NOR",G17:G19)</f>
        <v>0</v>
      </c>
      <c r="H16" s="233"/>
      <c r="I16" s="233">
        <f>SUM(I17:I19)</f>
        <v>0</v>
      </c>
      <c r="J16" s="233"/>
      <c r="K16" s="233">
        <f>SUM(K17:K19)</f>
        <v>0</v>
      </c>
      <c r="L16" s="233"/>
      <c r="M16" s="233">
        <f>SUM(M17:M19)</f>
        <v>0</v>
      </c>
      <c r="N16" s="232"/>
      <c r="O16" s="232">
        <f>SUM(O17:O19)</f>
        <v>0</v>
      </c>
      <c r="P16" s="232"/>
      <c r="Q16" s="232">
        <f>SUM(Q17:Q19)</f>
        <v>0</v>
      </c>
      <c r="R16" s="233"/>
      <c r="S16" s="233"/>
      <c r="T16" s="233"/>
      <c r="U16" s="233"/>
      <c r="V16" s="233">
        <f>SUM(V17:V19)</f>
        <v>0</v>
      </c>
      <c r="W16" s="233"/>
      <c r="X16" s="233"/>
      <c r="Y16" s="233"/>
      <c r="AG16" t="s">
        <v>129</v>
      </c>
    </row>
    <row r="17" spans="1:60" outlineLevel="1" x14ac:dyDescent="0.2">
      <c r="A17" s="241">
        <v>2</v>
      </c>
      <c r="B17" s="242" t="s">
        <v>145</v>
      </c>
      <c r="C17" s="251" t="s">
        <v>146</v>
      </c>
      <c r="D17" s="243" t="s">
        <v>147</v>
      </c>
      <c r="E17" s="244">
        <v>1</v>
      </c>
      <c r="F17" s="245"/>
      <c r="G17" s="246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30"/>
      <c r="S17" s="230" t="s">
        <v>148</v>
      </c>
      <c r="T17" s="230" t="s">
        <v>134</v>
      </c>
      <c r="U17" s="230">
        <v>0</v>
      </c>
      <c r="V17" s="230">
        <f>ROUND(E17*U17,2)</f>
        <v>0</v>
      </c>
      <c r="W17" s="230"/>
      <c r="X17" s="230" t="s">
        <v>135</v>
      </c>
      <c r="Y17" s="230" t="s">
        <v>136</v>
      </c>
      <c r="Z17" s="210"/>
      <c r="AA17" s="210"/>
      <c r="AB17" s="210"/>
      <c r="AC17" s="210"/>
      <c r="AD17" s="210"/>
      <c r="AE17" s="210"/>
      <c r="AF17" s="210"/>
      <c r="AG17" s="210" t="s">
        <v>137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33.75" outlineLevel="2" x14ac:dyDescent="0.2">
      <c r="A18" s="227"/>
      <c r="B18" s="228"/>
      <c r="C18" s="252" t="s">
        <v>153</v>
      </c>
      <c r="D18" s="247"/>
      <c r="E18" s="247"/>
      <c r="F18" s="247"/>
      <c r="G18" s="247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139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49" t="str">
        <f>C18</f>
        <v>- 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27"/>
      <c r="B19" s="228"/>
      <c r="C19" s="253" t="s">
        <v>149</v>
      </c>
      <c r="D19" s="248"/>
      <c r="E19" s="248"/>
      <c r="F19" s="248"/>
      <c r="G19" s="248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139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3"/>
      <c r="B20" s="4"/>
      <c r="C20" s="254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v>15</v>
      </c>
      <c r="AF20">
        <v>21</v>
      </c>
      <c r="AG20" t="s">
        <v>114</v>
      </c>
    </row>
    <row r="21" spans="1:60" x14ac:dyDescent="0.2">
      <c r="A21" s="213"/>
      <c r="B21" s="214" t="s">
        <v>31</v>
      </c>
      <c r="C21" s="255"/>
      <c r="D21" s="215"/>
      <c r="E21" s="216"/>
      <c r="F21" s="216"/>
      <c r="G21" s="240">
        <f>G8+G16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f>SUMIF(L7:L19,AE20,G7:G19)</f>
        <v>0</v>
      </c>
      <c r="AF21">
        <f>SUMIF(L7:L19,AF20,G7:G19)</f>
        <v>0</v>
      </c>
      <c r="AG21" t="s">
        <v>150</v>
      </c>
    </row>
    <row r="22" spans="1:60" x14ac:dyDescent="0.2">
      <c r="A22" s="3"/>
      <c r="B22" s="4"/>
      <c r="C22" s="254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">
      <c r="A23" s="3"/>
      <c r="B23" s="4"/>
      <c r="C23" s="254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">
      <c r="A24" s="217" t="s">
        <v>151</v>
      </c>
      <c r="B24" s="217"/>
      <c r="C24" s="256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218"/>
      <c r="B25" s="219"/>
      <c r="C25" s="257"/>
      <c r="D25" s="219"/>
      <c r="E25" s="219"/>
      <c r="F25" s="219"/>
      <c r="G25" s="2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G25" t="s">
        <v>152</v>
      </c>
    </row>
    <row r="26" spans="1:60" x14ac:dyDescent="0.2">
      <c r="A26" s="221"/>
      <c r="B26" s="222"/>
      <c r="C26" s="258"/>
      <c r="D26" s="222"/>
      <c r="E26" s="222"/>
      <c r="F26" s="222"/>
      <c r="G26" s="22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21"/>
      <c r="B27" s="222"/>
      <c r="C27" s="258"/>
      <c r="D27" s="222"/>
      <c r="E27" s="222"/>
      <c r="F27" s="222"/>
      <c r="G27" s="22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21"/>
      <c r="B28" s="222"/>
      <c r="C28" s="258"/>
      <c r="D28" s="222"/>
      <c r="E28" s="222"/>
      <c r="F28" s="222"/>
      <c r="G28" s="22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24"/>
      <c r="B29" s="225"/>
      <c r="C29" s="259"/>
      <c r="D29" s="225"/>
      <c r="E29" s="225"/>
      <c r="F29" s="225"/>
      <c r="G29" s="22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3"/>
      <c r="B30" s="4"/>
      <c r="C30" s="254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C31" s="260"/>
      <c r="D31" s="10"/>
      <c r="AG31" t="s">
        <v>154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S6uGFTGNmbgtpMbTbRIbVBhxlN0YAtzEvzyxq/rS9zkRAyfdrUGrwz2k2p/I6VWcKaoVhxIsZ+Modv57JmTpg==" saltValue="Lh8FA3sORX4jtz6hz5yZCg==" spinCount="100000" sheet="1" formatRows="0"/>
  <mergeCells count="14">
    <mergeCell ref="C14:G14"/>
    <mergeCell ref="C15:G15"/>
    <mergeCell ref="C18:G18"/>
    <mergeCell ref="C19:G19"/>
    <mergeCell ref="A1:G1"/>
    <mergeCell ref="C2:G2"/>
    <mergeCell ref="C3:G3"/>
    <mergeCell ref="C4:G4"/>
    <mergeCell ref="A24:C24"/>
    <mergeCell ref="A25:G29"/>
    <mergeCell ref="C10:G10"/>
    <mergeCell ref="C11:G11"/>
    <mergeCell ref="C12:G12"/>
    <mergeCell ref="C13:G1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3A11-4835-4732-81F5-CCDEF5E0BDC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102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103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103</v>
      </c>
      <c r="AG3" t="s">
        <v>104</v>
      </c>
    </row>
    <row r="4" spans="1:60" ht="24.95" customHeight="1" x14ac:dyDescent="0.2">
      <c r="A4" s="200" t="s">
        <v>10</v>
      </c>
      <c r="B4" s="201" t="s">
        <v>50</v>
      </c>
      <c r="C4" s="202" t="s">
        <v>51</v>
      </c>
      <c r="D4" s="203"/>
      <c r="E4" s="203"/>
      <c r="F4" s="203"/>
      <c r="G4" s="204"/>
      <c r="AG4" t="s">
        <v>105</v>
      </c>
    </row>
    <row r="5" spans="1:60" x14ac:dyDescent="0.2">
      <c r="D5" s="10"/>
    </row>
    <row r="6" spans="1:60" ht="38.25" x14ac:dyDescent="0.2">
      <c r="A6" s="206" t="s">
        <v>106</v>
      </c>
      <c r="B6" s="208" t="s">
        <v>107</v>
      </c>
      <c r="C6" s="208" t="s">
        <v>108</v>
      </c>
      <c r="D6" s="207" t="s">
        <v>109</v>
      </c>
      <c r="E6" s="206" t="s">
        <v>110</v>
      </c>
      <c r="F6" s="205" t="s">
        <v>111</v>
      </c>
      <c r="G6" s="206" t="s">
        <v>31</v>
      </c>
      <c r="H6" s="209" t="s">
        <v>32</v>
      </c>
      <c r="I6" s="209" t="s">
        <v>112</v>
      </c>
      <c r="J6" s="209" t="s">
        <v>33</v>
      </c>
      <c r="K6" s="209" t="s">
        <v>113</v>
      </c>
      <c r="L6" s="209" t="s">
        <v>114</v>
      </c>
      <c r="M6" s="209" t="s">
        <v>115</v>
      </c>
      <c r="N6" s="209" t="s">
        <v>116</v>
      </c>
      <c r="O6" s="209" t="s">
        <v>117</v>
      </c>
      <c r="P6" s="209" t="s">
        <v>118</v>
      </c>
      <c r="Q6" s="209" t="s">
        <v>119</v>
      </c>
      <c r="R6" s="209" t="s">
        <v>120</v>
      </c>
      <c r="S6" s="209" t="s">
        <v>121</v>
      </c>
      <c r="T6" s="209" t="s">
        <v>122</v>
      </c>
      <c r="U6" s="209" t="s">
        <v>123</v>
      </c>
      <c r="V6" s="209" t="s">
        <v>124</v>
      </c>
      <c r="W6" s="209" t="s">
        <v>125</v>
      </c>
      <c r="X6" s="209" t="s">
        <v>126</v>
      </c>
      <c r="Y6" s="209" t="s">
        <v>127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128</v>
      </c>
      <c r="B8" s="235" t="s">
        <v>100</v>
      </c>
      <c r="C8" s="250" t="s">
        <v>29</v>
      </c>
      <c r="D8" s="236"/>
      <c r="E8" s="237"/>
      <c r="F8" s="238"/>
      <c r="G8" s="239">
        <f>SUMIF(AG9:AG20,"&lt;&gt;NOR",G9:G20)</f>
        <v>0</v>
      </c>
      <c r="H8" s="233"/>
      <c r="I8" s="233">
        <f>SUM(I9:I20)</f>
        <v>0</v>
      </c>
      <c r="J8" s="233"/>
      <c r="K8" s="233">
        <f>SUM(K9:K20)</f>
        <v>0</v>
      </c>
      <c r="L8" s="233"/>
      <c r="M8" s="233">
        <f>SUM(M9:M20)</f>
        <v>0</v>
      </c>
      <c r="N8" s="232"/>
      <c r="O8" s="232">
        <f>SUM(O9:O20)</f>
        <v>0</v>
      </c>
      <c r="P8" s="232"/>
      <c r="Q8" s="232">
        <f>SUM(Q9:Q20)</f>
        <v>0</v>
      </c>
      <c r="R8" s="233"/>
      <c r="S8" s="233"/>
      <c r="T8" s="233"/>
      <c r="U8" s="233"/>
      <c r="V8" s="233">
        <f>SUM(V9:V20)</f>
        <v>0</v>
      </c>
      <c r="W8" s="233"/>
      <c r="X8" s="233"/>
      <c r="Y8" s="233"/>
      <c r="AG8" t="s">
        <v>129</v>
      </c>
    </row>
    <row r="9" spans="1:60" outlineLevel="1" x14ac:dyDescent="0.2">
      <c r="A9" s="241">
        <v>1</v>
      </c>
      <c r="B9" s="242" t="s">
        <v>155</v>
      </c>
      <c r="C9" s="251" t="s">
        <v>156</v>
      </c>
      <c r="D9" s="243" t="s">
        <v>147</v>
      </c>
      <c r="E9" s="244">
        <v>1</v>
      </c>
      <c r="F9" s="245"/>
      <c r="G9" s="246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148</v>
      </c>
      <c r="T9" s="230" t="s">
        <v>134</v>
      </c>
      <c r="U9" s="230">
        <v>0</v>
      </c>
      <c r="V9" s="230">
        <f>ROUND(E9*U9,2)</f>
        <v>0</v>
      </c>
      <c r="W9" s="230"/>
      <c r="X9" s="230" t="s">
        <v>135</v>
      </c>
      <c r="Y9" s="230" t="s">
        <v>136</v>
      </c>
      <c r="Z9" s="210"/>
      <c r="AA9" s="210"/>
      <c r="AB9" s="210"/>
      <c r="AC9" s="210"/>
      <c r="AD9" s="210"/>
      <c r="AE9" s="210"/>
      <c r="AF9" s="210"/>
      <c r="AG9" s="210" t="s">
        <v>137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33.75" outlineLevel="2" x14ac:dyDescent="0.2">
      <c r="A10" s="227"/>
      <c r="B10" s="228"/>
      <c r="C10" s="252" t="s">
        <v>157</v>
      </c>
      <c r="D10" s="247"/>
      <c r="E10" s="247"/>
      <c r="F10" s="247"/>
      <c r="G10" s="247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139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9" t="str">
        <f>C10</f>
        <v>- 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1">
        <v>2</v>
      </c>
      <c r="B11" s="242" t="s">
        <v>158</v>
      </c>
      <c r="C11" s="251" t="s">
        <v>159</v>
      </c>
      <c r="D11" s="243" t="s">
        <v>147</v>
      </c>
      <c r="E11" s="244">
        <v>1</v>
      </c>
      <c r="F11" s="245"/>
      <c r="G11" s="246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148</v>
      </c>
      <c r="T11" s="230" t="s">
        <v>134</v>
      </c>
      <c r="U11" s="230">
        <v>0</v>
      </c>
      <c r="V11" s="230">
        <f>ROUND(E11*U11,2)</f>
        <v>0</v>
      </c>
      <c r="W11" s="230"/>
      <c r="X11" s="230" t="s">
        <v>135</v>
      </c>
      <c r="Y11" s="230" t="s">
        <v>136</v>
      </c>
      <c r="Z11" s="210"/>
      <c r="AA11" s="210"/>
      <c r="AB11" s="210"/>
      <c r="AC11" s="210"/>
      <c r="AD11" s="210"/>
      <c r="AE11" s="210"/>
      <c r="AF11" s="210"/>
      <c r="AG11" s="210" t="s">
        <v>137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45" outlineLevel="2" x14ac:dyDescent="0.2">
      <c r="A12" s="227"/>
      <c r="B12" s="228"/>
      <c r="C12" s="252" t="s">
        <v>160</v>
      </c>
      <c r="D12" s="247"/>
      <c r="E12" s="247"/>
      <c r="F12" s="247"/>
      <c r="G12" s="247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139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49" t="str">
        <f>C12</f>
        <v>- 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1">
        <v>3</v>
      </c>
      <c r="B13" s="242" t="s">
        <v>161</v>
      </c>
      <c r="C13" s="251" t="s">
        <v>162</v>
      </c>
      <c r="D13" s="243" t="s">
        <v>147</v>
      </c>
      <c r="E13" s="244">
        <v>1</v>
      </c>
      <c r="F13" s="245"/>
      <c r="G13" s="246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30"/>
      <c r="S13" s="230" t="s">
        <v>148</v>
      </c>
      <c r="T13" s="230" t="s">
        <v>134</v>
      </c>
      <c r="U13" s="230">
        <v>0</v>
      </c>
      <c r="V13" s="230">
        <f>ROUND(E13*U13,2)</f>
        <v>0</v>
      </c>
      <c r="W13" s="230"/>
      <c r="X13" s="230" t="s">
        <v>135</v>
      </c>
      <c r="Y13" s="230" t="s">
        <v>136</v>
      </c>
      <c r="Z13" s="210"/>
      <c r="AA13" s="210"/>
      <c r="AB13" s="210"/>
      <c r="AC13" s="210"/>
      <c r="AD13" s="210"/>
      <c r="AE13" s="210"/>
      <c r="AF13" s="210"/>
      <c r="AG13" s="210" t="s">
        <v>137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33.75" outlineLevel="2" x14ac:dyDescent="0.2">
      <c r="A14" s="227"/>
      <c r="B14" s="228"/>
      <c r="C14" s="252" t="s">
        <v>163</v>
      </c>
      <c r="D14" s="247"/>
      <c r="E14" s="247"/>
      <c r="F14" s="247"/>
      <c r="G14" s="247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139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49" t="str">
        <f>C14</f>
        <v>- 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1">
        <v>4</v>
      </c>
      <c r="B15" s="242" t="s">
        <v>164</v>
      </c>
      <c r="C15" s="251" t="s">
        <v>165</v>
      </c>
      <c r="D15" s="243" t="s">
        <v>132</v>
      </c>
      <c r="E15" s="244">
        <v>1</v>
      </c>
      <c r="F15" s="245"/>
      <c r="G15" s="246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30"/>
      <c r="S15" s="230" t="s">
        <v>148</v>
      </c>
      <c r="T15" s="230" t="s">
        <v>134</v>
      </c>
      <c r="U15" s="230">
        <v>0</v>
      </c>
      <c r="V15" s="230">
        <f>ROUND(E15*U15,2)</f>
        <v>0</v>
      </c>
      <c r="W15" s="230"/>
      <c r="X15" s="230" t="s">
        <v>166</v>
      </c>
      <c r="Y15" s="230" t="s">
        <v>136</v>
      </c>
      <c r="Z15" s="210"/>
      <c r="AA15" s="210"/>
      <c r="AB15" s="210"/>
      <c r="AC15" s="210"/>
      <c r="AD15" s="210"/>
      <c r="AE15" s="210"/>
      <c r="AF15" s="210"/>
      <c r="AG15" s="210" t="s">
        <v>167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45" outlineLevel="2" x14ac:dyDescent="0.2">
      <c r="A16" s="227"/>
      <c r="B16" s="228"/>
      <c r="C16" s="252" t="s">
        <v>168</v>
      </c>
      <c r="D16" s="247"/>
      <c r="E16" s="247"/>
      <c r="F16" s="247"/>
      <c r="G16" s="247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139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49" t="str">
        <f>C16</f>
        <v>- dodavatel zajistí zpracování fotodokumentace průběhu prací na stavbě, kterou následně předá investorovi. Fotodokumentace bude dokladovat postup prací po jednotlivých dnech, nasazení stavebních mechanismů i provádění zkoušek. Snímky budou předány na CD ve složkách pojmenovaných dle jednotlivých dnů.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1">
        <v>5</v>
      </c>
      <c r="B17" s="242" t="s">
        <v>169</v>
      </c>
      <c r="C17" s="251" t="s">
        <v>170</v>
      </c>
      <c r="D17" s="243" t="s">
        <v>147</v>
      </c>
      <c r="E17" s="244">
        <v>1</v>
      </c>
      <c r="F17" s="245"/>
      <c r="G17" s="246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30"/>
      <c r="S17" s="230" t="s">
        <v>148</v>
      </c>
      <c r="T17" s="230" t="s">
        <v>134</v>
      </c>
      <c r="U17" s="230">
        <v>0</v>
      </c>
      <c r="V17" s="230">
        <f>ROUND(E17*U17,2)</f>
        <v>0</v>
      </c>
      <c r="W17" s="230"/>
      <c r="X17" s="230" t="s">
        <v>135</v>
      </c>
      <c r="Y17" s="230" t="s">
        <v>136</v>
      </c>
      <c r="Z17" s="210"/>
      <c r="AA17" s="210"/>
      <c r="AB17" s="210"/>
      <c r="AC17" s="210"/>
      <c r="AD17" s="210"/>
      <c r="AE17" s="210"/>
      <c r="AF17" s="210"/>
      <c r="AG17" s="210" t="s">
        <v>137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2" x14ac:dyDescent="0.2">
      <c r="A18" s="227"/>
      <c r="B18" s="228"/>
      <c r="C18" s="252" t="s">
        <v>171</v>
      </c>
      <c r="D18" s="247"/>
      <c r="E18" s="247"/>
      <c r="F18" s="247"/>
      <c r="G18" s="247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139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49" t="str">
        <f>C18</f>
        <v>- náklady spojené s povinným pojištěním dodavatele nebo stavebního díla či jeho části, v rozsahu obchodních podmínek</v>
      </c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27"/>
      <c r="B19" s="228"/>
      <c r="C19" s="253" t="s">
        <v>172</v>
      </c>
      <c r="D19" s="248"/>
      <c r="E19" s="248"/>
      <c r="F19" s="248"/>
      <c r="G19" s="248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139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27"/>
      <c r="B20" s="228"/>
      <c r="C20" s="253" t="s">
        <v>173</v>
      </c>
      <c r="D20" s="248"/>
      <c r="E20" s="248"/>
      <c r="F20" s="248"/>
      <c r="G20" s="248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139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">
      <c r="A21" s="234" t="s">
        <v>128</v>
      </c>
      <c r="B21" s="235" t="s">
        <v>101</v>
      </c>
      <c r="C21" s="250" t="s">
        <v>30</v>
      </c>
      <c r="D21" s="236"/>
      <c r="E21" s="237"/>
      <c r="F21" s="238"/>
      <c r="G21" s="239">
        <f>SUMIF(AG22:AG48,"&lt;&gt;NOR",G22:G48)</f>
        <v>0</v>
      </c>
      <c r="H21" s="233"/>
      <c r="I21" s="233">
        <f>SUM(I22:I48)</f>
        <v>0</v>
      </c>
      <c r="J21" s="233"/>
      <c r="K21" s="233">
        <f>SUM(K22:K48)</f>
        <v>0</v>
      </c>
      <c r="L21" s="233"/>
      <c r="M21" s="233">
        <f>SUM(M22:M48)</f>
        <v>0</v>
      </c>
      <c r="N21" s="232"/>
      <c r="O21" s="232">
        <f>SUM(O22:O48)</f>
        <v>0</v>
      </c>
      <c r="P21" s="232"/>
      <c r="Q21" s="232">
        <f>SUM(Q22:Q48)</f>
        <v>0</v>
      </c>
      <c r="R21" s="233"/>
      <c r="S21" s="233"/>
      <c r="T21" s="233"/>
      <c r="U21" s="233"/>
      <c r="V21" s="233">
        <f>SUM(V22:V48)</f>
        <v>0</v>
      </c>
      <c r="W21" s="233"/>
      <c r="X21" s="233"/>
      <c r="Y21" s="233"/>
      <c r="AG21" t="s">
        <v>129</v>
      </c>
    </row>
    <row r="22" spans="1:60" outlineLevel="1" x14ac:dyDescent="0.2">
      <c r="A22" s="241">
        <v>6</v>
      </c>
      <c r="B22" s="242" t="s">
        <v>174</v>
      </c>
      <c r="C22" s="251" t="s">
        <v>175</v>
      </c>
      <c r="D22" s="243" t="s">
        <v>147</v>
      </c>
      <c r="E22" s="244">
        <v>1</v>
      </c>
      <c r="F22" s="245"/>
      <c r="G22" s="246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30"/>
      <c r="S22" s="230" t="s">
        <v>148</v>
      </c>
      <c r="T22" s="230" t="s">
        <v>134</v>
      </c>
      <c r="U22" s="230">
        <v>0</v>
      </c>
      <c r="V22" s="230">
        <f>ROUND(E22*U22,2)</f>
        <v>0</v>
      </c>
      <c r="W22" s="230"/>
      <c r="X22" s="230" t="s">
        <v>135</v>
      </c>
      <c r="Y22" s="230" t="s">
        <v>136</v>
      </c>
      <c r="Z22" s="210"/>
      <c r="AA22" s="210"/>
      <c r="AB22" s="210"/>
      <c r="AC22" s="210"/>
      <c r="AD22" s="210"/>
      <c r="AE22" s="210"/>
      <c r="AF22" s="210"/>
      <c r="AG22" s="210" t="s">
        <v>176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27"/>
      <c r="B23" s="228"/>
      <c r="C23" s="252" t="s">
        <v>177</v>
      </c>
      <c r="D23" s="247"/>
      <c r="E23" s="247"/>
      <c r="F23" s="247"/>
      <c r="G23" s="247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139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3" x14ac:dyDescent="0.2">
      <c r="A24" s="227"/>
      <c r="B24" s="228"/>
      <c r="C24" s="253" t="s">
        <v>178</v>
      </c>
      <c r="D24" s="248"/>
      <c r="E24" s="248"/>
      <c r="F24" s="248"/>
      <c r="G24" s="248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139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49" t="str">
        <f>C24</f>
        <v>- vyhotovení protokolu o vytyčení stavby se seznamem souřadnic vytyčených bodů a jejich polohopisnými (S-JTSK) a výškopisnými (Bpv) hodnotami.</v>
      </c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1">
        <v>7</v>
      </c>
      <c r="B25" s="242" t="s">
        <v>179</v>
      </c>
      <c r="C25" s="251" t="s">
        <v>180</v>
      </c>
      <c r="D25" s="243" t="s">
        <v>147</v>
      </c>
      <c r="E25" s="244">
        <v>1</v>
      </c>
      <c r="F25" s="245"/>
      <c r="G25" s="246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29">
        <v>0</v>
      </c>
      <c r="O25" s="229">
        <f>ROUND(E25*N25,2)</f>
        <v>0</v>
      </c>
      <c r="P25" s="229">
        <v>0</v>
      </c>
      <c r="Q25" s="229">
        <f>ROUND(E25*P25,2)</f>
        <v>0</v>
      </c>
      <c r="R25" s="230"/>
      <c r="S25" s="230" t="s">
        <v>148</v>
      </c>
      <c r="T25" s="230" t="s">
        <v>134</v>
      </c>
      <c r="U25" s="230">
        <v>0</v>
      </c>
      <c r="V25" s="230">
        <f>ROUND(E25*U25,2)</f>
        <v>0</v>
      </c>
      <c r="W25" s="230"/>
      <c r="X25" s="230" t="s">
        <v>135</v>
      </c>
      <c r="Y25" s="230" t="s">
        <v>136</v>
      </c>
      <c r="Z25" s="210"/>
      <c r="AA25" s="210"/>
      <c r="AB25" s="210"/>
      <c r="AC25" s="210"/>
      <c r="AD25" s="210"/>
      <c r="AE25" s="210"/>
      <c r="AF25" s="210"/>
      <c r="AG25" s="210" t="s">
        <v>137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2" x14ac:dyDescent="0.2">
      <c r="A26" s="227"/>
      <c r="B26" s="228"/>
      <c r="C26" s="252" t="s">
        <v>181</v>
      </c>
      <c r="D26" s="247"/>
      <c r="E26" s="247"/>
      <c r="F26" s="247"/>
      <c r="G26" s="247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139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49" t="str">
        <f>C26</f>
        <v>- zaměření a vytýčení stávajících inženýrských sítí v místě stavby z hlediska jejich ochrany při provádění stavby.</v>
      </c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1">
        <v>8</v>
      </c>
      <c r="B27" s="242" t="s">
        <v>182</v>
      </c>
      <c r="C27" s="251" t="s">
        <v>183</v>
      </c>
      <c r="D27" s="243" t="s">
        <v>147</v>
      </c>
      <c r="E27" s="244">
        <v>1</v>
      </c>
      <c r="F27" s="245"/>
      <c r="G27" s="246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30"/>
      <c r="S27" s="230" t="s">
        <v>148</v>
      </c>
      <c r="T27" s="230" t="s">
        <v>134</v>
      </c>
      <c r="U27" s="230">
        <v>0</v>
      </c>
      <c r="V27" s="230">
        <f>ROUND(E27*U27,2)</f>
        <v>0</v>
      </c>
      <c r="W27" s="230"/>
      <c r="X27" s="230" t="s">
        <v>135</v>
      </c>
      <c r="Y27" s="230" t="s">
        <v>136</v>
      </c>
      <c r="Z27" s="210"/>
      <c r="AA27" s="210"/>
      <c r="AB27" s="210"/>
      <c r="AC27" s="210"/>
      <c r="AD27" s="210"/>
      <c r="AE27" s="210"/>
      <c r="AF27" s="210"/>
      <c r="AG27" s="210" t="s">
        <v>137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33.75" outlineLevel="2" x14ac:dyDescent="0.2">
      <c r="A28" s="227"/>
      <c r="B28" s="228"/>
      <c r="C28" s="252" t="s">
        <v>184</v>
      </c>
      <c r="D28" s="247"/>
      <c r="E28" s="247"/>
      <c r="F28" s="247"/>
      <c r="G28" s="247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139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49" t="str">
        <f>C28</f>
        <v>- 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1">
        <v>9</v>
      </c>
      <c r="B29" s="242" t="s">
        <v>185</v>
      </c>
      <c r="C29" s="251" t="s">
        <v>186</v>
      </c>
      <c r="D29" s="243" t="s">
        <v>147</v>
      </c>
      <c r="E29" s="244">
        <v>1</v>
      </c>
      <c r="F29" s="245"/>
      <c r="G29" s="246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29">
        <v>0</v>
      </c>
      <c r="O29" s="229">
        <f>ROUND(E29*N29,2)</f>
        <v>0</v>
      </c>
      <c r="P29" s="229">
        <v>0</v>
      </c>
      <c r="Q29" s="229">
        <f>ROUND(E29*P29,2)</f>
        <v>0</v>
      </c>
      <c r="R29" s="230"/>
      <c r="S29" s="230" t="s">
        <v>148</v>
      </c>
      <c r="T29" s="230" t="s">
        <v>134</v>
      </c>
      <c r="U29" s="230">
        <v>0</v>
      </c>
      <c r="V29" s="230">
        <f>ROUND(E29*U29,2)</f>
        <v>0</v>
      </c>
      <c r="W29" s="230"/>
      <c r="X29" s="230" t="s">
        <v>135</v>
      </c>
      <c r="Y29" s="230" t="s">
        <v>136</v>
      </c>
      <c r="Z29" s="210"/>
      <c r="AA29" s="210"/>
      <c r="AB29" s="210"/>
      <c r="AC29" s="210"/>
      <c r="AD29" s="210"/>
      <c r="AE29" s="210"/>
      <c r="AF29" s="210"/>
      <c r="AG29" s="210" t="s">
        <v>137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2" x14ac:dyDescent="0.2">
      <c r="A30" s="227"/>
      <c r="B30" s="228"/>
      <c r="C30" s="252" t="s">
        <v>187</v>
      </c>
      <c r="D30" s="247"/>
      <c r="E30" s="247"/>
      <c r="F30" s="247"/>
      <c r="G30" s="247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139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49" t="str">
        <f>C30</f>
        <v>- geodetické zaměření skutečného stavu jednotlivých objektů oprávněnou osobou (tiskopis v graf. formě 3x, v digitální formě 1x, všech objektů stavby)</v>
      </c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27"/>
      <c r="B31" s="228"/>
      <c r="C31" s="253" t="s">
        <v>188</v>
      </c>
      <c r="D31" s="248"/>
      <c r="E31" s="248"/>
      <c r="F31" s="248"/>
      <c r="G31" s="248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139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1">
        <v>10</v>
      </c>
      <c r="B32" s="242" t="s">
        <v>189</v>
      </c>
      <c r="C32" s="251" t="s">
        <v>190</v>
      </c>
      <c r="D32" s="243" t="s">
        <v>147</v>
      </c>
      <c r="E32" s="244">
        <v>1</v>
      </c>
      <c r="F32" s="245"/>
      <c r="G32" s="246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30"/>
      <c r="S32" s="230" t="s">
        <v>148</v>
      </c>
      <c r="T32" s="230" t="s">
        <v>134</v>
      </c>
      <c r="U32" s="230">
        <v>0</v>
      </c>
      <c r="V32" s="230">
        <f>ROUND(E32*U32,2)</f>
        <v>0</v>
      </c>
      <c r="W32" s="230"/>
      <c r="X32" s="230" t="s">
        <v>135</v>
      </c>
      <c r="Y32" s="230" t="s">
        <v>136</v>
      </c>
      <c r="Z32" s="210"/>
      <c r="AA32" s="210"/>
      <c r="AB32" s="210"/>
      <c r="AC32" s="210"/>
      <c r="AD32" s="210"/>
      <c r="AE32" s="210"/>
      <c r="AF32" s="210"/>
      <c r="AG32" s="210" t="s">
        <v>137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27"/>
      <c r="B33" s="228"/>
      <c r="C33" s="252" t="s">
        <v>191</v>
      </c>
      <c r="D33" s="247"/>
      <c r="E33" s="247"/>
      <c r="F33" s="247"/>
      <c r="G33" s="247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139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27"/>
      <c r="B34" s="228"/>
      <c r="C34" s="253" t="s">
        <v>210</v>
      </c>
      <c r="D34" s="248"/>
      <c r="E34" s="248"/>
      <c r="F34" s="248"/>
      <c r="G34" s="248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139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27"/>
      <c r="B35" s="228"/>
      <c r="C35" s="253" t="s">
        <v>211</v>
      </c>
      <c r="D35" s="248"/>
      <c r="E35" s="248"/>
      <c r="F35" s="248"/>
      <c r="G35" s="248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139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27"/>
      <c r="B36" s="228"/>
      <c r="C36" s="253" t="s">
        <v>212</v>
      </c>
      <c r="D36" s="248"/>
      <c r="E36" s="248"/>
      <c r="F36" s="248"/>
      <c r="G36" s="248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139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27"/>
      <c r="B37" s="228"/>
      <c r="C37" s="253" t="s">
        <v>213</v>
      </c>
      <c r="D37" s="248"/>
      <c r="E37" s="248"/>
      <c r="F37" s="248"/>
      <c r="G37" s="248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139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27"/>
      <c r="B38" s="228"/>
      <c r="C38" s="253" t="s">
        <v>192</v>
      </c>
      <c r="D38" s="248"/>
      <c r="E38" s="248"/>
      <c r="F38" s="248"/>
      <c r="G38" s="248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139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1">
        <v>11</v>
      </c>
      <c r="B39" s="242" t="s">
        <v>193</v>
      </c>
      <c r="C39" s="251" t="s">
        <v>194</v>
      </c>
      <c r="D39" s="243" t="s">
        <v>147</v>
      </c>
      <c r="E39" s="244">
        <v>1</v>
      </c>
      <c r="F39" s="245"/>
      <c r="G39" s="246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30"/>
      <c r="S39" s="230" t="s">
        <v>148</v>
      </c>
      <c r="T39" s="230" t="s">
        <v>134</v>
      </c>
      <c r="U39" s="230">
        <v>0</v>
      </c>
      <c r="V39" s="230">
        <f>ROUND(E39*U39,2)</f>
        <v>0</v>
      </c>
      <c r="W39" s="230"/>
      <c r="X39" s="230" t="s">
        <v>135</v>
      </c>
      <c r="Y39" s="230" t="s">
        <v>136</v>
      </c>
      <c r="Z39" s="210"/>
      <c r="AA39" s="210"/>
      <c r="AB39" s="210"/>
      <c r="AC39" s="210"/>
      <c r="AD39" s="210"/>
      <c r="AE39" s="210"/>
      <c r="AF39" s="210"/>
      <c r="AG39" s="210" t="s">
        <v>176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2" x14ac:dyDescent="0.2">
      <c r="A40" s="227"/>
      <c r="B40" s="228"/>
      <c r="C40" s="252" t="s">
        <v>195</v>
      </c>
      <c r="D40" s="247"/>
      <c r="E40" s="247"/>
      <c r="F40" s="247"/>
      <c r="G40" s="247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139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49" t="str">
        <f>C40</f>
        <v>- náklady na vyhotovení dokumentace skutečného provedení stavby a její předání objednateli v požadované formě a požadovaném počtu.</v>
      </c>
      <c r="BB40" s="210"/>
      <c r="BC40" s="210"/>
      <c r="BD40" s="210"/>
      <c r="BE40" s="210"/>
      <c r="BF40" s="210"/>
      <c r="BG40" s="210"/>
      <c r="BH40" s="210"/>
    </row>
    <row r="41" spans="1:60" ht="22.5" outlineLevel="3" x14ac:dyDescent="0.2">
      <c r="A41" s="227"/>
      <c r="B41" s="228"/>
      <c r="C41" s="253" t="s">
        <v>196</v>
      </c>
      <c r="D41" s="248"/>
      <c r="E41" s="248"/>
      <c r="F41" s="248"/>
      <c r="G41" s="248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139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49" t="str">
        <f>C41</f>
        <v>- dokumentace bude zahrnovat objekty stavby SO101, SO301, SO401 bude zpracována v rozsahu dle platných vyhlášek</v>
      </c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1">
        <v>12</v>
      </c>
      <c r="B42" s="242" t="s">
        <v>197</v>
      </c>
      <c r="C42" s="251" t="s">
        <v>198</v>
      </c>
      <c r="D42" s="243" t="s">
        <v>199</v>
      </c>
      <c r="E42" s="244">
        <v>12</v>
      </c>
      <c r="F42" s="245"/>
      <c r="G42" s="246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30"/>
      <c r="S42" s="230" t="s">
        <v>133</v>
      </c>
      <c r="T42" s="230" t="s">
        <v>134</v>
      </c>
      <c r="U42" s="230">
        <v>0</v>
      </c>
      <c r="V42" s="230">
        <f>ROUND(E42*U42,2)</f>
        <v>0</v>
      </c>
      <c r="W42" s="230"/>
      <c r="X42" s="230" t="s">
        <v>200</v>
      </c>
      <c r="Y42" s="230" t="s">
        <v>136</v>
      </c>
      <c r="Z42" s="210"/>
      <c r="AA42" s="210"/>
      <c r="AB42" s="210"/>
      <c r="AC42" s="210"/>
      <c r="AD42" s="210"/>
      <c r="AE42" s="210"/>
      <c r="AF42" s="210"/>
      <c r="AG42" s="210" t="s">
        <v>201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27"/>
      <c r="B43" s="228"/>
      <c r="C43" s="252" t="s">
        <v>202</v>
      </c>
      <c r="D43" s="247"/>
      <c r="E43" s="247"/>
      <c r="F43" s="247"/>
      <c r="G43" s="247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139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27"/>
      <c r="B44" s="228"/>
      <c r="C44" s="253" t="s">
        <v>203</v>
      </c>
      <c r="D44" s="248"/>
      <c r="E44" s="248"/>
      <c r="F44" s="248"/>
      <c r="G44" s="248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139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27"/>
      <c r="B45" s="228"/>
      <c r="C45" s="263" t="s">
        <v>204</v>
      </c>
      <c r="D45" s="261"/>
      <c r="E45" s="262">
        <v>12</v>
      </c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205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1">
        <v>13</v>
      </c>
      <c r="B46" s="242" t="s">
        <v>206</v>
      </c>
      <c r="C46" s="251" t="s">
        <v>207</v>
      </c>
      <c r="D46" s="243" t="s">
        <v>199</v>
      </c>
      <c r="E46" s="244">
        <v>28</v>
      </c>
      <c r="F46" s="245"/>
      <c r="G46" s="246">
        <f>ROUND(E46*F46,2)</f>
        <v>0</v>
      </c>
      <c r="H46" s="231"/>
      <c r="I46" s="230">
        <f>ROUND(E46*H46,2)</f>
        <v>0</v>
      </c>
      <c r="J46" s="231"/>
      <c r="K46" s="230">
        <f>ROUND(E46*J46,2)</f>
        <v>0</v>
      </c>
      <c r="L46" s="230">
        <v>21</v>
      </c>
      <c r="M46" s="230">
        <f>G46*(1+L46/100)</f>
        <v>0</v>
      </c>
      <c r="N46" s="229">
        <v>0</v>
      </c>
      <c r="O46" s="229">
        <f>ROUND(E46*N46,2)</f>
        <v>0</v>
      </c>
      <c r="P46" s="229">
        <v>0</v>
      </c>
      <c r="Q46" s="229">
        <f>ROUND(E46*P46,2)</f>
        <v>0</v>
      </c>
      <c r="R46" s="230"/>
      <c r="S46" s="230" t="s">
        <v>133</v>
      </c>
      <c r="T46" s="230" t="s">
        <v>134</v>
      </c>
      <c r="U46" s="230">
        <v>0</v>
      </c>
      <c r="V46" s="230">
        <f>ROUND(E46*U46,2)</f>
        <v>0</v>
      </c>
      <c r="W46" s="230"/>
      <c r="X46" s="230" t="s">
        <v>200</v>
      </c>
      <c r="Y46" s="230" t="s">
        <v>136</v>
      </c>
      <c r="Z46" s="210"/>
      <c r="AA46" s="210"/>
      <c r="AB46" s="210"/>
      <c r="AC46" s="210"/>
      <c r="AD46" s="210"/>
      <c r="AE46" s="210"/>
      <c r="AF46" s="210"/>
      <c r="AG46" s="210" t="s">
        <v>201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27"/>
      <c r="B47" s="228"/>
      <c r="C47" s="252" t="s">
        <v>208</v>
      </c>
      <c r="D47" s="247"/>
      <c r="E47" s="247"/>
      <c r="F47" s="247"/>
      <c r="G47" s="247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139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3" x14ac:dyDescent="0.2">
      <c r="A48" s="227"/>
      <c r="B48" s="228"/>
      <c r="C48" s="253" t="s">
        <v>209</v>
      </c>
      <c r="D48" s="248"/>
      <c r="E48" s="248"/>
      <c r="F48" s="248"/>
      <c r="G48" s="248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139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49" t="str">
        <f>C48</f>
        <v>- bude prováděn 1ks zkoušky na 50 bm chodníku + zkoušky prováděné lokálně v místech úpravy chodníků v křižovatce apod., dle specifikace projektanta a investora</v>
      </c>
      <c r="BB48" s="210"/>
      <c r="BC48" s="210"/>
      <c r="BD48" s="210"/>
      <c r="BE48" s="210"/>
      <c r="BF48" s="210"/>
      <c r="BG48" s="210"/>
      <c r="BH48" s="210"/>
    </row>
    <row r="49" spans="1:33" x14ac:dyDescent="0.2">
      <c r="A49" s="3"/>
      <c r="B49" s="4"/>
      <c r="C49" s="254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v>15</v>
      </c>
      <c r="AF49">
        <v>21</v>
      </c>
      <c r="AG49" t="s">
        <v>114</v>
      </c>
    </row>
    <row r="50" spans="1:33" x14ac:dyDescent="0.2">
      <c r="A50" s="213"/>
      <c r="B50" s="214" t="s">
        <v>31</v>
      </c>
      <c r="C50" s="255"/>
      <c r="D50" s="215"/>
      <c r="E50" s="216"/>
      <c r="F50" s="216"/>
      <c r="G50" s="240">
        <f>G8+G21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f>SUMIF(L7:L48,AE49,G7:G48)</f>
        <v>0</v>
      </c>
      <c r="AF50">
        <f>SUMIF(L7:L48,AF49,G7:G48)</f>
        <v>0</v>
      </c>
      <c r="AG50" t="s">
        <v>150</v>
      </c>
    </row>
    <row r="51" spans="1:33" x14ac:dyDescent="0.2">
      <c r="A51" s="3"/>
      <c r="B51" s="4"/>
      <c r="C51" s="254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3"/>
      <c r="B52" s="4"/>
      <c r="C52" s="254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217" t="s">
        <v>151</v>
      </c>
      <c r="B53" s="217"/>
      <c r="C53" s="256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A54" s="218"/>
      <c r="B54" s="219"/>
      <c r="C54" s="257"/>
      <c r="D54" s="219"/>
      <c r="E54" s="219"/>
      <c r="F54" s="219"/>
      <c r="G54" s="22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G54" t="s">
        <v>152</v>
      </c>
    </row>
    <row r="55" spans="1:33" x14ac:dyDescent="0.2">
      <c r="A55" s="221"/>
      <c r="B55" s="222"/>
      <c r="C55" s="258"/>
      <c r="D55" s="222"/>
      <c r="E55" s="222"/>
      <c r="F55" s="222"/>
      <c r="G55" s="22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">
      <c r="A56" s="221"/>
      <c r="B56" s="222"/>
      <c r="C56" s="258"/>
      <c r="D56" s="222"/>
      <c r="E56" s="222"/>
      <c r="F56" s="222"/>
      <c r="G56" s="22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">
      <c r="A57" s="221"/>
      <c r="B57" s="222"/>
      <c r="C57" s="258"/>
      <c r="D57" s="222"/>
      <c r="E57" s="222"/>
      <c r="F57" s="222"/>
      <c r="G57" s="22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33" x14ac:dyDescent="0.2">
      <c r="A58" s="224"/>
      <c r="B58" s="225"/>
      <c r="C58" s="259"/>
      <c r="D58" s="225"/>
      <c r="E58" s="225"/>
      <c r="F58" s="225"/>
      <c r="G58" s="22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33" x14ac:dyDescent="0.2">
      <c r="A59" s="3"/>
      <c r="B59" s="4"/>
      <c r="C59" s="254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33" x14ac:dyDescent="0.2">
      <c r="C60" s="260"/>
      <c r="D60" s="10"/>
      <c r="AG60" t="s">
        <v>154</v>
      </c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e45YyFRX9d8WIn/pGeY0uKd+y+UudTyheColVaWp2RZGy/38Zkpi9V2WEXojTfTgrrEAbTWJvp+KUrhAcr/cw==" saltValue="PBnemEdSxfniknZ80eTJKw==" spinCount="100000" sheet="1" formatRows="0"/>
  <mergeCells count="31">
    <mergeCell ref="C44:G44"/>
    <mergeCell ref="C47:G47"/>
    <mergeCell ref="C48:G48"/>
    <mergeCell ref="C36:G36"/>
    <mergeCell ref="C37:G37"/>
    <mergeCell ref="C38:G38"/>
    <mergeCell ref="C40:G40"/>
    <mergeCell ref="C41:G41"/>
    <mergeCell ref="C43:G43"/>
    <mergeCell ref="C28:G28"/>
    <mergeCell ref="C30:G30"/>
    <mergeCell ref="C31:G31"/>
    <mergeCell ref="C33:G33"/>
    <mergeCell ref="C34:G34"/>
    <mergeCell ref="C35:G35"/>
    <mergeCell ref="C18:G18"/>
    <mergeCell ref="C19:G19"/>
    <mergeCell ref="C20:G20"/>
    <mergeCell ref="C23:G23"/>
    <mergeCell ref="C24:G24"/>
    <mergeCell ref="C26:G26"/>
    <mergeCell ref="A1:G1"/>
    <mergeCell ref="C2:G2"/>
    <mergeCell ref="C3:G3"/>
    <mergeCell ref="C4:G4"/>
    <mergeCell ref="A53:C53"/>
    <mergeCell ref="A54:G58"/>
    <mergeCell ref="C10:G10"/>
    <mergeCell ref="C12:G12"/>
    <mergeCell ref="C14:G14"/>
    <mergeCell ref="C16:G1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EB098-BDBC-4BAA-9F6A-45812924A15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102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103</v>
      </c>
    </row>
    <row r="3" spans="1:60" ht="24.95" customHeight="1" x14ac:dyDescent="0.2">
      <c r="A3" s="196" t="s">
        <v>9</v>
      </c>
      <c r="B3" s="49" t="s">
        <v>52</v>
      </c>
      <c r="C3" s="199" t="s">
        <v>53</v>
      </c>
      <c r="D3" s="197"/>
      <c r="E3" s="197"/>
      <c r="F3" s="197"/>
      <c r="G3" s="198"/>
      <c r="AC3" s="174" t="s">
        <v>103</v>
      </c>
      <c r="AG3" t="s">
        <v>104</v>
      </c>
    </row>
    <row r="4" spans="1:60" ht="24.95" customHeight="1" x14ac:dyDescent="0.2">
      <c r="A4" s="200" t="s">
        <v>10</v>
      </c>
      <c r="B4" s="201" t="s">
        <v>48</v>
      </c>
      <c r="C4" s="202" t="s">
        <v>54</v>
      </c>
      <c r="D4" s="203"/>
      <c r="E4" s="203"/>
      <c r="F4" s="203"/>
      <c r="G4" s="204"/>
      <c r="AG4" t="s">
        <v>105</v>
      </c>
    </row>
    <row r="5" spans="1:60" x14ac:dyDescent="0.2">
      <c r="D5" s="10"/>
    </row>
    <row r="6" spans="1:60" ht="38.25" x14ac:dyDescent="0.2">
      <c r="A6" s="206" t="s">
        <v>106</v>
      </c>
      <c r="B6" s="208" t="s">
        <v>107</v>
      </c>
      <c r="C6" s="208" t="s">
        <v>108</v>
      </c>
      <c r="D6" s="207" t="s">
        <v>109</v>
      </c>
      <c r="E6" s="206" t="s">
        <v>110</v>
      </c>
      <c r="F6" s="205" t="s">
        <v>111</v>
      </c>
      <c r="G6" s="206" t="s">
        <v>31</v>
      </c>
      <c r="H6" s="209" t="s">
        <v>32</v>
      </c>
      <c r="I6" s="209" t="s">
        <v>112</v>
      </c>
      <c r="J6" s="209" t="s">
        <v>33</v>
      </c>
      <c r="K6" s="209" t="s">
        <v>113</v>
      </c>
      <c r="L6" s="209" t="s">
        <v>114</v>
      </c>
      <c r="M6" s="209" t="s">
        <v>115</v>
      </c>
      <c r="N6" s="209" t="s">
        <v>116</v>
      </c>
      <c r="O6" s="209" t="s">
        <v>117</v>
      </c>
      <c r="P6" s="209" t="s">
        <v>118</v>
      </c>
      <c r="Q6" s="209" t="s">
        <v>119</v>
      </c>
      <c r="R6" s="209" t="s">
        <v>120</v>
      </c>
      <c r="S6" s="209" t="s">
        <v>121</v>
      </c>
      <c r="T6" s="209" t="s">
        <v>122</v>
      </c>
      <c r="U6" s="209" t="s">
        <v>123</v>
      </c>
      <c r="V6" s="209" t="s">
        <v>124</v>
      </c>
      <c r="W6" s="209" t="s">
        <v>125</v>
      </c>
      <c r="X6" s="209" t="s">
        <v>126</v>
      </c>
      <c r="Y6" s="209" t="s">
        <v>127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128</v>
      </c>
      <c r="B8" s="235" t="s">
        <v>79</v>
      </c>
      <c r="C8" s="250" t="s">
        <v>80</v>
      </c>
      <c r="D8" s="236"/>
      <c r="E8" s="237"/>
      <c r="F8" s="238"/>
      <c r="G8" s="239">
        <f>SUMIF(AG9:AG113,"&lt;&gt;NOR",G9:G113)</f>
        <v>0</v>
      </c>
      <c r="H8" s="233"/>
      <c r="I8" s="233">
        <f>SUM(I9:I113)</f>
        <v>0</v>
      </c>
      <c r="J8" s="233"/>
      <c r="K8" s="233">
        <f>SUM(K9:K113)</f>
        <v>0</v>
      </c>
      <c r="L8" s="233"/>
      <c r="M8" s="233">
        <f>SUM(M9:M113)</f>
        <v>0</v>
      </c>
      <c r="N8" s="232"/>
      <c r="O8" s="232">
        <f>SUM(O9:O113)</f>
        <v>359.18</v>
      </c>
      <c r="P8" s="232"/>
      <c r="Q8" s="232">
        <f>SUM(Q9:Q113)</f>
        <v>1091.79</v>
      </c>
      <c r="R8" s="233"/>
      <c r="S8" s="233"/>
      <c r="T8" s="233"/>
      <c r="U8" s="233"/>
      <c r="V8" s="233">
        <f>SUM(V9:V113)</f>
        <v>804.49000000000012</v>
      </c>
      <c r="W8" s="233"/>
      <c r="X8" s="233"/>
      <c r="Y8" s="233"/>
      <c r="AG8" t="s">
        <v>129</v>
      </c>
    </row>
    <row r="9" spans="1:60" ht="22.5" outlineLevel="1" x14ac:dyDescent="0.2">
      <c r="A9" s="241">
        <v>1</v>
      </c>
      <c r="B9" s="242" t="s">
        <v>214</v>
      </c>
      <c r="C9" s="251" t="s">
        <v>215</v>
      </c>
      <c r="D9" s="243" t="s">
        <v>199</v>
      </c>
      <c r="E9" s="244">
        <v>3</v>
      </c>
      <c r="F9" s="245"/>
      <c r="G9" s="246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3.0899999999999999E-3</v>
      </c>
      <c r="O9" s="229">
        <f>ROUND(E9*N9,2)</f>
        <v>0.01</v>
      </c>
      <c r="P9" s="229">
        <v>0</v>
      </c>
      <c r="Q9" s="229">
        <f>ROUND(E9*P9,2)</f>
        <v>0</v>
      </c>
      <c r="R9" s="230"/>
      <c r="S9" s="230" t="s">
        <v>148</v>
      </c>
      <c r="T9" s="230" t="s">
        <v>216</v>
      </c>
      <c r="U9" s="230">
        <v>16</v>
      </c>
      <c r="V9" s="230">
        <f>ROUND(E9*U9,2)</f>
        <v>48</v>
      </c>
      <c r="W9" s="230"/>
      <c r="X9" s="230" t="s">
        <v>166</v>
      </c>
      <c r="Y9" s="230" t="s">
        <v>136</v>
      </c>
      <c r="Z9" s="210"/>
      <c r="AA9" s="210"/>
      <c r="AB9" s="210"/>
      <c r="AC9" s="210"/>
      <c r="AD9" s="210"/>
      <c r="AE9" s="210"/>
      <c r="AF9" s="210"/>
      <c r="AG9" s="210" t="s">
        <v>167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27"/>
      <c r="B10" s="228"/>
      <c r="C10" s="252" t="s">
        <v>217</v>
      </c>
      <c r="D10" s="247"/>
      <c r="E10" s="247"/>
      <c r="F10" s="247"/>
      <c r="G10" s="247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139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9" t="str">
        <f>C10</f>
        <v>- kácení stromů v prostoru stavby, odstranění pařezů, likvidace větví, odvoz do 3 km na skládku investora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1">
        <v>2</v>
      </c>
      <c r="B11" s="242" t="s">
        <v>218</v>
      </c>
      <c r="C11" s="251" t="s">
        <v>219</v>
      </c>
      <c r="D11" s="243" t="s">
        <v>220</v>
      </c>
      <c r="E11" s="244">
        <v>70.296599999999998</v>
      </c>
      <c r="F11" s="245"/>
      <c r="G11" s="246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148</v>
      </c>
      <c r="T11" s="230" t="s">
        <v>221</v>
      </c>
      <c r="U11" s="230">
        <v>1.4379999999999999</v>
      </c>
      <c r="V11" s="230">
        <f>ROUND(E11*U11,2)</f>
        <v>101.09</v>
      </c>
      <c r="W11" s="230"/>
      <c r="X11" s="230" t="s">
        <v>166</v>
      </c>
      <c r="Y11" s="230" t="s">
        <v>136</v>
      </c>
      <c r="Z11" s="210"/>
      <c r="AA11" s="210"/>
      <c r="AB11" s="210"/>
      <c r="AC11" s="210"/>
      <c r="AD11" s="210"/>
      <c r="AE11" s="210"/>
      <c r="AF11" s="210"/>
      <c r="AG11" s="210" t="s">
        <v>167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7"/>
      <c r="B12" s="228"/>
      <c r="C12" s="252" t="s">
        <v>222</v>
      </c>
      <c r="D12" s="247"/>
      <c r="E12" s="247"/>
      <c r="F12" s="247"/>
      <c r="G12" s="247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139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27"/>
      <c r="B13" s="228"/>
      <c r="C13" s="253" t="s">
        <v>223</v>
      </c>
      <c r="D13" s="248"/>
      <c r="E13" s="248"/>
      <c r="F13" s="248"/>
      <c r="G13" s="248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139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27"/>
      <c r="B14" s="228"/>
      <c r="C14" s="253" t="s">
        <v>224</v>
      </c>
      <c r="D14" s="248"/>
      <c r="E14" s="248"/>
      <c r="F14" s="248"/>
      <c r="G14" s="248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139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45" outlineLevel="2" x14ac:dyDescent="0.2">
      <c r="A15" s="227"/>
      <c r="B15" s="228"/>
      <c r="C15" s="263" t="s">
        <v>225</v>
      </c>
      <c r="D15" s="261"/>
      <c r="E15" s="262">
        <v>70.296599999999998</v>
      </c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205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1">
        <v>3</v>
      </c>
      <c r="B16" s="242" t="s">
        <v>226</v>
      </c>
      <c r="C16" s="251" t="s">
        <v>227</v>
      </c>
      <c r="D16" s="243" t="s">
        <v>228</v>
      </c>
      <c r="E16" s="244">
        <v>449.452</v>
      </c>
      <c r="F16" s="245"/>
      <c r="G16" s="246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9">
        <v>0</v>
      </c>
      <c r="O16" s="229">
        <f>ROUND(E16*N16,2)</f>
        <v>0</v>
      </c>
      <c r="P16" s="229">
        <v>0.33</v>
      </c>
      <c r="Q16" s="229">
        <f>ROUND(E16*P16,2)</f>
        <v>148.32</v>
      </c>
      <c r="R16" s="230"/>
      <c r="S16" s="230" t="s">
        <v>148</v>
      </c>
      <c r="T16" s="230" t="s">
        <v>221</v>
      </c>
      <c r="U16" s="230">
        <v>0.09</v>
      </c>
      <c r="V16" s="230">
        <f>ROUND(E16*U16,2)</f>
        <v>40.450000000000003</v>
      </c>
      <c r="W16" s="230"/>
      <c r="X16" s="230" t="s">
        <v>200</v>
      </c>
      <c r="Y16" s="230" t="s">
        <v>136</v>
      </c>
      <c r="Z16" s="210"/>
      <c r="AA16" s="210"/>
      <c r="AB16" s="210"/>
      <c r="AC16" s="210"/>
      <c r="AD16" s="210"/>
      <c r="AE16" s="210"/>
      <c r="AF16" s="210"/>
      <c r="AG16" s="210" t="s">
        <v>201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2" x14ac:dyDescent="0.2">
      <c r="A17" s="227"/>
      <c r="B17" s="228"/>
      <c r="C17" s="252" t="s">
        <v>229</v>
      </c>
      <c r="D17" s="247"/>
      <c r="E17" s="247"/>
      <c r="F17" s="247"/>
      <c r="G17" s="247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139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49" t="str">
        <f>C17</f>
        <v>- odstranění asf. povrchu komunikací v tl. 14 cm, frézování povrchu v prostoru silnice I/11 vzhledem k tl. vrstvy rozděleno na 2 položky - 140 + 90 mm = celkem 230 mm</v>
      </c>
      <c r="BB17" s="210"/>
      <c r="BC17" s="210"/>
      <c r="BD17" s="210"/>
      <c r="BE17" s="210"/>
      <c r="BF17" s="210"/>
      <c r="BG17" s="210"/>
      <c r="BH17" s="210"/>
    </row>
    <row r="18" spans="1:60" ht="22.5" outlineLevel="3" x14ac:dyDescent="0.2">
      <c r="A18" s="227"/>
      <c r="B18" s="228"/>
      <c r="C18" s="253" t="s">
        <v>230</v>
      </c>
      <c r="D18" s="248"/>
      <c r="E18" s="248"/>
      <c r="F18" s="248"/>
      <c r="G18" s="248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139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49" t="str">
        <f>C18</f>
        <v>- frézovaný materiál bude odkoupen zhotovitelem akce a uskladněn na jeho náklady dle jeho potřeb, frézovaný materiál v rámci této položky = 449,452*0,14*2,0 =125,84656 t</v>
      </c>
      <c r="BB18" s="210"/>
      <c r="BC18" s="210"/>
      <c r="BD18" s="210"/>
      <c r="BE18" s="210"/>
      <c r="BF18" s="210"/>
      <c r="BG18" s="210"/>
      <c r="BH18" s="210"/>
    </row>
    <row r="19" spans="1:60" ht="22.5" outlineLevel="2" x14ac:dyDescent="0.2">
      <c r="A19" s="227"/>
      <c r="B19" s="228"/>
      <c r="C19" s="263" t="s">
        <v>231</v>
      </c>
      <c r="D19" s="261"/>
      <c r="E19" s="262">
        <v>507.55200000000002</v>
      </c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205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3" x14ac:dyDescent="0.2">
      <c r="A20" s="227"/>
      <c r="B20" s="228"/>
      <c r="C20" s="263" t="s">
        <v>232</v>
      </c>
      <c r="D20" s="261"/>
      <c r="E20" s="262">
        <v>-58.1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205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1">
        <v>4</v>
      </c>
      <c r="B21" s="242" t="s">
        <v>233</v>
      </c>
      <c r="C21" s="251" t="s">
        <v>234</v>
      </c>
      <c r="D21" s="243" t="s">
        <v>228</v>
      </c>
      <c r="E21" s="244">
        <v>679.13099999999997</v>
      </c>
      <c r="F21" s="245"/>
      <c r="G21" s="246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9">
        <v>0</v>
      </c>
      <c r="O21" s="229">
        <f>ROUND(E21*N21,2)</f>
        <v>0</v>
      </c>
      <c r="P21" s="229">
        <v>0.19800000000000001</v>
      </c>
      <c r="Q21" s="229">
        <f>ROUND(E21*P21,2)</f>
        <v>134.47</v>
      </c>
      <c r="R21" s="230"/>
      <c r="S21" s="230" t="s">
        <v>148</v>
      </c>
      <c r="T21" s="230" t="s">
        <v>221</v>
      </c>
      <c r="U21" s="230">
        <v>7.0000000000000007E-2</v>
      </c>
      <c r="V21" s="230">
        <f>ROUND(E21*U21,2)</f>
        <v>47.54</v>
      </c>
      <c r="W21" s="230"/>
      <c r="X21" s="230" t="s">
        <v>200</v>
      </c>
      <c r="Y21" s="230" t="s">
        <v>136</v>
      </c>
      <c r="Z21" s="210"/>
      <c r="AA21" s="210"/>
      <c r="AB21" s="210"/>
      <c r="AC21" s="210"/>
      <c r="AD21" s="210"/>
      <c r="AE21" s="210"/>
      <c r="AF21" s="210"/>
      <c r="AG21" s="210" t="s">
        <v>201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27"/>
      <c r="B22" s="228"/>
      <c r="C22" s="252" t="s">
        <v>235</v>
      </c>
      <c r="D22" s="247"/>
      <c r="E22" s="247"/>
      <c r="F22" s="247"/>
      <c r="G22" s="247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139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3" x14ac:dyDescent="0.2">
      <c r="A23" s="227"/>
      <c r="B23" s="228"/>
      <c r="C23" s="253" t="s">
        <v>236</v>
      </c>
      <c r="D23" s="248"/>
      <c r="E23" s="248"/>
      <c r="F23" s="248"/>
      <c r="G23" s="248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139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49" t="str">
        <f>C23</f>
        <v>- frézovaný materiál bude odkoupen zhotovitelem akce a uskladněn na jeho náklady dle jeho potřeb, frézovaný materiál v rámci této položky = 679,131*0,09*2,0 =122,24358 t</v>
      </c>
      <c r="BB23" s="210"/>
      <c r="BC23" s="210"/>
      <c r="BD23" s="210"/>
      <c r="BE23" s="210"/>
      <c r="BF23" s="210"/>
      <c r="BG23" s="210"/>
      <c r="BH23" s="210"/>
    </row>
    <row r="24" spans="1:60" ht="22.5" outlineLevel="2" x14ac:dyDescent="0.2">
      <c r="A24" s="227"/>
      <c r="B24" s="228"/>
      <c r="C24" s="263" t="s">
        <v>237</v>
      </c>
      <c r="D24" s="261"/>
      <c r="E24" s="262">
        <v>507.55200000000002</v>
      </c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205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3" x14ac:dyDescent="0.2">
      <c r="A25" s="227"/>
      <c r="B25" s="228"/>
      <c r="C25" s="263" t="s">
        <v>232</v>
      </c>
      <c r="D25" s="261"/>
      <c r="E25" s="262">
        <v>-58.1</v>
      </c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205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33.75" outlineLevel="3" x14ac:dyDescent="0.2">
      <c r="A26" s="227"/>
      <c r="B26" s="228"/>
      <c r="C26" s="263" t="s">
        <v>238</v>
      </c>
      <c r="D26" s="261"/>
      <c r="E26" s="262">
        <v>177.28299999999999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205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27"/>
      <c r="B27" s="228"/>
      <c r="C27" s="263" t="s">
        <v>239</v>
      </c>
      <c r="D27" s="261"/>
      <c r="E27" s="262">
        <v>52.396000000000001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205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1">
        <v>5</v>
      </c>
      <c r="B28" s="242" t="s">
        <v>240</v>
      </c>
      <c r="C28" s="251" t="s">
        <v>241</v>
      </c>
      <c r="D28" s="243" t="s">
        <v>228</v>
      </c>
      <c r="E28" s="244">
        <v>181.40799999999999</v>
      </c>
      <c r="F28" s="245"/>
      <c r="G28" s="246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29">
        <v>0</v>
      </c>
      <c r="O28" s="229">
        <f>ROUND(E28*N28,2)</f>
        <v>0</v>
      </c>
      <c r="P28" s="229">
        <v>0.11</v>
      </c>
      <c r="Q28" s="229">
        <f>ROUND(E28*P28,2)</f>
        <v>19.95</v>
      </c>
      <c r="R28" s="230"/>
      <c r="S28" s="230" t="s">
        <v>148</v>
      </c>
      <c r="T28" s="230" t="s">
        <v>221</v>
      </c>
      <c r="U28" s="230">
        <v>0.08</v>
      </c>
      <c r="V28" s="230">
        <f>ROUND(E28*U28,2)</f>
        <v>14.51</v>
      </c>
      <c r="W28" s="230"/>
      <c r="X28" s="230" t="s">
        <v>200</v>
      </c>
      <c r="Y28" s="230" t="s">
        <v>136</v>
      </c>
      <c r="Z28" s="210"/>
      <c r="AA28" s="210"/>
      <c r="AB28" s="210"/>
      <c r="AC28" s="210"/>
      <c r="AD28" s="210"/>
      <c r="AE28" s="210"/>
      <c r="AF28" s="210"/>
      <c r="AG28" s="210" t="s">
        <v>201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27"/>
      <c r="B29" s="228"/>
      <c r="C29" s="252" t="s">
        <v>242</v>
      </c>
      <c r="D29" s="247"/>
      <c r="E29" s="247"/>
      <c r="F29" s="247"/>
      <c r="G29" s="247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139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3" x14ac:dyDescent="0.2">
      <c r="A30" s="227"/>
      <c r="B30" s="228"/>
      <c r="C30" s="253" t="s">
        <v>243</v>
      </c>
      <c r="D30" s="248"/>
      <c r="E30" s="248"/>
      <c r="F30" s="248"/>
      <c r="G30" s="248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139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49" t="str">
        <f>C30</f>
        <v>- frézovaný materiál bude odkoupen zhotovitelem akce a uskladněn na jeho náklady dle jeho potřeb, frézovaný materiál v rámci této položky = 181,408*0,05*2,0 =18,1408 t (celkem 292,94854 t)</v>
      </c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27"/>
      <c r="B31" s="228"/>
      <c r="C31" s="263" t="s">
        <v>244</v>
      </c>
      <c r="D31" s="261"/>
      <c r="E31" s="262">
        <v>181.40799999999999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205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1">
        <v>6</v>
      </c>
      <c r="B32" s="242" t="s">
        <v>245</v>
      </c>
      <c r="C32" s="251" t="s">
        <v>246</v>
      </c>
      <c r="D32" s="243" t="s">
        <v>228</v>
      </c>
      <c r="E32" s="244">
        <v>449.452</v>
      </c>
      <c r="F32" s="245"/>
      <c r="G32" s="246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29">
        <v>0</v>
      </c>
      <c r="O32" s="229">
        <f>ROUND(E32*N32,2)</f>
        <v>0</v>
      </c>
      <c r="P32" s="229">
        <v>0.17599999999999999</v>
      </c>
      <c r="Q32" s="229">
        <f>ROUND(E32*P32,2)</f>
        <v>79.099999999999994</v>
      </c>
      <c r="R32" s="230"/>
      <c r="S32" s="230" t="s">
        <v>148</v>
      </c>
      <c r="T32" s="230" t="s">
        <v>221</v>
      </c>
      <c r="U32" s="230">
        <v>0.04</v>
      </c>
      <c r="V32" s="230">
        <f>ROUND(E32*U32,2)</f>
        <v>17.98</v>
      </c>
      <c r="W32" s="230"/>
      <c r="X32" s="230" t="s">
        <v>200</v>
      </c>
      <c r="Y32" s="230" t="s">
        <v>136</v>
      </c>
      <c r="Z32" s="210"/>
      <c r="AA32" s="210"/>
      <c r="AB32" s="210"/>
      <c r="AC32" s="210"/>
      <c r="AD32" s="210"/>
      <c r="AE32" s="210"/>
      <c r="AF32" s="210"/>
      <c r="AG32" s="210" t="s">
        <v>201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27"/>
      <c r="B33" s="228"/>
      <c r="C33" s="252" t="s">
        <v>247</v>
      </c>
      <c r="D33" s="247"/>
      <c r="E33" s="247"/>
      <c r="F33" s="247"/>
      <c r="G33" s="247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139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3" x14ac:dyDescent="0.2">
      <c r="A34" s="227"/>
      <c r="B34" s="228"/>
      <c r="C34" s="253" t="s">
        <v>248</v>
      </c>
      <c r="D34" s="248"/>
      <c r="E34" s="248"/>
      <c r="F34" s="248"/>
      <c r="G34" s="248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139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49" t="str">
        <f>C34</f>
        <v>- 50% odstraňovaných konstrukcí v rámci položky č. 6, bude využito na podkladní vrstvy v rámci položky č. 37</v>
      </c>
      <c r="BB34" s="210"/>
      <c r="BC34" s="210"/>
      <c r="BD34" s="210"/>
      <c r="BE34" s="210"/>
      <c r="BF34" s="210"/>
      <c r="BG34" s="210"/>
      <c r="BH34" s="210"/>
    </row>
    <row r="35" spans="1:60" ht="22.5" outlineLevel="3" x14ac:dyDescent="0.2">
      <c r="A35" s="227"/>
      <c r="B35" s="228"/>
      <c r="C35" s="253" t="s">
        <v>249</v>
      </c>
      <c r="D35" s="248"/>
      <c r="E35" s="248"/>
      <c r="F35" s="248"/>
      <c r="G35" s="248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139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49" t="str">
        <f>C35</f>
        <v>- pol.č. 6 - 449,452*0,08*0,50 = 17,97808 m3 na podkladní vrstvy v rámci položky č. 37 (135,3392 m2 - část obsažena v rozpočtu 001-2)</v>
      </c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27"/>
      <c r="B36" s="228"/>
      <c r="C36" s="263" t="s">
        <v>250</v>
      </c>
      <c r="D36" s="261"/>
      <c r="E36" s="262">
        <v>507.55200000000002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205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3" x14ac:dyDescent="0.2">
      <c r="A37" s="227"/>
      <c r="B37" s="228"/>
      <c r="C37" s="263" t="s">
        <v>232</v>
      </c>
      <c r="D37" s="261"/>
      <c r="E37" s="262">
        <v>-58.1</v>
      </c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205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1">
        <v>7</v>
      </c>
      <c r="B38" s="242" t="s">
        <v>251</v>
      </c>
      <c r="C38" s="251" t="s">
        <v>252</v>
      </c>
      <c r="D38" s="243" t="s">
        <v>228</v>
      </c>
      <c r="E38" s="244">
        <v>229.679</v>
      </c>
      <c r="F38" s="245"/>
      <c r="G38" s="246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29">
        <v>0</v>
      </c>
      <c r="O38" s="229">
        <f>ROUND(E38*N38,2)</f>
        <v>0</v>
      </c>
      <c r="P38" s="229">
        <v>0.66</v>
      </c>
      <c r="Q38" s="229">
        <f>ROUND(E38*P38,2)</f>
        <v>151.59</v>
      </c>
      <c r="R38" s="230"/>
      <c r="S38" s="230" t="s">
        <v>148</v>
      </c>
      <c r="T38" s="230" t="s">
        <v>221</v>
      </c>
      <c r="U38" s="230">
        <v>0.11899999999999999</v>
      </c>
      <c r="V38" s="230">
        <f>ROUND(E38*U38,2)</f>
        <v>27.33</v>
      </c>
      <c r="W38" s="230"/>
      <c r="X38" s="230" t="s">
        <v>200</v>
      </c>
      <c r="Y38" s="230" t="s">
        <v>136</v>
      </c>
      <c r="Z38" s="210"/>
      <c r="AA38" s="210"/>
      <c r="AB38" s="210"/>
      <c r="AC38" s="210"/>
      <c r="AD38" s="210"/>
      <c r="AE38" s="210"/>
      <c r="AF38" s="210"/>
      <c r="AG38" s="210" t="s">
        <v>201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27"/>
      <c r="B39" s="228"/>
      <c r="C39" s="252" t="s">
        <v>253</v>
      </c>
      <c r="D39" s="247"/>
      <c r="E39" s="247"/>
      <c r="F39" s="247"/>
      <c r="G39" s="247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139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3" x14ac:dyDescent="0.2">
      <c r="A40" s="227"/>
      <c r="B40" s="228"/>
      <c r="C40" s="253" t="s">
        <v>254</v>
      </c>
      <c r="D40" s="248"/>
      <c r="E40" s="248"/>
      <c r="F40" s="248"/>
      <c r="G40" s="248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139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49" t="str">
        <f>C40</f>
        <v>- 50% odstraňovaných konstrukcí v rámci položky č. 7  bude využito na podkladní vrstvy v rámci položky č. 50</v>
      </c>
      <c r="BB40" s="210"/>
      <c r="BC40" s="210"/>
      <c r="BD40" s="210"/>
      <c r="BE40" s="210"/>
      <c r="BF40" s="210"/>
      <c r="BG40" s="210"/>
      <c r="BH40" s="210"/>
    </row>
    <row r="41" spans="1:60" ht="22.5" outlineLevel="3" x14ac:dyDescent="0.2">
      <c r="A41" s="227"/>
      <c r="B41" s="228"/>
      <c r="C41" s="253" t="s">
        <v>255</v>
      </c>
      <c r="D41" s="248"/>
      <c r="E41" s="248"/>
      <c r="F41" s="248"/>
      <c r="G41" s="248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139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49" t="str">
        <f>C41</f>
        <v>- pol.č. 7 - 229,679*0,30*0,50 = 34,45185 m3 na podkladní vrstvy v rámci položky č. 50 (172,25925 m2)</v>
      </c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27"/>
      <c r="B42" s="228"/>
      <c r="C42" s="263" t="s">
        <v>256</v>
      </c>
      <c r="D42" s="261"/>
      <c r="E42" s="262">
        <v>177.28299999999999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205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27"/>
      <c r="B43" s="228"/>
      <c r="C43" s="263" t="s">
        <v>257</v>
      </c>
      <c r="D43" s="261"/>
      <c r="E43" s="262">
        <v>52.396000000000001</v>
      </c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205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1">
        <v>8</v>
      </c>
      <c r="B44" s="242" t="s">
        <v>258</v>
      </c>
      <c r="C44" s="251" t="s">
        <v>259</v>
      </c>
      <c r="D44" s="243" t="s">
        <v>228</v>
      </c>
      <c r="E44" s="244">
        <v>105.905</v>
      </c>
      <c r="F44" s="245"/>
      <c r="G44" s="246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29">
        <v>0</v>
      </c>
      <c r="O44" s="229">
        <f>ROUND(E44*N44,2)</f>
        <v>0</v>
      </c>
      <c r="P44" s="229">
        <v>0.52800000000000002</v>
      </c>
      <c r="Q44" s="229">
        <f>ROUND(E44*P44,2)</f>
        <v>55.92</v>
      </c>
      <c r="R44" s="230"/>
      <c r="S44" s="230" t="s">
        <v>148</v>
      </c>
      <c r="T44" s="230" t="s">
        <v>221</v>
      </c>
      <c r="U44" s="230">
        <v>8.9599999999999999E-2</v>
      </c>
      <c r="V44" s="230">
        <f>ROUND(E44*U44,2)</f>
        <v>9.49</v>
      </c>
      <c r="W44" s="230"/>
      <c r="X44" s="230" t="s">
        <v>200</v>
      </c>
      <c r="Y44" s="230" t="s">
        <v>136</v>
      </c>
      <c r="Z44" s="210"/>
      <c r="AA44" s="210"/>
      <c r="AB44" s="210"/>
      <c r="AC44" s="210"/>
      <c r="AD44" s="210"/>
      <c r="AE44" s="210"/>
      <c r="AF44" s="210"/>
      <c r="AG44" s="210" t="s">
        <v>201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27"/>
      <c r="B45" s="228"/>
      <c r="C45" s="252" t="s">
        <v>260</v>
      </c>
      <c r="D45" s="247"/>
      <c r="E45" s="247"/>
      <c r="F45" s="247"/>
      <c r="G45" s="247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139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27"/>
      <c r="B46" s="228"/>
      <c r="C46" s="263" t="s">
        <v>261</v>
      </c>
      <c r="D46" s="261"/>
      <c r="E46" s="262">
        <v>105.905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205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1">
        <v>9</v>
      </c>
      <c r="B47" s="242" t="s">
        <v>262</v>
      </c>
      <c r="C47" s="251" t="s">
        <v>263</v>
      </c>
      <c r="D47" s="243" t="s">
        <v>228</v>
      </c>
      <c r="E47" s="244">
        <v>605.00099999999998</v>
      </c>
      <c r="F47" s="245"/>
      <c r="G47" s="246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21</v>
      </c>
      <c r="M47" s="230">
        <f>G47*(1+L47/100)</f>
        <v>0</v>
      </c>
      <c r="N47" s="229">
        <v>0</v>
      </c>
      <c r="O47" s="229">
        <f>ROUND(E47*N47,2)</f>
        <v>0</v>
      </c>
      <c r="P47" s="229">
        <v>0.39600000000000002</v>
      </c>
      <c r="Q47" s="229">
        <f>ROUND(E47*P47,2)</f>
        <v>239.58</v>
      </c>
      <c r="R47" s="230"/>
      <c r="S47" s="230" t="s">
        <v>148</v>
      </c>
      <c r="T47" s="230" t="s">
        <v>221</v>
      </c>
      <c r="U47" s="230">
        <v>7.0000000000000007E-2</v>
      </c>
      <c r="V47" s="230">
        <f>ROUND(E47*U47,2)</f>
        <v>42.35</v>
      </c>
      <c r="W47" s="230"/>
      <c r="X47" s="230" t="s">
        <v>200</v>
      </c>
      <c r="Y47" s="230" t="s">
        <v>136</v>
      </c>
      <c r="Z47" s="210"/>
      <c r="AA47" s="210"/>
      <c r="AB47" s="210"/>
      <c r="AC47" s="210"/>
      <c r="AD47" s="210"/>
      <c r="AE47" s="210"/>
      <c r="AF47" s="210"/>
      <c r="AG47" s="210" t="s">
        <v>201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27"/>
      <c r="B48" s="228"/>
      <c r="C48" s="252" t="s">
        <v>264</v>
      </c>
      <c r="D48" s="247"/>
      <c r="E48" s="247"/>
      <c r="F48" s="247"/>
      <c r="G48" s="247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139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27"/>
      <c r="B49" s="228"/>
      <c r="C49" s="263" t="s">
        <v>265</v>
      </c>
      <c r="D49" s="261"/>
      <c r="E49" s="262">
        <v>2.399</v>
      </c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205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27"/>
      <c r="B50" s="228"/>
      <c r="C50" s="263" t="s">
        <v>266</v>
      </c>
      <c r="D50" s="261"/>
      <c r="E50" s="262">
        <v>146.49600000000001</v>
      </c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205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27"/>
      <c r="B51" s="228"/>
      <c r="C51" s="263" t="s">
        <v>267</v>
      </c>
      <c r="D51" s="261"/>
      <c r="E51" s="262">
        <v>456.10599999999999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205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1">
        <v>10</v>
      </c>
      <c r="B52" s="242" t="s">
        <v>268</v>
      </c>
      <c r="C52" s="251" t="s">
        <v>269</v>
      </c>
      <c r="D52" s="243" t="s">
        <v>228</v>
      </c>
      <c r="E52" s="244">
        <v>456.10599999999999</v>
      </c>
      <c r="F52" s="245"/>
      <c r="G52" s="246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29">
        <v>0</v>
      </c>
      <c r="O52" s="229">
        <f>ROUND(E52*N52,2)</f>
        <v>0</v>
      </c>
      <c r="P52" s="229">
        <v>0.11</v>
      </c>
      <c r="Q52" s="229">
        <f>ROUND(E52*P52,2)</f>
        <v>50.17</v>
      </c>
      <c r="R52" s="230"/>
      <c r="S52" s="230" t="s">
        <v>148</v>
      </c>
      <c r="T52" s="230" t="s">
        <v>221</v>
      </c>
      <c r="U52" s="230">
        <v>4.2999999999999997E-2</v>
      </c>
      <c r="V52" s="230">
        <f>ROUND(E52*U52,2)</f>
        <v>19.61</v>
      </c>
      <c r="W52" s="230"/>
      <c r="X52" s="230" t="s">
        <v>200</v>
      </c>
      <c r="Y52" s="230" t="s">
        <v>136</v>
      </c>
      <c r="Z52" s="210"/>
      <c r="AA52" s="210"/>
      <c r="AB52" s="210"/>
      <c r="AC52" s="210"/>
      <c r="AD52" s="210"/>
      <c r="AE52" s="210"/>
      <c r="AF52" s="210"/>
      <c r="AG52" s="210" t="s">
        <v>201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27"/>
      <c r="B53" s="228"/>
      <c r="C53" s="252" t="s">
        <v>270</v>
      </c>
      <c r="D53" s="247"/>
      <c r="E53" s="247"/>
      <c r="F53" s="247"/>
      <c r="G53" s="247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139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2" x14ac:dyDescent="0.2">
      <c r="A54" s="227"/>
      <c r="B54" s="228"/>
      <c r="C54" s="263" t="s">
        <v>271</v>
      </c>
      <c r="D54" s="261"/>
      <c r="E54" s="262">
        <v>456.10599999999999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205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1">
        <v>11</v>
      </c>
      <c r="B55" s="242" t="s">
        <v>272</v>
      </c>
      <c r="C55" s="251" t="s">
        <v>273</v>
      </c>
      <c r="D55" s="243" t="s">
        <v>228</v>
      </c>
      <c r="E55" s="244">
        <v>34.888500000000001</v>
      </c>
      <c r="F55" s="245"/>
      <c r="G55" s="246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29">
        <v>0</v>
      </c>
      <c r="O55" s="229">
        <f>ROUND(E55*N55,2)</f>
        <v>0</v>
      </c>
      <c r="P55" s="229">
        <v>0.126</v>
      </c>
      <c r="Q55" s="229">
        <f>ROUND(E55*P55,2)</f>
        <v>4.4000000000000004</v>
      </c>
      <c r="R55" s="230"/>
      <c r="S55" s="230" t="s">
        <v>148</v>
      </c>
      <c r="T55" s="230" t="s">
        <v>221</v>
      </c>
      <c r="U55" s="230">
        <v>3.4000000000000002E-2</v>
      </c>
      <c r="V55" s="230">
        <f>ROUND(E55*U55,2)</f>
        <v>1.19</v>
      </c>
      <c r="W55" s="230"/>
      <c r="X55" s="230" t="s">
        <v>200</v>
      </c>
      <c r="Y55" s="230" t="s">
        <v>136</v>
      </c>
      <c r="Z55" s="210"/>
      <c r="AA55" s="210"/>
      <c r="AB55" s="210"/>
      <c r="AC55" s="210"/>
      <c r="AD55" s="210"/>
      <c r="AE55" s="210"/>
      <c r="AF55" s="210"/>
      <c r="AG55" s="210" t="s">
        <v>201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27"/>
      <c r="B56" s="228"/>
      <c r="C56" s="252" t="s">
        <v>274</v>
      </c>
      <c r="D56" s="247"/>
      <c r="E56" s="247"/>
      <c r="F56" s="247"/>
      <c r="G56" s="247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139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27"/>
      <c r="B57" s="228"/>
      <c r="C57" s="263" t="s">
        <v>275</v>
      </c>
      <c r="D57" s="261"/>
      <c r="E57" s="262">
        <v>34.888500000000001</v>
      </c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205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1">
        <v>12</v>
      </c>
      <c r="B58" s="242" t="s">
        <v>276</v>
      </c>
      <c r="C58" s="251" t="s">
        <v>277</v>
      </c>
      <c r="D58" s="243" t="s">
        <v>228</v>
      </c>
      <c r="E58" s="244">
        <v>5.0789999999999997</v>
      </c>
      <c r="F58" s="245"/>
      <c r="G58" s="246">
        <f>ROUND(E58*F58,2)</f>
        <v>0</v>
      </c>
      <c r="H58" s="231"/>
      <c r="I58" s="230">
        <f>ROUND(E58*H58,2)</f>
        <v>0</v>
      </c>
      <c r="J58" s="231"/>
      <c r="K58" s="230">
        <f>ROUND(E58*J58,2)</f>
        <v>0</v>
      </c>
      <c r="L58" s="230">
        <v>21</v>
      </c>
      <c r="M58" s="230">
        <f>G58*(1+L58/100)</f>
        <v>0</v>
      </c>
      <c r="N58" s="229">
        <v>0</v>
      </c>
      <c r="O58" s="229">
        <f>ROUND(E58*N58,2)</f>
        <v>0</v>
      </c>
      <c r="P58" s="229">
        <v>0.13800000000000001</v>
      </c>
      <c r="Q58" s="229">
        <f>ROUND(E58*P58,2)</f>
        <v>0.7</v>
      </c>
      <c r="R58" s="230"/>
      <c r="S58" s="230" t="s">
        <v>148</v>
      </c>
      <c r="T58" s="230" t="s">
        <v>221</v>
      </c>
      <c r="U58" s="230">
        <v>0.16</v>
      </c>
      <c r="V58" s="230">
        <f>ROUND(E58*U58,2)</f>
        <v>0.81</v>
      </c>
      <c r="W58" s="230"/>
      <c r="X58" s="230" t="s">
        <v>200</v>
      </c>
      <c r="Y58" s="230" t="s">
        <v>136</v>
      </c>
      <c r="Z58" s="210"/>
      <c r="AA58" s="210"/>
      <c r="AB58" s="210"/>
      <c r="AC58" s="210"/>
      <c r="AD58" s="210"/>
      <c r="AE58" s="210"/>
      <c r="AF58" s="210"/>
      <c r="AG58" s="210" t="s">
        <v>201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27"/>
      <c r="B59" s="228"/>
      <c r="C59" s="252" t="s">
        <v>278</v>
      </c>
      <c r="D59" s="247"/>
      <c r="E59" s="247"/>
      <c r="F59" s="247"/>
      <c r="G59" s="247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139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27"/>
      <c r="B60" s="228"/>
      <c r="C60" s="263" t="s">
        <v>279</v>
      </c>
      <c r="D60" s="261"/>
      <c r="E60" s="262">
        <v>5.0789999999999997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205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1">
        <v>13</v>
      </c>
      <c r="B61" s="242" t="s">
        <v>280</v>
      </c>
      <c r="C61" s="251" t="s">
        <v>281</v>
      </c>
      <c r="D61" s="243" t="s">
        <v>228</v>
      </c>
      <c r="E61" s="244">
        <v>263.98899999999998</v>
      </c>
      <c r="F61" s="245"/>
      <c r="G61" s="246">
        <f>ROUND(E61*F61,2)</f>
        <v>0</v>
      </c>
      <c r="H61" s="231"/>
      <c r="I61" s="230">
        <f>ROUND(E61*H61,2)</f>
        <v>0</v>
      </c>
      <c r="J61" s="231"/>
      <c r="K61" s="230">
        <f>ROUND(E61*J61,2)</f>
        <v>0</v>
      </c>
      <c r="L61" s="230">
        <v>21</v>
      </c>
      <c r="M61" s="230">
        <f>G61*(1+L61/100)</f>
        <v>0</v>
      </c>
      <c r="N61" s="229">
        <v>0</v>
      </c>
      <c r="O61" s="229">
        <f>ROUND(E61*N61,2)</f>
        <v>0</v>
      </c>
      <c r="P61" s="229">
        <v>0.2</v>
      </c>
      <c r="Q61" s="229">
        <f>ROUND(E61*P61,2)</f>
        <v>52.8</v>
      </c>
      <c r="R61" s="230"/>
      <c r="S61" s="230" t="s">
        <v>148</v>
      </c>
      <c r="T61" s="230" t="s">
        <v>221</v>
      </c>
      <c r="U61" s="230">
        <v>0.1</v>
      </c>
      <c r="V61" s="230">
        <f>ROUND(E61*U61,2)</f>
        <v>26.4</v>
      </c>
      <c r="W61" s="230"/>
      <c r="X61" s="230" t="s">
        <v>200</v>
      </c>
      <c r="Y61" s="230" t="s">
        <v>136</v>
      </c>
      <c r="Z61" s="210"/>
      <c r="AA61" s="210"/>
      <c r="AB61" s="210"/>
      <c r="AC61" s="210"/>
      <c r="AD61" s="210"/>
      <c r="AE61" s="210"/>
      <c r="AF61" s="210"/>
      <c r="AG61" s="210" t="s">
        <v>201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27"/>
      <c r="B62" s="228"/>
      <c r="C62" s="252" t="s">
        <v>282</v>
      </c>
      <c r="D62" s="247"/>
      <c r="E62" s="247"/>
      <c r="F62" s="247"/>
      <c r="G62" s="247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139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27"/>
      <c r="B63" s="228"/>
      <c r="C63" s="263" t="s">
        <v>283</v>
      </c>
      <c r="D63" s="261"/>
      <c r="E63" s="262">
        <v>154.76300000000001</v>
      </c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205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3" x14ac:dyDescent="0.2">
      <c r="A64" s="227"/>
      <c r="B64" s="228"/>
      <c r="C64" s="263" t="s">
        <v>284</v>
      </c>
      <c r="D64" s="261"/>
      <c r="E64" s="262">
        <v>109.226</v>
      </c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205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1">
        <v>14</v>
      </c>
      <c r="B65" s="242" t="s">
        <v>285</v>
      </c>
      <c r="C65" s="251" t="s">
        <v>286</v>
      </c>
      <c r="D65" s="243" t="s">
        <v>228</v>
      </c>
      <c r="E65" s="244">
        <v>3.4079999999999999</v>
      </c>
      <c r="F65" s="245"/>
      <c r="G65" s="246">
        <f>ROUND(E65*F65,2)</f>
        <v>0</v>
      </c>
      <c r="H65" s="231"/>
      <c r="I65" s="230">
        <f>ROUND(E65*H65,2)</f>
        <v>0</v>
      </c>
      <c r="J65" s="231"/>
      <c r="K65" s="230">
        <f>ROUND(E65*J65,2)</f>
        <v>0</v>
      </c>
      <c r="L65" s="230">
        <v>21</v>
      </c>
      <c r="M65" s="230">
        <f>G65*(1+L65/100)</f>
        <v>0</v>
      </c>
      <c r="N65" s="229">
        <v>0</v>
      </c>
      <c r="O65" s="229">
        <f>ROUND(E65*N65,2)</f>
        <v>0</v>
      </c>
      <c r="P65" s="229">
        <v>0.22500000000000001</v>
      </c>
      <c r="Q65" s="229">
        <f>ROUND(E65*P65,2)</f>
        <v>0.77</v>
      </c>
      <c r="R65" s="230"/>
      <c r="S65" s="230" t="s">
        <v>148</v>
      </c>
      <c r="T65" s="230" t="s">
        <v>221</v>
      </c>
      <c r="U65" s="230">
        <v>0.14199999999999999</v>
      </c>
      <c r="V65" s="230">
        <f>ROUND(E65*U65,2)</f>
        <v>0.48</v>
      </c>
      <c r="W65" s="230"/>
      <c r="X65" s="230" t="s">
        <v>200</v>
      </c>
      <c r="Y65" s="230" t="s">
        <v>136</v>
      </c>
      <c r="Z65" s="210"/>
      <c r="AA65" s="210"/>
      <c r="AB65" s="210"/>
      <c r="AC65" s="210"/>
      <c r="AD65" s="210"/>
      <c r="AE65" s="210"/>
      <c r="AF65" s="210"/>
      <c r="AG65" s="210" t="s">
        <v>201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27"/>
      <c r="B66" s="228"/>
      <c r="C66" s="252" t="s">
        <v>287</v>
      </c>
      <c r="D66" s="247"/>
      <c r="E66" s="247"/>
      <c r="F66" s="247"/>
      <c r="G66" s="247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139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27"/>
      <c r="B67" s="228"/>
      <c r="C67" s="263" t="s">
        <v>288</v>
      </c>
      <c r="D67" s="261"/>
      <c r="E67" s="262">
        <v>3.4079999999999999</v>
      </c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205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1">
        <v>15</v>
      </c>
      <c r="B68" s="242" t="s">
        <v>289</v>
      </c>
      <c r="C68" s="251" t="s">
        <v>290</v>
      </c>
      <c r="D68" s="243" t="s">
        <v>228</v>
      </c>
      <c r="E68" s="244">
        <v>8.4870000000000001</v>
      </c>
      <c r="F68" s="245"/>
      <c r="G68" s="246">
        <f>ROUND(E68*F68,2)</f>
        <v>0</v>
      </c>
      <c r="H68" s="231"/>
      <c r="I68" s="230">
        <f>ROUND(E68*H68,2)</f>
        <v>0</v>
      </c>
      <c r="J68" s="231"/>
      <c r="K68" s="230">
        <f>ROUND(E68*J68,2)</f>
        <v>0</v>
      </c>
      <c r="L68" s="230">
        <v>21</v>
      </c>
      <c r="M68" s="230">
        <f>G68*(1+L68/100)</f>
        <v>0</v>
      </c>
      <c r="N68" s="229">
        <v>0</v>
      </c>
      <c r="O68" s="229">
        <f>ROUND(E68*N68,2)</f>
        <v>0</v>
      </c>
      <c r="P68" s="229">
        <v>0</v>
      </c>
      <c r="Q68" s="229">
        <f>ROUND(E68*P68,2)</f>
        <v>0</v>
      </c>
      <c r="R68" s="230"/>
      <c r="S68" s="230" t="s">
        <v>148</v>
      </c>
      <c r="T68" s="230" t="s">
        <v>221</v>
      </c>
      <c r="U68" s="230">
        <v>0.115</v>
      </c>
      <c r="V68" s="230">
        <f>ROUND(E68*U68,2)</f>
        <v>0.98</v>
      </c>
      <c r="W68" s="230"/>
      <c r="X68" s="230" t="s">
        <v>200</v>
      </c>
      <c r="Y68" s="230" t="s">
        <v>136</v>
      </c>
      <c r="Z68" s="210"/>
      <c r="AA68" s="210"/>
      <c r="AB68" s="210"/>
      <c r="AC68" s="210"/>
      <c r="AD68" s="210"/>
      <c r="AE68" s="210"/>
      <c r="AF68" s="210"/>
      <c r="AG68" s="210" t="s">
        <v>201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27"/>
      <c r="B69" s="228"/>
      <c r="C69" s="252" t="s">
        <v>291</v>
      </c>
      <c r="D69" s="247"/>
      <c r="E69" s="247"/>
      <c r="F69" s="247"/>
      <c r="G69" s="247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139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27"/>
      <c r="B70" s="228"/>
      <c r="C70" s="263" t="s">
        <v>292</v>
      </c>
      <c r="D70" s="261"/>
      <c r="E70" s="262">
        <v>5.0789999999999997</v>
      </c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205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27"/>
      <c r="B71" s="228"/>
      <c r="C71" s="263" t="s">
        <v>293</v>
      </c>
      <c r="D71" s="261"/>
      <c r="E71" s="262">
        <v>3.4079999999999999</v>
      </c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205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41">
        <v>16</v>
      </c>
      <c r="B72" s="242" t="s">
        <v>294</v>
      </c>
      <c r="C72" s="251" t="s">
        <v>295</v>
      </c>
      <c r="D72" s="243" t="s">
        <v>228</v>
      </c>
      <c r="E72" s="244">
        <v>263.98899999999998</v>
      </c>
      <c r="F72" s="245"/>
      <c r="G72" s="246">
        <f>ROUND(E72*F72,2)</f>
        <v>0</v>
      </c>
      <c r="H72" s="231"/>
      <c r="I72" s="230">
        <f>ROUND(E72*H72,2)</f>
        <v>0</v>
      </c>
      <c r="J72" s="231"/>
      <c r="K72" s="230">
        <f>ROUND(E72*J72,2)</f>
        <v>0</v>
      </c>
      <c r="L72" s="230">
        <v>21</v>
      </c>
      <c r="M72" s="230">
        <f>G72*(1+L72/100)</f>
        <v>0</v>
      </c>
      <c r="N72" s="229">
        <v>0</v>
      </c>
      <c r="O72" s="229">
        <f>ROUND(E72*N72,2)</f>
        <v>0</v>
      </c>
      <c r="P72" s="229">
        <v>0</v>
      </c>
      <c r="Q72" s="229">
        <f>ROUND(E72*P72,2)</f>
        <v>0</v>
      </c>
      <c r="R72" s="230"/>
      <c r="S72" s="230" t="s">
        <v>148</v>
      </c>
      <c r="T72" s="230" t="s">
        <v>221</v>
      </c>
      <c r="U72" s="230">
        <v>0.1</v>
      </c>
      <c r="V72" s="230">
        <f>ROUND(E72*U72,2)</f>
        <v>26.4</v>
      </c>
      <c r="W72" s="230"/>
      <c r="X72" s="230" t="s">
        <v>200</v>
      </c>
      <c r="Y72" s="230" t="s">
        <v>136</v>
      </c>
      <c r="Z72" s="210"/>
      <c r="AA72" s="210"/>
      <c r="AB72" s="210"/>
      <c r="AC72" s="210"/>
      <c r="AD72" s="210"/>
      <c r="AE72" s="210"/>
      <c r="AF72" s="210"/>
      <c r="AG72" s="210" t="s">
        <v>201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27"/>
      <c r="B73" s="228"/>
      <c r="C73" s="252" t="s">
        <v>296</v>
      </c>
      <c r="D73" s="247"/>
      <c r="E73" s="247"/>
      <c r="F73" s="247"/>
      <c r="G73" s="247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139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27"/>
      <c r="B74" s="228"/>
      <c r="C74" s="263" t="s">
        <v>283</v>
      </c>
      <c r="D74" s="261"/>
      <c r="E74" s="262">
        <v>154.76300000000001</v>
      </c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205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3" x14ac:dyDescent="0.2">
      <c r="A75" s="227"/>
      <c r="B75" s="228"/>
      <c r="C75" s="263" t="s">
        <v>284</v>
      </c>
      <c r="D75" s="261"/>
      <c r="E75" s="262">
        <v>109.226</v>
      </c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205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41">
        <v>17</v>
      </c>
      <c r="B76" s="242" t="s">
        <v>297</v>
      </c>
      <c r="C76" s="251" t="s">
        <v>298</v>
      </c>
      <c r="D76" s="243" t="s">
        <v>220</v>
      </c>
      <c r="E76" s="244">
        <v>117.37949999999999</v>
      </c>
      <c r="F76" s="245"/>
      <c r="G76" s="246">
        <f>ROUND(E76*F76,2)</f>
        <v>0</v>
      </c>
      <c r="H76" s="231"/>
      <c r="I76" s="230">
        <f>ROUND(E76*H76,2)</f>
        <v>0</v>
      </c>
      <c r="J76" s="231"/>
      <c r="K76" s="230">
        <f>ROUND(E76*J76,2)</f>
        <v>0</v>
      </c>
      <c r="L76" s="230">
        <v>21</v>
      </c>
      <c r="M76" s="230">
        <f>G76*(1+L76/100)</f>
        <v>0</v>
      </c>
      <c r="N76" s="229">
        <v>0</v>
      </c>
      <c r="O76" s="229">
        <f>ROUND(E76*N76,2)</f>
        <v>0</v>
      </c>
      <c r="P76" s="229">
        <v>0</v>
      </c>
      <c r="Q76" s="229">
        <f>ROUND(E76*P76,2)</f>
        <v>0</v>
      </c>
      <c r="R76" s="230"/>
      <c r="S76" s="230" t="s">
        <v>148</v>
      </c>
      <c r="T76" s="230" t="s">
        <v>221</v>
      </c>
      <c r="U76" s="230">
        <v>0.43</v>
      </c>
      <c r="V76" s="230">
        <f>ROUND(E76*U76,2)</f>
        <v>50.47</v>
      </c>
      <c r="W76" s="230"/>
      <c r="X76" s="230" t="s">
        <v>200</v>
      </c>
      <c r="Y76" s="230" t="s">
        <v>136</v>
      </c>
      <c r="Z76" s="210"/>
      <c r="AA76" s="210"/>
      <c r="AB76" s="210"/>
      <c r="AC76" s="210"/>
      <c r="AD76" s="210"/>
      <c r="AE76" s="210"/>
      <c r="AF76" s="210"/>
      <c r="AG76" s="210" t="s">
        <v>201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27"/>
      <c r="B77" s="228"/>
      <c r="C77" s="252" t="s">
        <v>299</v>
      </c>
      <c r="D77" s="247"/>
      <c r="E77" s="247"/>
      <c r="F77" s="247"/>
      <c r="G77" s="247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139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27"/>
      <c r="B78" s="228"/>
      <c r="C78" s="253" t="s">
        <v>300</v>
      </c>
      <c r="D78" s="248"/>
      <c r="E78" s="248"/>
      <c r="F78" s="248"/>
      <c r="G78" s="248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139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33.75" outlineLevel="2" x14ac:dyDescent="0.2">
      <c r="A79" s="227"/>
      <c r="B79" s="228"/>
      <c r="C79" s="263" t="s">
        <v>301</v>
      </c>
      <c r="D79" s="261"/>
      <c r="E79" s="262">
        <v>63.448500000000003</v>
      </c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205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3" x14ac:dyDescent="0.2">
      <c r="A80" s="227"/>
      <c r="B80" s="228"/>
      <c r="C80" s="263" t="s">
        <v>302</v>
      </c>
      <c r="D80" s="261"/>
      <c r="E80" s="262">
        <v>25.193999999999999</v>
      </c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205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27"/>
      <c r="B81" s="228"/>
      <c r="C81" s="263" t="s">
        <v>303</v>
      </c>
      <c r="D81" s="261"/>
      <c r="E81" s="262">
        <v>30.48</v>
      </c>
      <c r="F81" s="230"/>
      <c r="G81" s="230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205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33.75" outlineLevel="3" x14ac:dyDescent="0.2">
      <c r="A82" s="227"/>
      <c r="B82" s="228"/>
      <c r="C82" s="263" t="s">
        <v>304</v>
      </c>
      <c r="D82" s="261"/>
      <c r="E82" s="262">
        <v>-1.7430000000000001</v>
      </c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205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1">
        <v>18</v>
      </c>
      <c r="B83" s="242" t="s">
        <v>305</v>
      </c>
      <c r="C83" s="251" t="s">
        <v>306</v>
      </c>
      <c r="D83" s="243" t="s">
        <v>307</v>
      </c>
      <c r="E83" s="244">
        <v>65.099999999999994</v>
      </c>
      <c r="F83" s="245"/>
      <c r="G83" s="246">
        <f>ROUND(E83*F83,2)</f>
        <v>0</v>
      </c>
      <c r="H83" s="231"/>
      <c r="I83" s="230">
        <f>ROUND(E83*H83,2)</f>
        <v>0</v>
      </c>
      <c r="J83" s="231"/>
      <c r="K83" s="230">
        <f>ROUND(E83*J83,2)</f>
        <v>0</v>
      </c>
      <c r="L83" s="230">
        <v>21</v>
      </c>
      <c r="M83" s="230">
        <f>G83*(1+L83/100)</f>
        <v>0</v>
      </c>
      <c r="N83" s="229">
        <v>0</v>
      </c>
      <c r="O83" s="229">
        <f>ROUND(E83*N83,2)</f>
        <v>0</v>
      </c>
      <c r="P83" s="229">
        <v>0.27</v>
      </c>
      <c r="Q83" s="229">
        <f>ROUND(E83*P83,2)</f>
        <v>17.579999999999998</v>
      </c>
      <c r="R83" s="230"/>
      <c r="S83" s="230" t="s">
        <v>148</v>
      </c>
      <c r="T83" s="230" t="s">
        <v>221</v>
      </c>
      <c r="U83" s="230">
        <v>0.123</v>
      </c>
      <c r="V83" s="230">
        <f>ROUND(E83*U83,2)</f>
        <v>8.01</v>
      </c>
      <c r="W83" s="230"/>
      <c r="X83" s="230" t="s">
        <v>200</v>
      </c>
      <c r="Y83" s="230" t="s">
        <v>136</v>
      </c>
      <c r="Z83" s="210"/>
      <c r="AA83" s="210"/>
      <c r="AB83" s="210"/>
      <c r="AC83" s="210"/>
      <c r="AD83" s="210"/>
      <c r="AE83" s="210"/>
      <c r="AF83" s="210"/>
      <c r="AG83" s="210" t="s">
        <v>201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27"/>
      <c r="B84" s="228"/>
      <c r="C84" s="252" t="s">
        <v>308</v>
      </c>
      <c r="D84" s="247"/>
      <c r="E84" s="247"/>
      <c r="F84" s="247"/>
      <c r="G84" s="247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139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2" x14ac:dyDescent="0.2">
      <c r="A85" s="227"/>
      <c r="B85" s="228"/>
      <c r="C85" s="263" t="s">
        <v>309</v>
      </c>
      <c r="D85" s="261"/>
      <c r="E85" s="262">
        <v>65.099999999999994</v>
      </c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205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41">
        <v>19</v>
      </c>
      <c r="B86" s="242" t="s">
        <v>310</v>
      </c>
      <c r="C86" s="251" t="s">
        <v>311</v>
      </c>
      <c r="D86" s="243" t="s">
        <v>307</v>
      </c>
      <c r="E86" s="244">
        <v>620.20000000000005</v>
      </c>
      <c r="F86" s="245"/>
      <c r="G86" s="246">
        <f>ROUND(E86*F86,2)</f>
        <v>0</v>
      </c>
      <c r="H86" s="231"/>
      <c r="I86" s="230">
        <f>ROUND(E86*H86,2)</f>
        <v>0</v>
      </c>
      <c r="J86" s="231"/>
      <c r="K86" s="230">
        <f>ROUND(E86*J86,2)</f>
        <v>0</v>
      </c>
      <c r="L86" s="230">
        <v>21</v>
      </c>
      <c r="M86" s="230">
        <f>G86*(1+L86/100)</f>
        <v>0</v>
      </c>
      <c r="N86" s="229">
        <v>0</v>
      </c>
      <c r="O86" s="229">
        <f>ROUND(E86*N86,2)</f>
        <v>0</v>
      </c>
      <c r="P86" s="229">
        <v>0.22</v>
      </c>
      <c r="Q86" s="229">
        <f>ROUND(E86*P86,2)</f>
        <v>136.44</v>
      </c>
      <c r="R86" s="230"/>
      <c r="S86" s="230" t="s">
        <v>148</v>
      </c>
      <c r="T86" s="230" t="s">
        <v>221</v>
      </c>
      <c r="U86" s="230">
        <v>0.14000000000000001</v>
      </c>
      <c r="V86" s="230">
        <f>ROUND(E86*U86,2)</f>
        <v>86.83</v>
      </c>
      <c r="W86" s="230"/>
      <c r="X86" s="230" t="s">
        <v>200</v>
      </c>
      <c r="Y86" s="230" t="s">
        <v>136</v>
      </c>
      <c r="Z86" s="210"/>
      <c r="AA86" s="210"/>
      <c r="AB86" s="210"/>
      <c r="AC86" s="210"/>
      <c r="AD86" s="210"/>
      <c r="AE86" s="210"/>
      <c r="AF86" s="210"/>
      <c r="AG86" s="210" t="s">
        <v>201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27"/>
      <c r="B87" s="228"/>
      <c r="C87" s="252" t="s">
        <v>312</v>
      </c>
      <c r="D87" s="247"/>
      <c r="E87" s="247"/>
      <c r="F87" s="247"/>
      <c r="G87" s="247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139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33.75" outlineLevel="2" x14ac:dyDescent="0.2">
      <c r="A88" s="227"/>
      <c r="B88" s="228"/>
      <c r="C88" s="263" t="s">
        <v>313</v>
      </c>
      <c r="D88" s="261"/>
      <c r="E88" s="262">
        <v>620.20000000000005</v>
      </c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205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41">
        <v>20</v>
      </c>
      <c r="B89" s="242" t="s">
        <v>314</v>
      </c>
      <c r="C89" s="251" t="s">
        <v>315</v>
      </c>
      <c r="D89" s="243" t="s">
        <v>220</v>
      </c>
      <c r="E89" s="244">
        <v>163.083</v>
      </c>
      <c r="F89" s="245"/>
      <c r="G89" s="246">
        <f>ROUND(E89*F89,2)</f>
        <v>0</v>
      </c>
      <c r="H89" s="231"/>
      <c r="I89" s="230">
        <f>ROUND(E89*H89,2)</f>
        <v>0</v>
      </c>
      <c r="J89" s="231"/>
      <c r="K89" s="230">
        <f>ROUND(E89*J89,2)</f>
        <v>0</v>
      </c>
      <c r="L89" s="230">
        <v>21</v>
      </c>
      <c r="M89" s="230">
        <f>G89*(1+L89/100)</f>
        <v>0</v>
      </c>
      <c r="N89" s="229">
        <v>0</v>
      </c>
      <c r="O89" s="229">
        <f>ROUND(E89*N89,2)</f>
        <v>0</v>
      </c>
      <c r="P89" s="229">
        <v>0</v>
      </c>
      <c r="Q89" s="229">
        <f>ROUND(E89*P89,2)</f>
        <v>0</v>
      </c>
      <c r="R89" s="230"/>
      <c r="S89" s="230" t="s">
        <v>148</v>
      </c>
      <c r="T89" s="230" t="s">
        <v>221</v>
      </c>
      <c r="U89" s="230">
        <v>0.2</v>
      </c>
      <c r="V89" s="230">
        <f>ROUND(E89*U89,2)</f>
        <v>32.619999999999997</v>
      </c>
      <c r="W89" s="230"/>
      <c r="X89" s="230" t="s">
        <v>200</v>
      </c>
      <c r="Y89" s="230" t="s">
        <v>136</v>
      </c>
      <c r="Z89" s="210"/>
      <c r="AA89" s="210"/>
      <c r="AB89" s="210"/>
      <c r="AC89" s="210"/>
      <c r="AD89" s="210"/>
      <c r="AE89" s="210"/>
      <c r="AF89" s="210"/>
      <c r="AG89" s="210" t="s">
        <v>201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27"/>
      <c r="B90" s="228"/>
      <c r="C90" s="252" t="s">
        <v>316</v>
      </c>
      <c r="D90" s="247"/>
      <c r="E90" s="247"/>
      <c r="F90" s="247"/>
      <c r="G90" s="247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139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45" outlineLevel="2" x14ac:dyDescent="0.2">
      <c r="A91" s="227"/>
      <c r="B91" s="228"/>
      <c r="C91" s="263" t="s">
        <v>317</v>
      </c>
      <c r="D91" s="261"/>
      <c r="E91" s="262">
        <v>162.73949999999999</v>
      </c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205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3" x14ac:dyDescent="0.2">
      <c r="A92" s="227"/>
      <c r="B92" s="228"/>
      <c r="C92" s="263" t="s">
        <v>318</v>
      </c>
      <c r="D92" s="261"/>
      <c r="E92" s="262">
        <v>2.0865</v>
      </c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205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33.75" outlineLevel="3" x14ac:dyDescent="0.2">
      <c r="A93" s="227"/>
      <c r="B93" s="228"/>
      <c r="C93" s="263" t="s">
        <v>304</v>
      </c>
      <c r="D93" s="261"/>
      <c r="E93" s="262">
        <v>-1.7430000000000001</v>
      </c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205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41">
        <v>21</v>
      </c>
      <c r="B94" s="242" t="s">
        <v>319</v>
      </c>
      <c r="C94" s="251" t="s">
        <v>320</v>
      </c>
      <c r="D94" s="243" t="s">
        <v>321</v>
      </c>
      <c r="E94" s="244">
        <v>358.7826</v>
      </c>
      <c r="F94" s="245"/>
      <c r="G94" s="246">
        <f>ROUND(E94*F94,2)</f>
        <v>0</v>
      </c>
      <c r="H94" s="231"/>
      <c r="I94" s="230">
        <f>ROUND(E94*H94,2)</f>
        <v>0</v>
      </c>
      <c r="J94" s="231"/>
      <c r="K94" s="230">
        <f>ROUND(E94*J94,2)</f>
        <v>0</v>
      </c>
      <c r="L94" s="230">
        <v>21</v>
      </c>
      <c r="M94" s="230">
        <f>G94*(1+L94/100)</f>
        <v>0</v>
      </c>
      <c r="N94" s="229">
        <v>1</v>
      </c>
      <c r="O94" s="229">
        <f>ROUND(E94*N94,2)</f>
        <v>358.78</v>
      </c>
      <c r="P94" s="229">
        <v>0</v>
      </c>
      <c r="Q94" s="229">
        <f>ROUND(E94*P94,2)</f>
        <v>0</v>
      </c>
      <c r="R94" s="230" t="s">
        <v>322</v>
      </c>
      <c r="S94" s="230" t="s">
        <v>148</v>
      </c>
      <c r="T94" s="230" t="s">
        <v>221</v>
      </c>
      <c r="U94" s="230">
        <v>0</v>
      </c>
      <c r="V94" s="230">
        <f>ROUND(E94*U94,2)</f>
        <v>0</v>
      </c>
      <c r="W94" s="230"/>
      <c r="X94" s="230" t="s">
        <v>323</v>
      </c>
      <c r="Y94" s="230" t="s">
        <v>136</v>
      </c>
      <c r="Z94" s="210"/>
      <c r="AA94" s="210"/>
      <c r="AB94" s="210"/>
      <c r="AC94" s="210"/>
      <c r="AD94" s="210"/>
      <c r="AE94" s="210"/>
      <c r="AF94" s="210"/>
      <c r="AG94" s="210" t="s">
        <v>324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27"/>
      <c r="B95" s="228"/>
      <c r="C95" s="252" t="s">
        <v>325</v>
      </c>
      <c r="D95" s="247"/>
      <c r="E95" s="247"/>
      <c r="F95" s="247"/>
      <c r="G95" s="247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139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27"/>
      <c r="B96" s="228"/>
      <c r="C96" s="263" t="s">
        <v>326</v>
      </c>
      <c r="D96" s="261"/>
      <c r="E96" s="262">
        <v>362.61720000000003</v>
      </c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205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33.75" outlineLevel="3" x14ac:dyDescent="0.2">
      <c r="A97" s="227"/>
      <c r="B97" s="228"/>
      <c r="C97" s="263" t="s">
        <v>327</v>
      </c>
      <c r="D97" s="261"/>
      <c r="E97" s="262">
        <v>-3.8346</v>
      </c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205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1">
        <v>22</v>
      </c>
      <c r="B98" s="242" t="s">
        <v>328</v>
      </c>
      <c r="C98" s="251" t="s">
        <v>329</v>
      </c>
      <c r="D98" s="243" t="s">
        <v>220</v>
      </c>
      <c r="E98" s="244">
        <v>80.049000000000007</v>
      </c>
      <c r="F98" s="245"/>
      <c r="G98" s="246">
        <f>ROUND(E98*F98,2)</f>
        <v>0</v>
      </c>
      <c r="H98" s="231"/>
      <c r="I98" s="230">
        <f>ROUND(E98*H98,2)</f>
        <v>0</v>
      </c>
      <c r="J98" s="231"/>
      <c r="K98" s="230">
        <f>ROUND(E98*J98,2)</f>
        <v>0</v>
      </c>
      <c r="L98" s="230">
        <v>21</v>
      </c>
      <c r="M98" s="230">
        <f>G98*(1+L98/100)</f>
        <v>0</v>
      </c>
      <c r="N98" s="229">
        <v>0</v>
      </c>
      <c r="O98" s="229">
        <f>ROUND(E98*N98,2)</f>
        <v>0</v>
      </c>
      <c r="P98" s="229">
        <v>0</v>
      </c>
      <c r="Q98" s="229">
        <f>ROUND(E98*P98,2)</f>
        <v>0</v>
      </c>
      <c r="R98" s="230"/>
      <c r="S98" s="230" t="s">
        <v>148</v>
      </c>
      <c r="T98" s="230" t="s">
        <v>221</v>
      </c>
      <c r="U98" s="230">
        <v>0.96</v>
      </c>
      <c r="V98" s="230">
        <f>ROUND(E98*U98,2)</f>
        <v>76.849999999999994</v>
      </c>
      <c r="W98" s="230"/>
      <c r="X98" s="230" t="s">
        <v>200</v>
      </c>
      <c r="Y98" s="230" t="s">
        <v>136</v>
      </c>
      <c r="Z98" s="210"/>
      <c r="AA98" s="210"/>
      <c r="AB98" s="210"/>
      <c r="AC98" s="210"/>
      <c r="AD98" s="210"/>
      <c r="AE98" s="210"/>
      <c r="AF98" s="210"/>
      <c r="AG98" s="210" t="s">
        <v>201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27"/>
      <c r="B99" s="228"/>
      <c r="C99" s="252" t="s">
        <v>330</v>
      </c>
      <c r="D99" s="247"/>
      <c r="E99" s="247"/>
      <c r="F99" s="247"/>
      <c r="G99" s="247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139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67.5" outlineLevel="2" x14ac:dyDescent="0.2">
      <c r="A100" s="227"/>
      <c r="B100" s="228"/>
      <c r="C100" s="263" t="s">
        <v>331</v>
      </c>
      <c r="D100" s="261"/>
      <c r="E100" s="262">
        <v>62.337000000000003</v>
      </c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205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27"/>
      <c r="B101" s="228"/>
      <c r="C101" s="263" t="s">
        <v>332</v>
      </c>
      <c r="D101" s="261"/>
      <c r="E101" s="262">
        <v>17.712</v>
      </c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205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41">
        <v>23</v>
      </c>
      <c r="B102" s="242" t="s">
        <v>333</v>
      </c>
      <c r="C102" s="251" t="s">
        <v>334</v>
      </c>
      <c r="D102" s="243" t="s">
        <v>228</v>
      </c>
      <c r="E102" s="244">
        <v>5</v>
      </c>
      <c r="F102" s="245"/>
      <c r="G102" s="246">
        <f>ROUND(E102*F102,2)</f>
        <v>0</v>
      </c>
      <c r="H102" s="231"/>
      <c r="I102" s="230">
        <f>ROUND(E102*H102,2)</f>
        <v>0</v>
      </c>
      <c r="J102" s="231"/>
      <c r="K102" s="230">
        <f>ROUND(E102*J102,2)</f>
        <v>0</v>
      </c>
      <c r="L102" s="230">
        <v>21</v>
      </c>
      <c r="M102" s="230">
        <f>G102*(1+L102/100)</f>
        <v>0</v>
      </c>
      <c r="N102" s="229">
        <v>0</v>
      </c>
      <c r="O102" s="229">
        <f>ROUND(E102*N102,2)</f>
        <v>0</v>
      </c>
      <c r="P102" s="229">
        <v>0</v>
      </c>
      <c r="Q102" s="229">
        <f>ROUND(E102*P102,2)</f>
        <v>0</v>
      </c>
      <c r="R102" s="230"/>
      <c r="S102" s="230" t="s">
        <v>148</v>
      </c>
      <c r="T102" s="230" t="s">
        <v>221</v>
      </c>
      <c r="U102" s="230">
        <v>0.128</v>
      </c>
      <c r="V102" s="230">
        <f>ROUND(E102*U102,2)</f>
        <v>0.64</v>
      </c>
      <c r="W102" s="230"/>
      <c r="X102" s="230" t="s">
        <v>200</v>
      </c>
      <c r="Y102" s="230" t="s">
        <v>136</v>
      </c>
      <c r="Z102" s="210"/>
      <c r="AA102" s="210"/>
      <c r="AB102" s="210"/>
      <c r="AC102" s="210"/>
      <c r="AD102" s="210"/>
      <c r="AE102" s="210"/>
      <c r="AF102" s="210"/>
      <c r="AG102" s="210" t="s">
        <v>201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27"/>
      <c r="B103" s="228"/>
      <c r="C103" s="252" t="s">
        <v>335</v>
      </c>
      <c r="D103" s="247"/>
      <c r="E103" s="247"/>
      <c r="F103" s="247"/>
      <c r="G103" s="247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139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27"/>
      <c r="B104" s="228"/>
      <c r="C104" s="263" t="s">
        <v>336</v>
      </c>
      <c r="D104" s="261"/>
      <c r="E104" s="262">
        <v>5</v>
      </c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205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64">
        <v>24</v>
      </c>
      <c r="B105" s="265" t="s">
        <v>337</v>
      </c>
      <c r="C105" s="270" t="s">
        <v>338</v>
      </c>
      <c r="D105" s="266" t="s">
        <v>307</v>
      </c>
      <c r="E105" s="267">
        <v>5</v>
      </c>
      <c r="F105" s="268"/>
      <c r="G105" s="269">
        <f>ROUND(E105*F105,2)</f>
        <v>0</v>
      </c>
      <c r="H105" s="231"/>
      <c r="I105" s="230">
        <f>ROUND(E105*H105,2)</f>
        <v>0</v>
      </c>
      <c r="J105" s="231"/>
      <c r="K105" s="230">
        <f>ROUND(E105*J105,2)</f>
        <v>0</v>
      </c>
      <c r="L105" s="230">
        <v>21</v>
      </c>
      <c r="M105" s="230">
        <f>G105*(1+L105/100)</f>
        <v>0</v>
      </c>
      <c r="N105" s="229">
        <v>0</v>
      </c>
      <c r="O105" s="229">
        <f>ROUND(E105*N105,2)</f>
        <v>0</v>
      </c>
      <c r="P105" s="229">
        <v>0</v>
      </c>
      <c r="Q105" s="229">
        <f>ROUND(E105*P105,2)</f>
        <v>0</v>
      </c>
      <c r="R105" s="230"/>
      <c r="S105" s="230" t="s">
        <v>148</v>
      </c>
      <c r="T105" s="230" t="s">
        <v>221</v>
      </c>
      <c r="U105" s="230">
        <v>2.1999999999999999E-2</v>
      </c>
      <c r="V105" s="230">
        <f>ROUND(E105*U105,2)</f>
        <v>0.11</v>
      </c>
      <c r="W105" s="230"/>
      <c r="X105" s="230" t="s">
        <v>200</v>
      </c>
      <c r="Y105" s="230" t="s">
        <v>136</v>
      </c>
      <c r="Z105" s="210"/>
      <c r="AA105" s="210"/>
      <c r="AB105" s="210"/>
      <c r="AC105" s="210"/>
      <c r="AD105" s="210"/>
      <c r="AE105" s="210"/>
      <c r="AF105" s="210"/>
      <c r="AG105" s="210" t="s">
        <v>201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41">
        <v>25</v>
      </c>
      <c r="B106" s="242" t="s">
        <v>339</v>
      </c>
      <c r="C106" s="251" t="s">
        <v>340</v>
      </c>
      <c r="D106" s="243" t="s">
        <v>341</v>
      </c>
      <c r="E106" s="244">
        <v>25</v>
      </c>
      <c r="F106" s="245"/>
      <c r="G106" s="246">
        <f>ROUND(E106*F106,2)</f>
        <v>0</v>
      </c>
      <c r="H106" s="231"/>
      <c r="I106" s="230">
        <f>ROUND(E106*H106,2)</f>
        <v>0</v>
      </c>
      <c r="J106" s="231"/>
      <c r="K106" s="230">
        <f>ROUND(E106*J106,2)</f>
        <v>0</v>
      </c>
      <c r="L106" s="230">
        <v>21</v>
      </c>
      <c r="M106" s="230">
        <f>G106*(1+L106/100)</f>
        <v>0</v>
      </c>
      <c r="N106" s="229">
        <v>0</v>
      </c>
      <c r="O106" s="229">
        <f>ROUND(E106*N106,2)</f>
        <v>0</v>
      </c>
      <c r="P106" s="229">
        <v>0</v>
      </c>
      <c r="Q106" s="229">
        <f>ROUND(E106*P106,2)</f>
        <v>0</v>
      </c>
      <c r="R106" s="230"/>
      <c r="S106" s="230" t="s">
        <v>148</v>
      </c>
      <c r="T106" s="230" t="s">
        <v>221</v>
      </c>
      <c r="U106" s="230">
        <v>5.8999999999999997E-2</v>
      </c>
      <c r="V106" s="230">
        <f>ROUND(E106*U106,2)</f>
        <v>1.48</v>
      </c>
      <c r="W106" s="230"/>
      <c r="X106" s="230" t="s">
        <v>200</v>
      </c>
      <c r="Y106" s="230" t="s">
        <v>136</v>
      </c>
      <c r="Z106" s="210"/>
      <c r="AA106" s="210"/>
      <c r="AB106" s="210"/>
      <c r="AC106" s="210"/>
      <c r="AD106" s="210"/>
      <c r="AE106" s="210"/>
      <c r="AF106" s="210"/>
      <c r="AG106" s="210" t="s">
        <v>201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27"/>
      <c r="B107" s="228"/>
      <c r="C107" s="252" t="s">
        <v>342</v>
      </c>
      <c r="D107" s="247"/>
      <c r="E107" s="247"/>
      <c r="F107" s="247"/>
      <c r="G107" s="247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139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41">
        <v>26</v>
      </c>
      <c r="B108" s="242" t="s">
        <v>343</v>
      </c>
      <c r="C108" s="251" t="s">
        <v>344</v>
      </c>
      <c r="D108" s="243" t="s">
        <v>341</v>
      </c>
      <c r="E108" s="244">
        <v>25</v>
      </c>
      <c r="F108" s="245"/>
      <c r="G108" s="246">
        <f>ROUND(E108*F108,2)</f>
        <v>0</v>
      </c>
      <c r="H108" s="231"/>
      <c r="I108" s="230">
        <f>ROUND(E108*H108,2)</f>
        <v>0</v>
      </c>
      <c r="J108" s="231"/>
      <c r="K108" s="230">
        <f>ROUND(E108*J108,2)</f>
        <v>0</v>
      </c>
      <c r="L108" s="230">
        <v>21</v>
      </c>
      <c r="M108" s="230">
        <f>G108*(1+L108/100)</f>
        <v>0</v>
      </c>
      <c r="N108" s="229">
        <v>4.0000000000000001E-3</v>
      </c>
      <c r="O108" s="229">
        <f>ROUND(E108*N108,2)</f>
        <v>0.1</v>
      </c>
      <c r="P108" s="229">
        <v>0</v>
      </c>
      <c r="Q108" s="229">
        <f>ROUND(E108*P108,2)</f>
        <v>0</v>
      </c>
      <c r="R108" s="230" t="s">
        <v>322</v>
      </c>
      <c r="S108" s="230" t="s">
        <v>148</v>
      </c>
      <c r="T108" s="230" t="s">
        <v>221</v>
      </c>
      <c r="U108" s="230">
        <v>0</v>
      </c>
      <c r="V108" s="230">
        <f>ROUND(E108*U108,2)</f>
        <v>0</v>
      </c>
      <c r="W108" s="230"/>
      <c r="X108" s="230" t="s">
        <v>323</v>
      </c>
      <c r="Y108" s="230" t="s">
        <v>136</v>
      </c>
      <c r="Z108" s="210"/>
      <c r="AA108" s="210"/>
      <c r="AB108" s="210"/>
      <c r="AC108" s="210"/>
      <c r="AD108" s="210"/>
      <c r="AE108" s="210"/>
      <c r="AF108" s="210"/>
      <c r="AG108" s="210" t="s">
        <v>324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27"/>
      <c r="B109" s="228"/>
      <c r="C109" s="252" t="s">
        <v>345</v>
      </c>
      <c r="D109" s="247"/>
      <c r="E109" s="247"/>
      <c r="F109" s="247"/>
      <c r="G109" s="247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139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41">
        <v>27</v>
      </c>
      <c r="B110" s="242" t="s">
        <v>346</v>
      </c>
      <c r="C110" s="251" t="s">
        <v>347</v>
      </c>
      <c r="D110" s="243" t="s">
        <v>307</v>
      </c>
      <c r="E110" s="244">
        <v>55.5</v>
      </c>
      <c r="F110" s="245"/>
      <c r="G110" s="246">
        <f>ROUND(E110*F110,2)</f>
        <v>0</v>
      </c>
      <c r="H110" s="231"/>
      <c r="I110" s="230">
        <f>ROUND(E110*H110,2)</f>
        <v>0</v>
      </c>
      <c r="J110" s="231"/>
      <c r="K110" s="230">
        <f>ROUND(E110*J110,2)</f>
        <v>0</v>
      </c>
      <c r="L110" s="230">
        <v>21</v>
      </c>
      <c r="M110" s="230">
        <f>G110*(1+L110/100)</f>
        <v>0</v>
      </c>
      <c r="N110" s="229">
        <v>5.2199999999999998E-3</v>
      </c>
      <c r="O110" s="229">
        <f>ROUND(E110*N110,2)</f>
        <v>0.28999999999999998</v>
      </c>
      <c r="P110" s="229">
        <v>0</v>
      </c>
      <c r="Q110" s="229">
        <f>ROUND(E110*P110,2)</f>
        <v>0</v>
      </c>
      <c r="R110" s="230"/>
      <c r="S110" s="230" t="s">
        <v>148</v>
      </c>
      <c r="T110" s="230" t="s">
        <v>221</v>
      </c>
      <c r="U110" s="230">
        <v>2.2138599999999999</v>
      </c>
      <c r="V110" s="230">
        <f>ROUND(E110*U110,2)</f>
        <v>122.87</v>
      </c>
      <c r="W110" s="230"/>
      <c r="X110" s="230" t="s">
        <v>200</v>
      </c>
      <c r="Y110" s="230" t="s">
        <v>136</v>
      </c>
      <c r="Z110" s="210"/>
      <c r="AA110" s="210"/>
      <c r="AB110" s="210"/>
      <c r="AC110" s="210"/>
      <c r="AD110" s="210"/>
      <c r="AE110" s="210"/>
      <c r="AF110" s="210"/>
      <c r="AG110" s="210" t="s">
        <v>201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27"/>
      <c r="B111" s="228"/>
      <c r="C111" s="252" t="s">
        <v>348</v>
      </c>
      <c r="D111" s="247"/>
      <c r="E111" s="247"/>
      <c r="F111" s="247"/>
      <c r="G111" s="247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139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27"/>
      <c r="B112" s="228"/>
      <c r="C112" s="253" t="s">
        <v>349</v>
      </c>
      <c r="D112" s="248"/>
      <c r="E112" s="248"/>
      <c r="F112" s="248"/>
      <c r="G112" s="248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139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27"/>
      <c r="B113" s="228"/>
      <c r="C113" s="263" t="s">
        <v>350</v>
      </c>
      <c r="D113" s="261"/>
      <c r="E113" s="262">
        <v>55.5</v>
      </c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205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x14ac:dyDescent="0.2">
      <c r="A114" s="234" t="s">
        <v>128</v>
      </c>
      <c r="B114" s="235" t="s">
        <v>83</v>
      </c>
      <c r="C114" s="250" t="s">
        <v>84</v>
      </c>
      <c r="D114" s="236"/>
      <c r="E114" s="237"/>
      <c r="F114" s="238"/>
      <c r="G114" s="239">
        <f>SUMIF(AG115:AG257,"&lt;&gt;NOR",G115:G257)</f>
        <v>0</v>
      </c>
      <c r="H114" s="233"/>
      <c r="I114" s="233">
        <f>SUM(I115:I257)</f>
        <v>0</v>
      </c>
      <c r="J114" s="233"/>
      <c r="K114" s="233">
        <f>SUM(K115:K257)</f>
        <v>0</v>
      </c>
      <c r="L114" s="233"/>
      <c r="M114" s="233">
        <f>SUM(M115:M257)</f>
        <v>0</v>
      </c>
      <c r="N114" s="232"/>
      <c r="O114" s="232">
        <f>SUM(O115:O257)</f>
        <v>1923.23</v>
      </c>
      <c r="P114" s="232"/>
      <c r="Q114" s="232">
        <f>SUM(Q115:Q257)</f>
        <v>0</v>
      </c>
      <c r="R114" s="233"/>
      <c r="S114" s="233"/>
      <c r="T114" s="233"/>
      <c r="U114" s="233"/>
      <c r="V114" s="233">
        <f>SUM(V115:V257)</f>
        <v>2205.09</v>
      </c>
      <c r="W114" s="233"/>
      <c r="X114" s="233"/>
      <c r="Y114" s="233"/>
      <c r="AG114" t="s">
        <v>129</v>
      </c>
    </row>
    <row r="115" spans="1:60" outlineLevel="1" x14ac:dyDescent="0.2">
      <c r="A115" s="241">
        <v>28</v>
      </c>
      <c r="B115" s="242" t="s">
        <v>351</v>
      </c>
      <c r="C115" s="251" t="s">
        <v>352</v>
      </c>
      <c r="D115" s="243" t="s">
        <v>228</v>
      </c>
      <c r="E115" s="244">
        <v>1813.8815300000001</v>
      </c>
      <c r="F115" s="245"/>
      <c r="G115" s="246">
        <f>ROUND(E115*F115,2)</f>
        <v>0</v>
      </c>
      <c r="H115" s="231"/>
      <c r="I115" s="230">
        <f>ROUND(E115*H115,2)</f>
        <v>0</v>
      </c>
      <c r="J115" s="231"/>
      <c r="K115" s="230">
        <f>ROUND(E115*J115,2)</f>
        <v>0</v>
      </c>
      <c r="L115" s="230">
        <v>21</v>
      </c>
      <c r="M115" s="230">
        <f>G115*(1+L115/100)</f>
        <v>0</v>
      </c>
      <c r="N115" s="229">
        <v>0</v>
      </c>
      <c r="O115" s="229">
        <f>ROUND(E115*N115,2)</f>
        <v>0</v>
      </c>
      <c r="P115" s="229">
        <v>0</v>
      </c>
      <c r="Q115" s="229">
        <f>ROUND(E115*P115,2)</f>
        <v>0</v>
      </c>
      <c r="R115" s="230"/>
      <c r="S115" s="230" t="s">
        <v>148</v>
      </c>
      <c r="T115" s="230" t="s">
        <v>221</v>
      </c>
      <c r="U115" s="230">
        <v>0.15</v>
      </c>
      <c r="V115" s="230">
        <f>ROUND(E115*U115,2)</f>
        <v>272.08</v>
      </c>
      <c r="W115" s="230"/>
      <c r="X115" s="230" t="s">
        <v>200</v>
      </c>
      <c r="Y115" s="230" t="s">
        <v>136</v>
      </c>
      <c r="Z115" s="210"/>
      <c r="AA115" s="210"/>
      <c r="AB115" s="210"/>
      <c r="AC115" s="210"/>
      <c r="AD115" s="210"/>
      <c r="AE115" s="210"/>
      <c r="AF115" s="210"/>
      <c r="AG115" s="210" t="s">
        <v>201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">
      <c r="A116" s="227"/>
      <c r="B116" s="228"/>
      <c r="C116" s="252" t="s">
        <v>353</v>
      </c>
      <c r="D116" s="247"/>
      <c r="E116" s="247"/>
      <c r="F116" s="247"/>
      <c r="G116" s="247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139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33.75" outlineLevel="2" x14ac:dyDescent="0.2">
      <c r="A117" s="227"/>
      <c r="B117" s="228"/>
      <c r="C117" s="263" t="s">
        <v>354</v>
      </c>
      <c r="D117" s="261"/>
      <c r="E117" s="262">
        <v>69.037499999999994</v>
      </c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205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2.5" outlineLevel="3" x14ac:dyDescent="0.2">
      <c r="A118" s="227"/>
      <c r="B118" s="228"/>
      <c r="C118" s="263" t="s">
        <v>355</v>
      </c>
      <c r="D118" s="261"/>
      <c r="E118" s="262">
        <v>41.348999999999997</v>
      </c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205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2.5" outlineLevel="3" x14ac:dyDescent="0.2">
      <c r="A119" s="227"/>
      <c r="B119" s="228"/>
      <c r="C119" s="263" t="s">
        <v>356</v>
      </c>
      <c r="D119" s="261"/>
      <c r="E119" s="262">
        <v>368.22833000000003</v>
      </c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205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3" x14ac:dyDescent="0.2">
      <c r="A120" s="227"/>
      <c r="B120" s="228"/>
      <c r="C120" s="263" t="s">
        <v>357</v>
      </c>
      <c r="D120" s="261"/>
      <c r="E120" s="262">
        <v>1393.3667</v>
      </c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205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2.5" outlineLevel="3" x14ac:dyDescent="0.2">
      <c r="A121" s="227"/>
      <c r="B121" s="228"/>
      <c r="C121" s="263" t="s">
        <v>358</v>
      </c>
      <c r="D121" s="261"/>
      <c r="E121" s="262">
        <v>-58.1</v>
      </c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205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41">
        <v>29</v>
      </c>
      <c r="B122" s="242" t="s">
        <v>359</v>
      </c>
      <c r="C122" s="251" t="s">
        <v>360</v>
      </c>
      <c r="D122" s="243" t="s">
        <v>228</v>
      </c>
      <c r="E122" s="244">
        <v>1813.8815300000001</v>
      </c>
      <c r="F122" s="245"/>
      <c r="G122" s="246">
        <f>ROUND(E122*F122,2)</f>
        <v>0</v>
      </c>
      <c r="H122" s="231"/>
      <c r="I122" s="230">
        <f>ROUND(E122*H122,2)</f>
        <v>0</v>
      </c>
      <c r="J122" s="231"/>
      <c r="K122" s="230">
        <f>ROUND(E122*J122,2)</f>
        <v>0</v>
      </c>
      <c r="L122" s="230">
        <v>21</v>
      </c>
      <c r="M122" s="230">
        <f>G122*(1+L122/100)</f>
        <v>0</v>
      </c>
      <c r="N122" s="229">
        <v>0</v>
      </c>
      <c r="O122" s="229">
        <f>ROUND(E122*N122,2)</f>
        <v>0</v>
      </c>
      <c r="P122" s="229">
        <v>0</v>
      </c>
      <c r="Q122" s="229">
        <f>ROUND(E122*P122,2)</f>
        <v>0</v>
      </c>
      <c r="R122" s="230"/>
      <c r="S122" s="230" t="s">
        <v>148</v>
      </c>
      <c r="T122" s="230" t="s">
        <v>221</v>
      </c>
      <c r="U122" s="230">
        <v>0.02</v>
      </c>
      <c r="V122" s="230">
        <f>ROUND(E122*U122,2)</f>
        <v>36.28</v>
      </c>
      <c r="W122" s="230"/>
      <c r="X122" s="230" t="s">
        <v>200</v>
      </c>
      <c r="Y122" s="230" t="s">
        <v>136</v>
      </c>
      <c r="Z122" s="210"/>
      <c r="AA122" s="210"/>
      <c r="AB122" s="210"/>
      <c r="AC122" s="210"/>
      <c r="AD122" s="210"/>
      <c r="AE122" s="210"/>
      <c r="AF122" s="210"/>
      <c r="AG122" s="210" t="s">
        <v>201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27"/>
      <c r="B123" s="228"/>
      <c r="C123" s="252" t="s">
        <v>361</v>
      </c>
      <c r="D123" s="247"/>
      <c r="E123" s="247"/>
      <c r="F123" s="247"/>
      <c r="G123" s="247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139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33.75" outlineLevel="2" x14ac:dyDescent="0.2">
      <c r="A124" s="227"/>
      <c r="B124" s="228"/>
      <c r="C124" s="263" t="s">
        <v>354</v>
      </c>
      <c r="D124" s="261"/>
      <c r="E124" s="262">
        <v>69.037499999999994</v>
      </c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205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2.5" outlineLevel="3" x14ac:dyDescent="0.2">
      <c r="A125" s="227"/>
      <c r="B125" s="228"/>
      <c r="C125" s="263" t="s">
        <v>355</v>
      </c>
      <c r="D125" s="261"/>
      <c r="E125" s="262">
        <v>41.348999999999997</v>
      </c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205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2.5" outlineLevel="3" x14ac:dyDescent="0.2">
      <c r="A126" s="227"/>
      <c r="B126" s="228"/>
      <c r="C126" s="263" t="s">
        <v>356</v>
      </c>
      <c r="D126" s="261"/>
      <c r="E126" s="262">
        <v>368.22833000000003</v>
      </c>
      <c r="F126" s="230"/>
      <c r="G126" s="230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30"/>
      <c r="Z126" s="210"/>
      <c r="AA126" s="210"/>
      <c r="AB126" s="210"/>
      <c r="AC126" s="210"/>
      <c r="AD126" s="210"/>
      <c r="AE126" s="210"/>
      <c r="AF126" s="210"/>
      <c r="AG126" s="210" t="s">
        <v>205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2.5" outlineLevel="3" x14ac:dyDescent="0.2">
      <c r="A127" s="227"/>
      <c r="B127" s="228"/>
      <c r="C127" s="263" t="s">
        <v>357</v>
      </c>
      <c r="D127" s="261"/>
      <c r="E127" s="262">
        <v>1393.3667</v>
      </c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205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22.5" outlineLevel="3" x14ac:dyDescent="0.2">
      <c r="A128" s="227"/>
      <c r="B128" s="228"/>
      <c r="C128" s="263" t="s">
        <v>358</v>
      </c>
      <c r="D128" s="261"/>
      <c r="E128" s="262">
        <v>-58.1</v>
      </c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205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2.5" outlineLevel="1" x14ac:dyDescent="0.2">
      <c r="A129" s="241">
        <v>30</v>
      </c>
      <c r="B129" s="242" t="s">
        <v>362</v>
      </c>
      <c r="C129" s="251" t="s">
        <v>363</v>
      </c>
      <c r="D129" s="243" t="s">
        <v>228</v>
      </c>
      <c r="E129" s="244">
        <v>148.29599999999999</v>
      </c>
      <c r="F129" s="245"/>
      <c r="G129" s="246">
        <f>ROUND(E129*F129,2)</f>
        <v>0</v>
      </c>
      <c r="H129" s="231"/>
      <c r="I129" s="230">
        <f>ROUND(E129*H129,2)</f>
        <v>0</v>
      </c>
      <c r="J129" s="231"/>
      <c r="K129" s="230">
        <f>ROUND(E129*J129,2)</f>
        <v>0</v>
      </c>
      <c r="L129" s="230">
        <v>21</v>
      </c>
      <c r="M129" s="230">
        <f>G129*(1+L129/100)</f>
        <v>0</v>
      </c>
      <c r="N129" s="229">
        <v>0.10373</v>
      </c>
      <c r="O129" s="229">
        <f>ROUND(E129*N129,2)</f>
        <v>15.38</v>
      </c>
      <c r="P129" s="229">
        <v>0</v>
      </c>
      <c r="Q129" s="229">
        <f>ROUND(E129*P129,2)</f>
        <v>0</v>
      </c>
      <c r="R129" s="230"/>
      <c r="S129" s="230" t="s">
        <v>148</v>
      </c>
      <c r="T129" s="230" t="s">
        <v>221</v>
      </c>
      <c r="U129" s="230">
        <v>1.4999999999999999E-2</v>
      </c>
      <c r="V129" s="230">
        <f>ROUND(E129*U129,2)</f>
        <v>2.2200000000000002</v>
      </c>
      <c r="W129" s="230"/>
      <c r="X129" s="230" t="s">
        <v>200</v>
      </c>
      <c r="Y129" s="230" t="s">
        <v>136</v>
      </c>
      <c r="Z129" s="210"/>
      <c r="AA129" s="210"/>
      <c r="AB129" s="210"/>
      <c r="AC129" s="210"/>
      <c r="AD129" s="210"/>
      <c r="AE129" s="210"/>
      <c r="AF129" s="210"/>
      <c r="AG129" s="210" t="s">
        <v>201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27"/>
      <c r="B130" s="228"/>
      <c r="C130" s="252" t="s">
        <v>364</v>
      </c>
      <c r="D130" s="247"/>
      <c r="E130" s="247"/>
      <c r="F130" s="247"/>
      <c r="G130" s="247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139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2.5" outlineLevel="2" x14ac:dyDescent="0.2">
      <c r="A131" s="227"/>
      <c r="B131" s="228"/>
      <c r="C131" s="263" t="s">
        <v>365</v>
      </c>
      <c r="D131" s="261"/>
      <c r="E131" s="262">
        <v>148.29599999999999</v>
      </c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205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1" x14ac:dyDescent="0.2">
      <c r="A132" s="241">
        <v>31</v>
      </c>
      <c r="B132" s="242" t="s">
        <v>366</v>
      </c>
      <c r="C132" s="251" t="s">
        <v>367</v>
      </c>
      <c r="D132" s="243" t="s">
        <v>228</v>
      </c>
      <c r="E132" s="244">
        <v>316.57100000000003</v>
      </c>
      <c r="F132" s="245"/>
      <c r="G132" s="246">
        <f>ROUND(E132*F132,2)</f>
        <v>0</v>
      </c>
      <c r="H132" s="231"/>
      <c r="I132" s="230">
        <f>ROUND(E132*H132,2)</f>
        <v>0</v>
      </c>
      <c r="J132" s="231"/>
      <c r="K132" s="230">
        <f>ROUND(E132*J132,2)</f>
        <v>0</v>
      </c>
      <c r="L132" s="230">
        <v>21</v>
      </c>
      <c r="M132" s="230">
        <f>G132*(1+L132/100)</f>
        <v>0</v>
      </c>
      <c r="N132" s="229">
        <v>0.10373</v>
      </c>
      <c r="O132" s="229">
        <f>ROUND(E132*N132,2)</f>
        <v>32.840000000000003</v>
      </c>
      <c r="P132" s="229">
        <v>0</v>
      </c>
      <c r="Q132" s="229">
        <f>ROUND(E132*P132,2)</f>
        <v>0</v>
      </c>
      <c r="R132" s="230"/>
      <c r="S132" s="230" t="s">
        <v>148</v>
      </c>
      <c r="T132" s="230" t="s">
        <v>221</v>
      </c>
      <c r="U132" s="230">
        <v>1.4999999999999999E-2</v>
      </c>
      <c r="V132" s="230">
        <f>ROUND(E132*U132,2)</f>
        <v>4.75</v>
      </c>
      <c r="W132" s="230"/>
      <c r="X132" s="230" t="s">
        <v>200</v>
      </c>
      <c r="Y132" s="230" t="s">
        <v>136</v>
      </c>
      <c r="Z132" s="210"/>
      <c r="AA132" s="210"/>
      <c r="AB132" s="210"/>
      <c r="AC132" s="210"/>
      <c r="AD132" s="210"/>
      <c r="AE132" s="210"/>
      <c r="AF132" s="210"/>
      <c r="AG132" s="210" t="s">
        <v>201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27"/>
      <c r="B133" s="228"/>
      <c r="C133" s="252" t="s">
        <v>368</v>
      </c>
      <c r="D133" s="247"/>
      <c r="E133" s="247"/>
      <c r="F133" s="247"/>
      <c r="G133" s="247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139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33.75" outlineLevel="2" x14ac:dyDescent="0.2">
      <c r="A134" s="227"/>
      <c r="B134" s="228"/>
      <c r="C134" s="263" t="s">
        <v>369</v>
      </c>
      <c r="D134" s="261"/>
      <c r="E134" s="262">
        <v>96.234999999999999</v>
      </c>
      <c r="F134" s="230"/>
      <c r="G134" s="230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30"/>
      <c r="Z134" s="210"/>
      <c r="AA134" s="210"/>
      <c r="AB134" s="210"/>
      <c r="AC134" s="210"/>
      <c r="AD134" s="210"/>
      <c r="AE134" s="210"/>
      <c r="AF134" s="210"/>
      <c r="AG134" s="210" t="s">
        <v>205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27"/>
      <c r="B135" s="228"/>
      <c r="C135" s="263" t="s">
        <v>370</v>
      </c>
      <c r="D135" s="261"/>
      <c r="E135" s="262">
        <v>198.82400000000001</v>
      </c>
      <c r="F135" s="230"/>
      <c r="G135" s="230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205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27"/>
      <c r="B136" s="228"/>
      <c r="C136" s="263" t="s">
        <v>371</v>
      </c>
      <c r="D136" s="261"/>
      <c r="E136" s="262">
        <v>21.512</v>
      </c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205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2.5" outlineLevel="1" x14ac:dyDescent="0.2">
      <c r="A137" s="241">
        <v>32</v>
      </c>
      <c r="B137" s="242" t="s">
        <v>372</v>
      </c>
      <c r="C137" s="251" t="s">
        <v>373</v>
      </c>
      <c r="D137" s="243" t="s">
        <v>228</v>
      </c>
      <c r="E137" s="244">
        <v>126.05159999999999</v>
      </c>
      <c r="F137" s="245"/>
      <c r="G137" s="246">
        <f>ROUND(E137*F137,2)</f>
        <v>0</v>
      </c>
      <c r="H137" s="231"/>
      <c r="I137" s="230">
        <f>ROUND(E137*H137,2)</f>
        <v>0</v>
      </c>
      <c r="J137" s="231"/>
      <c r="K137" s="230">
        <f>ROUND(E137*J137,2)</f>
        <v>0</v>
      </c>
      <c r="L137" s="230">
        <v>21</v>
      </c>
      <c r="M137" s="230">
        <f>G137*(1+L137/100)</f>
        <v>0</v>
      </c>
      <c r="N137" s="229">
        <v>0.20746000000000001</v>
      </c>
      <c r="O137" s="229">
        <f>ROUND(E137*N137,2)</f>
        <v>26.15</v>
      </c>
      <c r="P137" s="229">
        <v>0</v>
      </c>
      <c r="Q137" s="229">
        <f>ROUND(E137*P137,2)</f>
        <v>0</v>
      </c>
      <c r="R137" s="230"/>
      <c r="S137" s="230" t="s">
        <v>148</v>
      </c>
      <c r="T137" s="230" t="s">
        <v>221</v>
      </c>
      <c r="U137" s="230">
        <v>0.03</v>
      </c>
      <c r="V137" s="230">
        <f>ROUND(E137*U137,2)</f>
        <v>3.78</v>
      </c>
      <c r="W137" s="230"/>
      <c r="X137" s="230" t="s">
        <v>200</v>
      </c>
      <c r="Y137" s="230" t="s">
        <v>136</v>
      </c>
      <c r="Z137" s="210"/>
      <c r="AA137" s="210"/>
      <c r="AB137" s="210"/>
      <c r="AC137" s="210"/>
      <c r="AD137" s="210"/>
      <c r="AE137" s="210"/>
      <c r="AF137" s="210"/>
      <c r="AG137" s="210" t="s">
        <v>201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">
      <c r="A138" s="227"/>
      <c r="B138" s="228"/>
      <c r="C138" s="252" t="s">
        <v>374</v>
      </c>
      <c r="D138" s="247"/>
      <c r="E138" s="247"/>
      <c r="F138" s="247"/>
      <c r="G138" s="247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30"/>
      <c r="Z138" s="210"/>
      <c r="AA138" s="210"/>
      <c r="AB138" s="210"/>
      <c r="AC138" s="210"/>
      <c r="AD138" s="210"/>
      <c r="AE138" s="210"/>
      <c r="AF138" s="210"/>
      <c r="AG138" s="210" t="s">
        <v>139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27"/>
      <c r="B139" s="228"/>
      <c r="C139" s="263" t="s">
        <v>375</v>
      </c>
      <c r="D139" s="261"/>
      <c r="E139" s="262">
        <v>126.05159999999999</v>
      </c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205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41">
        <v>33</v>
      </c>
      <c r="B140" s="242" t="s">
        <v>376</v>
      </c>
      <c r="C140" s="251" t="s">
        <v>377</v>
      </c>
      <c r="D140" s="243" t="s">
        <v>228</v>
      </c>
      <c r="E140" s="244">
        <v>88.23612</v>
      </c>
      <c r="F140" s="245"/>
      <c r="G140" s="246">
        <f>ROUND(E140*F140,2)</f>
        <v>0</v>
      </c>
      <c r="H140" s="231"/>
      <c r="I140" s="230">
        <f>ROUND(E140*H140,2)</f>
        <v>0</v>
      </c>
      <c r="J140" s="231"/>
      <c r="K140" s="230">
        <f>ROUND(E140*J140,2)</f>
        <v>0</v>
      </c>
      <c r="L140" s="230">
        <v>21</v>
      </c>
      <c r="M140" s="230">
        <f>G140*(1+L140/100)</f>
        <v>0</v>
      </c>
      <c r="N140" s="229">
        <v>0.29010999999999998</v>
      </c>
      <c r="O140" s="229">
        <f>ROUND(E140*N140,2)</f>
        <v>25.6</v>
      </c>
      <c r="P140" s="229">
        <v>0</v>
      </c>
      <c r="Q140" s="229">
        <f>ROUND(E140*P140,2)</f>
        <v>0</v>
      </c>
      <c r="R140" s="230"/>
      <c r="S140" s="230" t="s">
        <v>148</v>
      </c>
      <c r="T140" s="230" t="s">
        <v>221</v>
      </c>
      <c r="U140" s="230">
        <v>4.5999999999999999E-2</v>
      </c>
      <c r="V140" s="230">
        <f>ROUND(E140*U140,2)</f>
        <v>4.0599999999999996</v>
      </c>
      <c r="W140" s="230"/>
      <c r="X140" s="230" t="s">
        <v>200</v>
      </c>
      <c r="Y140" s="230" t="s">
        <v>136</v>
      </c>
      <c r="Z140" s="210"/>
      <c r="AA140" s="210"/>
      <c r="AB140" s="210"/>
      <c r="AC140" s="210"/>
      <c r="AD140" s="210"/>
      <c r="AE140" s="210"/>
      <c r="AF140" s="210"/>
      <c r="AG140" s="210" t="s">
        <v>201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27"/>
      <c r="B141" s="228"/>
      <c r="C141" s="252" t="s">
        <v>378</v>
      </c>
      <c r="D141" s="247"/>
      <c r="E141" s="247"/>
      <c r="F141" s="247"/>
      <c r="G141" s="247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139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">
      <c r="A142" s="227"/>
      <c r="B142" s="228"/>
      <c r="C142" s="263" t="s">
        <v>379</v>
      </c>
      <c r="D142" s="261"/>
      <c r="E142" s="262">
        <v>88.23612</v>
      </c>
      <c r="F142" s="230"/>
      <c r="G142" s="230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30"/>
      <c r="Z142" s="210"/>
      <c r="AA142" s="210"/>
      <c r="AB142" s="210"/>
      <c r="AC142" s="210"/>
      <c r="AD142" s="210"/>
      <c r="AE142" s="210"/>
      <c r="AF142" s="210"/>
      <c r="AG142" s="210" t="s">
        <v>205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2.5" outlineLevel="1" x14ac:dyDescent="0.2">
      <c r="A143" s="241">
        <v>34</v>
      </c>
      <c r="B143" s="242" t="s">
        <v>380</v>
      </c>
      <c r="C143" s="251" t="s">
        <v>381</v>
      </c>
      <c r="D143" s="243" t="s">
        <v>228</v>
      </c>
      <c r="E143" s="244">
        <v>175.64675</v>
      </c>
      <c r="F143" s="245"/>
      <c r="G143" s="246">
        <f>ROUND(E143*F143,2)</f>
        <v>0</v>
      </c>
      <c r="H143" s="231"/>
      <c r="I143" s="230">
        <f>ROUND(E143*H143,2)</f>
        <v>0</v>
      </c>
      <c r="J143" s="231"/>
      <c r="K143" s="230">
        <f>ROUND(E143*J143,2)</f>
        <v>0</v>
      </c>
      <c r="L143" s="230">
        <v>21</v>
      </c>
      <c r="M143" s="230">
        <f>G143*(1+L143/100)</f>
        <v>0</v>
      </c>
      <c r="N143" s="229">
        <v>0.13188</v>
      </c>
      <c r="O143" s="229">
        <f>ROUND(E143*N143,2)</f>
        <v>23.16</v>
      </c>
      <c r="P143" s="229">
        <v>0</v>
      </c>
      <c r="Q143" s="229">
        <f>ROUND(E143*P143,2)</f>
        <v>0</v>
      </c>
      <c r="R143" s="230"/>
      <c r="S143" s="230" t="s">
        <v>148</v>
      </c>
      <c r="T143" s="230" t="s">
        <v>221</v>
      </c>
      <c r="U143" s="230">
        <v>2.1000000000000001E-2</v>
      </c>
      <c r="V143" s="230">
        <f>ROUND(E143*U143,2)</f>
        <v>3.69</v>
      </c>
      <c r="W143" s="230"/>
      <c r="X143" s="230" t="s">
        <v>200</v>
      </c>
      <c r="Y143" s="230" t="s">
        <v>136</v>
      </c>
      <c r="Z143" s="210"/>
      <c r="AA143" s="210"/>
      <c r="AB143" s="210"/>
      <c r="AC143" s="210"/>
      <c r="AD143" s="210"/>
      <c r="AE143" s="210"/>
      <c r="AF143" s="210"/>
      <c r="AG143" s="210" t="s">
        <v>201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27"/>
      <c r="B144" s="228"/>
      <c r="C144" s="252" t="s">
        <v>382</v>
      </c>
      <c r="D144" s="247"/>
      <c r="E144" s="247"/>
      <c r="F144" s="247"/>
      <c r="G144" s="247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139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27"/>
      <c r="B145" s="228"/>
      <c r="C145" s="263" t="s">
        <v>383</v>
      </c>
      <c r="D145" s="261"/>
      <c r="E145" s="262">
        <v>38.411000000000001</v>
      </c>
      <c r="F145" s="230"/>
      <c r="G145" s="230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30"/>
      <c r="Z145" s="210"/>
      <c r="AA145" s="210"/>
      <c r="AB145" s="210"/>
      <c r="AC145" s="210"/>
      <c r="AD145" s="210"/>
      <c r="AE145" s="210"/>
      <c r="AF145" s="210"/>
      <c r="AG145" s="210" t="s">
        <v>205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22.5" outlineLevel="3" x14ac:dyDescent="0.2">
      <c r="A146" s="227"/>
      <c r="B146" s="228"/>
      <c r="C146" s="263" t="s">
        <v>384</v>
      </c>
      <c r="D146" s="261"/>
      <c r="E146" s="262">
        <v>137.23575</v>
      </c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205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41">
        <v>35</v>
      </c>
      <c r="B147" s="242" t="s">
        <v>385</v>
      </c>
      <c r="C147" s="251" t="s">
        <v>386</v>
      </c>
      <c r="D147" s="243" t="s">
        <v>228</v>
      </c>
      <c r="E147" s="244">
        <v>569.40660000000003</v>
      </c>
      <c r="F147" s="245"/>
      <c r="G147" s="246">
        <f>ROUND(E147*F147,2)</f>
        <v>0</v>
      </c>
      <c r="H147" s="231"/>
      <c r="I147" s="230">
        <f>ROUND(E147*H147,2)</f>
        <v>0</v>
      </c>
      <c r="J147" s="231"/>
      <c r="K147" s="230">
        <f>ROUND(E147*J147,2)</f>
        <v>0</v>
      </c>
      <c r="L147" s="230">
        <v>21</v>
      </c>
      <c r="M147" s="230">
        <f>G147*(1+L147/100)</f>
        <v>0</v>
      </c>
      <c r="N147" s="229">
        <v>5.0000000000000001E-4</v>
      </c>
      <c r="O147" s="229">
        <f>ROUND(E147*N147,2)</f>
        <v>0.28000000000000003</v>
      </c>
      <c r="P147" s="229">
        <v>0</v>
      </c>
      <c r="Q147" s="229">
        <f>ROUND(E147*P147,2)</f>
        <v>0</v>
      </c>
      <c r="R147" s="230"/>
      <c r="S147" s="230" t="s">
        <v>387</v>
      </c>
      <c r="T147" s="230" t="s">
        <v>387</v>
      </c>
      <c r="U147" s="230">
        <v>2E-3</v>
      </c>
      <c r="V147" s="230">
        <f>ROUND(E147*U147,2)</f>
        <v>1.1399999999999999</v>
      </c>
      <c r="W147" s="230"/>
      <c r="X147" s="230" t="s">
        <v>200</v>
      </c>
      <c r="Y147" s="230" t="s">
        <v>136</v>
      </c>
      <c r="Z147" s="210"/>
      <c r="AA147" s="210"/>
      <c r="AB147" s="210"/>
      <c r="AC147" s="210"/>
      <c r="AD147" s="210"/>
      <c r="AE147" s="210"/>
      <c r="AF147" s="210"/>
      <c r="AG147" s="210" t="s">
        <v>201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">
      <c r="A148" s="227"/>
      <c r="B148" s="228"/>
      <c r="C148" s="252" t="s">
        <v>388</v>
      </c>
      <c r="D148" s="247"/>
      <c r="E148" s="247"/>
      <c r="F148" s="247"/>
      <c r="G148" s="247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139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2.5" outlineLevel="2" x14ac:dyDescent="0.2">
      <c r="A149" s="227"/>
      <c r="B149" s="228"/>
      <c r="C149" s="263" t="s">
        <v>389</v>
      </c>
      <c r="D149" s="261"/>
      <c r="E149" s="262">
        <v>148.29599999999999</v>
      </c>
      <c r="F149" s="230"/>
      <c r="G149" s="23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205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2.5" outlineLevel="3" x14ac:dyDescent="0.2">
      <c r="A150" s="227"/>
      <c r="B150" s="228"/>
      <c r="C150" s="263" t="s">
        <v>390</v>
      </c>
      <c r="D150" s="261"/>
      <c r="E150" s="262">
        <v>126.05159999999999</v>
      </c>
      <c r="F150" s="230"/>
      <c r="G150" s="230"/>
      <c r="H150" s="230"/>
      <c r="I150" s="230"/>
      <c r="J150" s="230"/>
      <c r="K150" s="230"/>
      <c r="L150" s="230"/>
      <c r="M150" s="230"/>
      <c r="N150" s="229"/>
      <c r="O150" s="229"/>
      <c r="P150" s="229"/>
      <c r="Q150" s="229"/>
      <c r="R150" s="230"/>
      <c r="S150" s="230"/>
      <c r="T150" s="230"/>
      <c r="U150" s="230"/>
      <c r="V150" s="230"/>
      <c r="W150" s="230"/>
      <c r="X150" s="230"/>
      <c r="Y150" s="230"/>
      <c r="Z150" s="210"/>
      <c r="AA150" s="210"/>
      <c r="AB150" s="210"/>
      <c r="AC150" s="210"/>
      <c r="AD150" s="210"/>
      <c r="AE150" s="210"/>
      <c r="AF150" s="210"/>
      <c r="AG150" s="210" t="s">
        <v>205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2.5" outlineLevel="3" x14ac:dyDescent="0.2">
      <c r="A151" s="227"/>
      <c r="B151" s="228"/>
      <c r="C151" s="263" t="s">
        <v>391</v>
      </c>
      <c r="D151" s="261"/>
      <c r="E151" s="262">
        <v>96.234999999999999</v>
      </c>
      <c r="F151" s="230"/>
      <c r="G151" s="230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205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27"/>
      <c r="B152" s="228"/>
      <c r="C152" s="263" t="s">
        <v>392</v>
      </c>
      <c r="D152" s="261"/>
      <c r="E152" s="262">
        <v>198.82400000000001</v>
      </c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205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41">
        <v>36</v>
      </c>
      <c r="B153" s="242" t="s">
        <v>393</v>
      </c>
      <c r="C153" s="251" t="s">
        <v>394</v>
      </c>
      <c r="D153" s="243" t="s">
        <v>228</v>
      </c>
      <c r="E153" s="244">
        <v>263.88290000000001</v>
      </c>
      <c r="F153" s="245"/>
      <c r="G153" s="246">
        <f>ROUND(E153*F153,2)</f>
        <v>0</v>
      </c>
      <c r="H153" s="231"/>
      <c r="I153" s="230">
        <f>ROUND(E153*H153,2)</f>
        <v>0</v>
      </c>
      <c r="J153" s="231"/>
      <c r="K153" s="230">
        <f>ROUND(E153*J153,2)</f>
        <v>0</v>
      </c>
      <c r="L153" s="230">
        <v>21</v>
      </c>
      <c r="M153" s="230">
        <f>G153*(1+L153/100)</f>
        <v>0</v>
      </c>
      <c r="N153" s="229">
        <v>5.6100000000000004E-3</v>
      </c>
      <c r="O153" s="229">
        <f>ROUND(E153*N153,2)</f>
        <v>1.48</v>
      </c>
      <c r="P153" s="229">
        <v>0</v>
      </c>
      <c r="Q153" s="229">
        <f>ROUND(E153*P153,2)</f>
        <v>0</v>
      </c>
      <c r="R153" s="230"/>
      <c r="S153" s="230" t="s">
        <v>387</v>
      </c>
      <c r="T153" s="230" t="s">
        <v>387</v>
      </c>
      <c r="U153" s="230">
        <v>4.0000000000000001E-3</v>
      </c>
      <c r="V153" s="230">
        <f>ROUND(E153*U153,2)</f>
        <v>1.06</v>
      </c>
      <c r="W153" s="230"/>
      <c r="X153" s="230" t="s">
        <v>200</v>
      </c>
      <c r="Y153" s="230" t="s">
        <v>136</v>
      </c>
      <c r="Z153" s="210"/>
      <c r="AA153" s="210"/>
      <c r="AB153" s="210"/>
      <c r="AC153" s="210"/>
      <c r="AD153" s="210"/>
      <c r="AE153" s="210"/>
      <c r="AF153" s="210"/>
      <c r="AG153" s="210" t="s">
        <v>201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27"/>
      <c r="B154" s="228"/>
      <c r="C154" s="252" t="s">
        <v>395</v>
      </c>
      <c r="D154" s="247"/>
      <c r="E154" s="247"/>
      <c r="F154" s="247"/>
      <c r="G154" s="247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139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27"/>
      <c r="B155" s="228"/>
      <c r="C155" s="263" t="s">
        <v>396</v>
      </c>
      <c r="D155" s="261"/>
      <c r="E155" s="262">
        <v>88.236099999999993</v>
      </c>
      <c r="F155" s="230"/>
      <c r="G155" s="230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205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22.5" outlineLevel="3" x14ac:dyDescent="0.2">
      <c r="A156" s="227"/>
      <c r="B156" s="228"/>
      <c r="C156" s="263" t="s">
        <v>397</v>
      </c>
      <c r="D156" s="261"/>
      <c r="E156" s="262">
        <v>137.23580000000001</v>
      </c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30"/>
      <c r="Z156" s="210"/>
      <c r="AA156" s="210"/>
      <c r="AB156" s="210"/>
      <c r="AC156" s="210"/>
      <c r="AD156" s="210"/>
      <c r="AE156" s="210"/>
      <c r="AF156" s="210"/>
      <c r="AG156" s="210" t="s">
        <v>205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2.5" outlineLevel="3" x14ac:dyDescent="0.2">
      <c r="A157" s="227"/>
      <c r="B157" s="228"/>
      <c r="C157" s="263" t="s">
        <v>398</v>
      </c>
      <c r="D157" s="261"/>
      <c r="E157" s="262">
        <v>38.411000000000001</v>
      </c>
      <c r="F157" s="230"/>
      <c r="G157" s="230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30"/>
      <c r="Z157" s="210"/>
      <c r="AA157" s="210"/>
      <c r="AB157" s="210"/>
      <c r="AC157" s="210"/>
      <c r="AD157" s="210"/>
      <c r="AE157" s="210"/>
      <c r="AF157" s="210"/>
      <c r="AG157" s="210" t="s">
        <v>205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2.5" outlineLevel="1" x14ac:dyDescent="0.2">
      <c r="A158" s="241">
        <v>37</v>
      </c>
      <c r="B158" s="242" t="s">
        <v>399</v>
      </c>
      <c r="C158" s="251" t="s">
        <v>400</v>
      </c>
      <c r="D158" s="243" t="s">
        <v>228</v>
      </c>
      <c r="E158" s="244">
        <v>93.846999999999994</v>
      </c>
      <c r="F158" s="245"/>
      <c r="G158" s="246">
        <f>ROUND(E158*F158,2)</f>
        <v>0</v>
      </c>
      <c r="H158" s="231"/>
      <c r="I158" s="230">
        <f>ROUND(E158*H158,2)</f>
        <v>0</v>
      </c>
      <c r="J158" s="231"/>
      <c r="K158" s="230">
        <f>ROUND(E158*J158,2)</f>
        <v>0</v>
      </c>
      <c r="L158" s="230">
        <v>21</v>
      </c>
      <c r="M158" s="230">
        <f>G158*(1+L158/100)</f>
        <v>0</v>
      </c>
      <c r="N158" s="229">
        <v>0.3528</v>
      </c>
      <c r="O158" s="229">
        <f>ROUND(E158*N158,2)</f>
        <v>33.11</v>
      </c>
      <c r="P158" s="229">
        <v>0</v>
      </c>
      <c r="Q158" s="229">
        <f>ROUND(E158*P158,2)</f>
        <v>0</v>
      </c>
      <c r="R158" s="230"/>
      <c r="S158" s="230" t="s">
        <v>148</v>
      </c>
      <c r="T158" s="230" t="s">
        <v>221</v>
      </c>
      <c r="U158" s="230">
        <v>2.5999999999999999E-2</v>
      </c>
      <c r="V158" s="230">
        <f>ROUND(E158*U158,2)</f>
        <v>2.44</v>
      </c>
      <c r="W158" s="230"/>
      <c r="X158" s="230" t="s">
        <v>200</v>
      </c>
      <c r="Y158" s="230" t="s">
        <v>136</v>
      </c>
      <c r="Z158" s="210"/>
      <c r="AA158" s="210"/>
      <c r="AB158" s="210"/>
      <c r="AC158" s="210"/>
      <c r="AD158" s="210"/>
      <c r="AE158" s="210"/>
      <c r="AF158" s="210"/>
      <c r="AG158" s="210" t="s">
        <v>201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27"/>
      <c r="B159" s="228"/>
      <c r="C159" s="252" t="s">
        <v>401</v>
      </c>
      <c r="D159" s="247"/>
      <c r="E159" s="247"/>
      <c r="F159" s="247"/>
      <c r="G159" s="247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30"/>
      <c r="Z159" s="210"/>
      <c r="AA159" s="210"/>
      <c r="AB159" s="210"/>
      <c r="AC159" s="210"/>
      <c r="AD159" s="210"/>
      <c r="AE159" s="210"/>
      <c r="AF159" s="210"/>
      <c r="AG159" s="210" t="s">
        <v>139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27"/>
      <c r="B160" s="228"/>
      <c r="C160" s="253" t="s">
        <v>402</v>
      </c>
      <c r="D160" s="248"/>
      <c r="E160" s="248"/>
      <c r="F160" s="248"/>
      <c r="G160" s="248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30"/>
      <c r="Z160" s="210"/>
      <c r="AA160" s="210"/>
      <c r="AB160" s="210"/>
      <c r="AC160" s="210"/>
      <c r="AD160" s="210"/>
      <c r="AE160" s="210"/>
      <c r="AF160" s="210"/>
      <c r="AG160" s="210" t="s">
        <v>139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27"/>
      <c r="B161" s="228"/>
      <c r="C161" s="263" t="s">
        <v>403</v>
      </c>
      <c r="D161" s="261"/>
      <c r="E161" s="262">
        <v>38.411000000000001</v>
      </c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30"/>
      <c r="Z161" s="210"/>
      <c r="AA161" s="210"/>
      <c r="AB161" s="210"/>
      <c r="AC161" s="210"/>
      <c r="AD161" s="210"/>
      <c r="AE161" s="210"/>
      <c r="AF161" s="210"/>
      <c r="AG161" s="210" t="s">
        <v>205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2.5" outlineLevel="3" x14ac:dyDescent="0.2">
      <c r="A162" s="227"/>
      <c r="B162" s="228"/>
      <c r="C162" s="263" t="s">
        <v>404</v>
      </c>
      <c r="D162" s="261"/>
      <c r="E162" s="262">
        <v>55.436</v>
      </c>
      <c r="F162" s="230"/>
      <c r="G162" s="230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30"/>
      <c r="Z162" s="210"/>
      <c r="AA162" s="210"/>
      <c r="AB162" s="210"/>
      <c r="AC162" s="210"/>
      <c r="AD162" s="210"/>
      <c r="AE162" s="210"/>
      <c r="AF162" s="210"/>
      <c r="AG162" s="210" t="s">
        <v>205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ht="22.5" outlineLevel="1" x14ac:dyDescent="0.2">
      <c r="A163" s="241">
        <v>38</v>
      </c>
      <c r="B163" s="242" t="s">
        <v>405</v>
      </c>
      <c r="C163" s="251" t="s">
        <v>406</v>
      </c>
      <c r="D163" s="243" t="s">
        <v>228</v>
      </c>
      <c r="E163" s="244">
        <v>93.846999999999994</v>
      </c>
      <c r="F163" s="245"/>
      <c r="G163" s="246">
        <f>ROUND(E163*F163,2)</f>
        <v>0</v>
      </c>
      <c r="H163" s="231"/>
      <c r="I163" s="230">
        <f>ROUND(E163*H163,2)</f>
        <v>0</v>
      </c>
      <c r="J163" s="231"/>
      <c r="K163" s="230">
        <f>ROUND(E163*J163,2)</f>
        <v>0</v>
      </c>
      <c r="L163" s="230">
        <v>21</v>
      </c>
      <c r="M163" s="230">
        <f>G163*(1+L163/100)</f>
        <v>0</v>
      </c>
      <c r="N163" s="229">
        <v>0.4032</v>
      </c>
      <c r="O163" s="229">
        <f>ROUND(E163*N163,2)</f>
        <v>37.840000000000003</v>
      </c>
      <c r="P163" s="229">
        <v>0</v>
      </c>
      <c r="Q163" s="229">
        <f>ROUND(E163*P163,2)</f>
        <v>0</v>
      </c>
      <c r="R163" s="230"/>
      <c r="S163" s="230" t="s">
        <v>148</v>
      </c>
      <c r="T163" s="230" t="s">
        <v>221</v>
      </c>
      <c r="U163" s="230">
        <v>2.5999999999999999E-2</v>
      </c>
      <c r="V163" s="230">
        <f>ROUND(E163*U163,2)</f>
        <v>2.44</v>
      </c>
      <c r="W163" s="230"/>
      <c r="X163" s="230" t="s">
        <v>200</v>
      </c>
      <c r="Y163" s="230" t="s">
        <v>136</v>
      </c>
      <c r="Z163" s="210"/>
      <c r="AA163" s="210"/>
      <c r="AB163" s="210"/>
      <c r="AC163" s="210"/>
      <c r="AD163" s="210"/>
      <c r="AE163" s="210"/>
      <c r="AF163" s="210"/>
      <c r="AG163" s="210" t="s">
        <v>201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">
      <c r="A164" s="227"/>
      <c r="B164" s="228"/>
      <c r="C164" s="252" t="s">
        <v>407</v>
      </c>
      <c r="D164" s="247"/>
      <c r="E164" s="247"/>
      <c r="F164" s="247"/>
      <c r="G164" s="247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139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27"/>
      <c r="B165" s="228"/>
      <c r="C165" s="253" t="s">
        <v>402</v>
      </c>
      <c r="D165" s="248"/>
      <c r="E165" s="248"/>
      <c r="F165" s="248"/>
      <c r="G165" s="248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30"/>
      <c r="Z165" s="210"/>
      <c r="AA165" s="210"/>
      <c r="AB165" s="210"/>
      <c r="AC165" s="210"/>
      <c r="AD165" s="210"/>
      <c r="AE165" s="210"/>
      <c r="AF165" s="210"/>
      <c r="AG165" s="210" t="s">
        <v>139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">
      <c r="A166" s="227"/>
      <c r="B166" s="228"/>
      <c r="C166" s="263" t="s">
        <v>403</v>
      </c>
      <c r="D166" s="261"/>
      <c r="E166" s="262">
        <v>38.411000000000001</v>
      </c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205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2.5" outlineLevel="3" x14ac:dyDescent="0.2">
      <c r="A167" s="227"/>
      <c r="B167" s="228"/>
      <c r="C167" s="263" t="s">
        <v>404</v>
      </c>
      <c r="D167" s="261"/>
      <c r="E167" s="262">
        <v>55.436</v>
      </c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30"/>
      <c r="Z167" s="210"/>
      <c r="AA167" s="210"/>
      <c r="AB167" s="210"/>
      <c r="AC167" s="210"/>
      <c r="AD167" s="210"/>
      <c r="AE167" s="210"/>
      <c r="AF167" s="210"/>
      <c r="AG167" s="210" t="s">
        <v>205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22.5" outlineLevel="1" x14ac:dyDescent="0.2">
      <c r="A168" s="241">
        <v>39</v>
      </c>
      <c r="B168" s="242" t="s">
        <v>408</v>
      </c>
      <c r="C168" s="251" t="s">
        <v>409</v>
      </c>
      <c r="D168" s="243" t="s">
        <v>228</v>
      </c>
      <c r="E168" s="244">
        <v>1543</v>
      </c>
      <c r="F168" s="245"/>
      <c r="G168" s="246">
        <f>ROUND(E168*F168,2)</f>
        <v>0</v>
      </c>
      <c r="H168" s="231"/>
      <c r="I168" s="230">
        <f>ROUND(E168*H168,2)</f>
        <v>0</v>
      </c>
      <c r="J168" s="231"/>
      <c r="K168" s="230">
        <f>ROUND(E168*J168,2)</f>
        <v>0</v>
      </c>
      <c r="L168" s="230">
        <v>21</v>
      </c>
      <c r="M168" s="230">
        <f>G168*(1+L168/100)</f>
        <v>0</v>
      </c>
      <c r="N168" s="229">
        <v>0.378</v>
      </c>
      <c r="O168" s="229">
        <f>ROUND(E168*N168,2)</f>
        <v>583.25</v>
      </c>
      <c r="P168" s="229">
        <v>0</v>
      </c>
      <c r="Q168" s="229">
        <f>ROUND(E168*P168,2)</f>
        <v>0</v>
      </c>
      <c r="R168" s="230"/>
      <c r="S168" s="230" t="s">
        <v>148</v>
      </c>
      <c r="T168" s="230" t="s">
        <v>221</v>
      </c>
      <c r="U168" s="230">
        <v>0.03</v>
      </c>
      <c r="V168" s="230">
        <f>ROUND(E168*U168,2)</f>
        <v>46.29</v>
      </c>
      <c r="W168" s="230"/>
      <c r="X168" s="230" t="s">
        <v>200</v>
      </c>
      <c r="Y168" s="230" t="s">
        <v>136</v>
      </c>
      <c r="Z168" s="210"/>
      <c r="AA168" s="210"/>
      <c r="AB168" s="210"/>
      <c r="AC168" s="210"/>
      <c r="AD168" s="210"/>
      <c r="AE168" s="210"/>
      <c r="AF168" s="210"/>
      <c r="AG168" s="210" t="s">
        <v>201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">
      <c r="A169" s="227"/>
      <c r="B169" s="228"/>
      <c r="C169" s="252" t="s">
        <v>410</v>
      </c>
      <c r="D169" s="247"/>
      <c r="E169" s="247"/>
      <c r="F169" s="247"/>
      <c r="G169" s="247"/>
      <c r="H169" s="230"/>
      <c r="I169" s="230"/>
      <c r="J169" s="230"/>
      <c r="K169" s="230"/>
      <c r="L169" s="230"/>
      <c r="M169" s="230"/>
      <c r="N169" s="229"/>
      <c r="O169" s="229"/>
      <c r="P169" s="229"/>
      <c r="Q169" s="229"/>
      <c r="R169" s="230"/>
      <c r="S169" s="230"/>
      <c r="T169" s="230"/>
      <c r="U169" s="230"/>
      <c r="V169" s="230"/>
      <c r="W169" s="230"/>
      <c r="X169" s="230"/>
      <c r="Y169" s="230"/>
      <c r="Z169" s="210"/>
      <c r="AA169" s="210"/>
      <c r="AB169" s="210"/>
      <c r="AC169" s="210"/>
      <c r="AD169" s="210"/>
      <c r="AE169" s="210"/>
      <c r="AF169" s="210"/>
      <c r="AG169" s="210" t="s">
        <v>139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41">
        <v>40</v>
      </c>
      <c r="B170" s="242" t="s">
        <v>411</v>
      </c>
      <c r="C170" s="251" t="s">
        <v>412</v>
      </c>
      <c r="D170" s="243" t="s">
        <v>228</v>
      </c>
      <c r="E170" s="244">
        <v>135.33920000000001</v>
      </c>
      <c r="F170" s="245"/>
      <c r="G170" s="246">
        <f>ROUND(E170*F170,2)</f>
        <v>0</v>
      </c>
      <c r="H170" s="231"/>
      <c r="I170" s="230">
        <f>ROUND(E170*H170,2)</f>
        <v>0</v>
      </c>
      <c r="J170" s="231"/>
      <c r="K170" s="230">
        <f>ROUND(E170*J170,2)</f>
        <v>0</v>
      </c>
      <c r="L170" s="230">
        <v>21</v>
      </c>
      <c r="M170" s="230">
        <f>G170*(1+L170/100)</f>
        <v>0</v>
      </c>
      <c r="N170" s="229">
        <v>0.16192000000000001</v>
      </c>
      <c r="O170" s="229">
        <f>ROUND(E170*N170,2)</f>
        <v>21.91</v>
      </c>
      <c r="P170" s="229">
        <v>0</v>
      </c>
      <c r="Q170" s="229">
        <f>ROUND(E170*P170,2)</f>
        <v>0</v>
      </c>
      <c r="R170" s="230"/>
      <c r="S170" s="230" t="s">
        <v>148</v>
      </c>
      <c r="T170" s="230" t="s">
        <v>221</v>
      </c>
      <c r="U170" s="230">
        <v>4.4999999999999998E-2</v>
      </c>
      <c r="V170" s="230">
        <f>ROUND(E170*U170,2)</f>
        <v>6.09</v>
      </c>
      <c r="W170" s="230"/>
      <c r="X170" s="230" t="s">
        <v>200</v>
      </c>
      <c r="Y170" s="230" t="s">
        <v>136</v>
      </c>
      <c r="Z170" s="210"/>
      <c r="AA170" s="210"/>
      <c r="AB170" s="210"/>
      <c r="AC170" s="210"/>
      <c r="AD170" s="210"/>
      <c r="AE170" s="210"/>
      <c r="AF170" s="210"/>
      <c r="AG170" s="210" t="s">
        <v>201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27"/>
      <c r="B171" s="228"/>
      <c r="C171" s="252" t="s">
        <v>410</v>
      </c>
      <c r="D171" s="247"/>
      <c r="E171" s="247"/>
      <c r="F171" s="247"/>
      <c r="G171" s="247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30"/>
      <c r="Z171" s="210"/>
      <c r="AA171" s="210"/>
      <c r="AB171" s="210"/>
      <c r="AC171" s="210"/>
      <c r="AD171" s="210"/>
      <c r="AE171" s="210"/>
      <c r="AF171" s="210"/>
      <c r="AG171" s="210" t="s">
        <v>139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27"/>
      <c r="B172" s="228"/>
      <c r="C172" s="253" t="s">
        <v>413</v>
      </c>
      <c r="D172" s="248"/>
      <c r="E172" s="248"/>
      <c r="F172" s="248"/>
      <c r="G172" s="248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139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27"/>
      <c r="B173" s="228"/>
      <c r="C173" s="253" t="s">
        <v>414</v>
      </c>
      <c r="D173" s="248"/>
      <c r="E173" s="248"/>
      <c r="F173" s="248"/>
      <c r="G173" s="248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30"/>
      <c r="Z173" s="210"/>
      <c r="AA173" s="210"/>
      <c r="AB173" s="210"/>
      <c r="AC173" s="210"/>
      <c r="AD173" s="210"/>
      <c r="AE173" s="210"/>
      <c r="AF173" s="210"/>
      <c r="AG173" s="210" t="s">
        <v>139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41">
        <v>41</v>
      </c>
      <c r="B174" s="242" t="s">
        <v>411</v>
      </c>
      <c r="C174" s="251" t="s">
        <v>412</v>
      </c>
      <c r="D174" s="243" t="s">
        <v>228</v>
      </c>
      <c r="E174" s="244">
        <v>493.79363000000001</v>
      </c>
      <c r="F174" s="245"/>
      <c r="G174" s="246">
        <f>ROUND(E174*F174,2)</f>
        <v>0</v>
      </c>
      <c r="H174" s="231"/>
      <c r="I174" s="230">
        <f>ROUND(E174*H174,2)</f>
        <v>0</v>
      </c>
      <c r="J174" s="231"/>
      <c r="K174" s="230">
        <f>ROUND(E174*J174,2)</f>
        <v>0</v>
      </c>
      <c r="L174" s="230">
        <v>21</v>
      </c>
      <c r="M174" s="230">
        <f>G174*(1+L174/100)</f>
        <v>0</v>
      </c>
      <c r="N174" s="229">
        <v>0.16192000000000001</v>
      </c>
      <c r="O174" s="229">
        <f>ROUND(E174*N174,2)</f>
        <v>79.959999999999994</v>
      </c>
      <c r="P174" s="229">
        <v>0</v>
      </c>
      <c r="Q174" s="229">
        <f>ROUND(E174*P174,2)</f>
        <v>0</v>
      </c>
      <c r="R174" s="230"/>
      <c r="S174" s="230" t="s">
        <v>148</v>
      </c>
      <c r="T174" s="230" t="s">
        <v>221</v>
      </c>
      <c r="U174" s="230">
        <v>4.4999999999999998E-2</v>
      </c>
      <c r="V174" s="230">
        <f>ROUND(E174*U174,2)</f>
        <v>22.22</v>
      </c>
      <c r="W174" s="230"/>
      <c r="X174" s="230" t="s">
        <v>200</v>
      </c>
      <c r="Y174" s="230" t="s">
        <v>136</v>
      </c>
      <c r="Z174" s="210"/>
      <c r="AA174" s="210"/>
      <c r="AB174" s="210"/>
      <c r="AC174" s="210"/>
      <c r="AD174" s="210"/>
      <c r="AE174" s="210"/>
      <c r="AF174" s="210"/>
      <c r="AG174" s="210" t="s">
        <v>201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">
      <c r="A175" s="227"/>
      <c r="B175" s="228"/>
      <c r="C175" s="252" t="s">
        <v>410</v>
      </c>
      <c r="D175" s="247"/>
      <c r="E175" s="247"/>
      <c r="F175" s="247"/>
      <c r="G175" s="247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30"/>
      <c r="Z175" s="210"/>
      <c r="AA175" s="210"/>
      <c r="AB175" s="210"/>
      <c r="AC175" s="210"/>
      <c r="AD175" s="210"/>
      <c r="AE175" s="210"/>
      <c r="AF175" s="210"/>
      <c r="AG175" s="210" t="s">
        <v>139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">
      <c r="A176" s="227"/>
      <c r="B176" s="228"/>
      <c r="C176" s="253" t="s">
        <v>415</v>
      </c>
      <c r="D176" s="248"/>
      <c r="E176" s="248"/>
      <c r="F176" s="248"/>
      <c r="G176" s="248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139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27"/>
      <c r="B177" s="228"/>
      <c r="C177" s="263" t="s">
        <v>416</v>
      </c>
      <c r="D177" s="261"/>
      <c r="E177" s="262">
        <v>326.47357</v>
      </c>
      <c r="F177" s="230"/>
      <c r="G177" s="230"/>
      <c r="H177" s="230"/>
      <c r="I177" s="230"/>
      <c r="J177" s="230"/>
      <c r="K177" s="230"/>
      <c r="L177" s="230"/>
      <c r="M177" s="230"/>
      <c r="N177" s="229"/>
      <c r="O177" s="229"/>
      <c r="P177" s="229"/>
      <c r="Q177" s="229"/>
      <c r="R177" s="230"/>
      <c r="S177" s="230"/>
      <c r="T177" s="230"/>
      <c r="U177" s="230"/>
      <c r="V177" s="230"/>
      <c r="W177" s="230"/>
      <c r="X177" s="230"/>
      <c r="Y177" s="230"/>
      <c r="Z177" s="210"/>
      <c r="AA177" s="210"/>
      <c r="AB177" s="210"/>
      <c r="AC177" s="210"/>
      <c r="AD177" s="210"/>
      <c r="AE177" s="210"/>
      <c r="AF177" s="210"/>
      <c r="AG177" s="210" t="s">
        <v>205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ht="22.5" outlineLevel="3" x14ac:dyDescent="0.2">
      <c r="A178" s="227"/>
      <c r="B178" s="228"/>
      <c r="C178" s="263" t="s">
        <v>417</v>
      </c>
      <c r="D178" s="261"/>
      <c r="E178" s="262">
        <v>302.65926000000002</v>
      </c>
      <c r="F178" s="230"/>
      <c r="G178" s="230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30"/>
      <c r="Z178" s="210"/>
      <c r="AA178" s="210"/>
      <c r="AB178" s="210"/>
      <c r="AC178" s="210"/>
      <c r="AD178" s="210"/>
      <c r="AE178" s="210"/>
      <c r="AF178" s="210"/>
      <c r="AG178" s="210" t="s">
        <v>205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22.5" outlineLevel="3" x14ac:dyDescent="0.2">
      <c r="A179" s="227"/>
      <c r="B179" s="228"/>
      <c r="C179" s="263" t="s">
        <v>418</v>
      </c>
      <c r="D179" s="261"/>
      <c r="E179" s="262">
        <v>-135.33920000000001</v>
      </c>
      <c r="F179" s="230"/>
      <c r="G179" s="230"/>
      <c r="H179" s="230"/>
      <c r="I179" s="230"/>
      <c r="J179" s="230"/>
      <c r="K179" s="230"/>
      <c r="L179" s="230"/>
      <c r="M179" s="230"/>
      <c r="N179" s="229"/>
      <c r="O179" s="229"/>
      <c r="P179" s="229"/>
      <c r="Q179" s="229"/>
      <c r="R179" s="230"/>
      <c r="S179" s="230"/>
      <c r="T179" s="230"/>
      <c r="U179" s="230"/>
      <c r="V179" s="230"/>
      <c r="W179" s="230"/>
      <c r="X179" s="230"/>
      <c r="Y179" s="230"/>
      <c r="Z179" s="210"/>
      <c r="AA179" s="210"/>
      <c r="AB179" s="210"/>
      <c r="AC179" s="210"/>
      <c r="AD179" s="210"/>
      <c r="AE179" s="210"/>
      <c r="AF179" s="210"/>
      <c r="AG179" s="210" t="s">
        <v>205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41">
        <v>42</v>
      </c>
      <c r="B180" s="242" t="s">
        <v>419</v>
      </c>
      <c r="C180" s="251" t="s">
        <v>420</v>
      </c>
      <c r="D180" s="243" t="s">
        <v>228</v>
      </c>
      <c r="E180" s="244">
        <v>65.471000000000004</v>
      </c>
      <c r="F180" s="245"/>
      <c r="G180" s="246">
        <f>ROUND(E180*F180,2)</f>
        <v>0</v>
      </c>
      <c r="H180" s="231"/>
      <c r="I180" s="230">
        <f>ROUND(E180*H180,2)</f>
        <v>0</v>
      </c>
      <c r="J180" s="231"/>
      <c r="K180" s="230">
        <f>ROUND(E180*J180,2)</f>
        <v>0</v>
      </c>
      <c r="L180" s="230">
        <v>21</v>
      </c>
      <c r="M180" s="230">
        <f>G180*(1+L180/100)</f>
        <v>0</v>
      </c>
      <c r="N180" s="229">
        <v>0.21</v>
      </c>
      <c r="O180" s="229">
        <f>ROUND(E180*N180,2)</f>
        <v>13.75</v>
      </c>
      <c r="P180" s="229">
        <v>0</v>
      </c>
      <c r="Q180" s="229">
        <f>ROUND(E180*P180,2)</f>
        <v>0</v>
      </c>
      <c r="R180" s="230"/>
      <c r="S180" s="230" t="s">
        <v>148</v>
      </c>
      <c r="T180" s="230" t="s">
        <v>221</v>
      </c>
      <c r="U180" s="230">
        <v>2.5999999999999999E-2</v>
      </c>
      <c r="V180" s="230">
        <f>ROUND(E180*U180,2)</f>
        <v>1.7</v>
      </c>
      <c r="W180" s="230"/>
      <c r="X180" s="230" t="s">
        <v>200</v>
      </c>
      <c r="Y180" s="230" t="s">
        <v>136</v>
      </c>
      <c r="Z180" s="210"/>
      <c r="AA180" s="210"/>
      <c r="AB180" s="210"/>
      <c r="AC180" s="210"/>
      <c r="AD180" s="210"/>
      <c r="AE180" s="210"/>
      <c r="AF180" s="210"/>
      <c r="AG180" s="210" t="s">
        <v>201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2" x14ac:dyDescent="0.2">
      <c r="A181" s="227"/>
      <c r="B181" s="228"/>
      <c r="C181" s="252" t="s">
        <v>421</v>
      </c>
      <c r="D181" s="247"/>
      <c r="E181" s="247"/>
      <c r="F181" s="247"/>
      <c r="G181" s="247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30"/>
      <c r="Z181" s="210"/>
      <c r="AA181" s="210"/>
      <c r="AB181" s="210"/>
      <c r="AC181" s="210"/>
      <c r="AD181" s="210"/>
      <c r="AE181" s="210"/>
      <c r="AF181" s="210"/>
      <c r="AG181" s="210" t="s">
        <v>139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27"/>
      <c r="B182" s="228"/>
      <c r="C182" s="253" t="s">
        <v>422</v>
      </c>
      <c r="D182" s="248"/>
      <c r="E182" s="248"/>
      <c r="F182" s="248"/>
      <c r="G182" s="248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139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">
      <c r="A183" s="227"/>
      <c r="B183" s="228"/>
      <c r="C183" s="263" t="s">
        <v>423</v>
      </c>
      <c r="D183" s="261"/>
      <c r="E183" s="262">
        <v>43.959000000000003</v>
      </c>
      <c r="F183" s="230"/>
      <c r="G183" s="23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30"/>
      <c r="Z183" s="210"/>
      <c r="AA183" s="210"/>
      <c r="AB183" s="210"/>
      <c r="AC183" s="210"/>
      <c r="AD183" s="210"/>
      <c r="AE183" s="210"/>
      <c r="AF183" s="210"/>
      <c r="AG183" s="210" t="s">
        <v>205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27"/>
      <c r="B184" s="228"/>
      <c r="C184" s="263" t="s">
        <v>424</v>
      </c>
      <c r="D184" s="261"/>
      <c r="E184" s="262">
        <v>21.512</v>
      </c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30"/>
      <c r="Z184" s="210"/>
      <c r="AA184" s="210"/>
      <c r="AB184" s="210"/>
      <c r="AC184" s="210"/>
      <c r="AD184" s="210"/>
      <c r="AE184" s="210"/>
      <c r="AF184" s="210"/>
      <c r="AG184" s="210" t="s">
        <v>205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41">
        <v>43</v>
      </c>
      <c r="B185" s="242" t="s">
        <v>425</v>
      </c>
      <c r="C185" s="251" t="s">
        <v>426</v>
      </c>
      <c r="D185" s="243" t="s">
        <v>228</v>
      </c>
      <c r="E185" s="244">
        <v>53.043999999999997</v>
      </c>
      <c r="F185" s="245"/>
      <c r="G185" s="246">
        <f>ROUND(E185*F185,2)</f>
        <v>0</v>
      </c>
      <c r="H185" s="231"/>
      <c r="I185" s="230">
        <f>ROUND(E185*H185,2)</f>
        <v>0</v>
      </c>
      <c r="J185" s="231"/>
      <c r="K185" s="230">
        <f>ROUND(E185*J185,2)</f>
        <v>0</v>
      </c>
      <c r="L185" s="230">
        <v>21</v>
      </c>
      <c r="M185" s="230">
        <f>G185*(1+L185/100)</f>
        <v>0</v>
      </c>
      <c r="N185" s="229">
        <v>0.111</v>
      </c>
      <c r="O185" s="229">
        <f>ROUND(E185*N185,2)</f>
        <v>5.89</v>
      </c>
      <c r="P185" s="229">
        <v>0</v>
      </c>
      <c r="Q185" s="229">
        <f>ROUND(E185*P185,2)</f>
        <v>0</v>
      </c>
      <c r="R185" s="230" t="s">
        <v>322</v>
      </c>
      <c r="S185" s="230" t="s">
        <v>148</v>
      </c>
      <c r="T185" s="230" t="s">
        <v>221</v>
      </c>
      <c r="U185" s="230">
        <v>0</v>
      </c>
      <c r="V185" s="230">
        <f>ROUND(E185*U185,2)</f>
        <v>0</v>
      </c>
      <c r="W185" s="230"/>
      <c r="X185" s="230" t="s">
        <v>323</v>
      </c>
      <c r="Y185" s="230" t="s">
        <v>136</v>
      </c>
      <c r="Z185" s="210"/>
      <c r="AA185" s="210"/>
      <c r="AB185" s="210"/>
      <c r="AC185" s="210"/>
      <c r="AD185" s="210"/>
      <c r="AE185" s="210"/>
      <c r="AF185" s="210"/>
      <c r="AG185" s="210" t="s">
        <v>324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ht="22.5" outlineLevel="2" x14ac:dyDescent="0.2">
      <c r="A186" s="227"/>
      <c r="B186" s="228"/>
      <c r="C186" s="252" t="s">
        <v>427</v>
      </c>
      <c r="D186" s="247"/>
      <c r="E186" s="247"/>
      <c r="F186" s="247"/>
      <c r="G186" s="247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30"/>
      <c r="Z186" s="210"/>
      <c r="AA186" s="210"/>
      <c r="AB186" s="210"/>
      <c r="AC186" s="210"/>
      <c r="AD186" s="210"/>
      <c r="AE186" s="210"/>
      <c r="AF186" s="210"/>
      <c r="AG186" s="210" t="s">
        <v>139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49" t="str">
        <f>C186</f>
        <v>- povrch chodníku, materiál pro provádění úpravy pro osoby se sníženou schopností pohybu a orientace, varovný pás, signální pás</v>
      </c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">
      <c r="A187" s="227"/>
      <c r="B187" s="228"/>
      <c r="C187" s="253" t="s">
        <v>428</v>
      </c>
      <c r="D187" s="248"/>
      <c r="E187" s="248"/>
      <c r="F187" s="248"/>
      <c r="G187" s="248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139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33.75" outlineLevel="2" x14ac:dyDescent="0.2">
      <c r="A188" s="227"/>
      <c r="B188" s="228"/>
      <c r="C188" s="263" t="s">
        <v>429</v>
      </c>
      <c r="D188" s="261"/>
      <c r="E188" s="262">
        <v>53.043999999999997</v>
      </c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205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41">
        <v>44</v>
      </c>
      <c r="B189" s="242" t="s">
        <v>430</v>
      </c>
      <c r="C189" s="251" t="s">
        <v>431</v>
      </c>
      <c r="D189" s="243" t="s">
        <v>228</v>
      </c>
      <c r="E189" s="244">
        <v>17.355</v>
      </c>
      <c r="F189" s="245"/>
      <c r="G189" s="246">
        <f>ROUND(E189*F189,2)</f>
        <v>0</v>
      </c>
      <c r="H189" s="231"/>
      <c r="I189" s="230">
        <f>ROUND(E189*H189,2)</f>
        <v>0</v>
      </c>
      <c r="J189" s="231"/>
      <c r="K189" s="230">
        <f>ROUND(E189*J189,2)</f>
        <v>0</v>
      </c>
      <c r="L189" s="230">
        <v>21</v>
      </c>
      <c r="M189" s="230">
        <f>G189*(1+L189/100)</f>
        <v>0</v>
      </c>
      <c r="N189" s="229">
        <v>0.14299999999999999</v>
      </c>
      <c r="O189" s="229">
        <f>ROUND(E189*N189,2)</f>
        <v>2.48</v>
      </c>
      <c r="P189" s="229">
        <v>0</v>
      </c>
      <c r="Q189" s="229">
        <f>ROUND(E189*P189,2)</f>
        <v>0</v>
      </c>
      <c r="R189" s="230" t="s">
        <v>322</v>
      </c>
      <c r="S189" s="230" t="s">
        <v>387</v>
      </c>
      <c r="T189" s="230" t="s">
        <v>387</v>
      </c>
      <c r="U189" s="230">
        <v>0</v>
      </c>
      <c r="V189" s="230">
        <f>ROUND(E189*U189,2)</f>
        <v>0</v>
      </c>
      <c r="W189" s="230"/>
      <c r="X189" s="230" t="s">
        <v>323</v>
      </c>
      <c r="Y189" s="230" t="s">
        <v>136</v>
      </c>
      <c r="Z189" s="210"/>
      <c r="AA189" s="210"/>
      <c r="AB189" s="210"/>
      <c r="AC189" s="210"/>
      <c r="AD189" s="210"/>
      <c r="AE189" s="210"/>
      <c r="AF189" s="210"/>
      <c r="AG189" s="210" t="s">
        <v>324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ht="22.5" outlineLevel="2" x14ac:dyDescent="0.2">
      <c r="A190" s="227"/>
      <c r="B190" s="228"/>
      <c r="C190" s="252" t="s">
        <v>432</v>
      </c>
      <c r="D190" s="247"/>
      <c r="E190" s="247"/>
      <c r="F190" s="247"/>
      <c r="G190" s="247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139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49" t="str">
        <f>C190</f>
        <v>- povrch chodníku s možností pojezdu, materiál pro provádění úpravy pro osoby se sníženou schopností pohybu a orientace, varovný pás, signální pás</v>
      </c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">
      <c r="A191" s="227"/>
      <c r="B191" s="228"/>
      <c r="C191" s="253" t="s">
        <v>428</v>
      </c>
      <c r="D191" s="248"/>
      <c r="E191" s="248"/>
      <c r="F191" s="248"/>
      <c r="G191" s="248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30"/>
      <c r="Z191" s="210"/>
      <c r="AA191" s="210"/>
      <c r="AB191" s="210"/>
      <c r="AC191" s="210"/>
      <c r="AD191" s="210"/>
      <c r="AE191" s="210"/>
      <c r="AF191" s="210"/>
      <c r="AG191" s="210" t="s">
        <v>139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">
      <c r="A192" s="227"/>
      <c r="B192" s="228"/>
      <c r="C192" s="263" t="s">
        <v>433</v>
      </c>
      <c r="D192" s="261"/>
      <c r="E192" s="262">
        <v>17.355</v>
      </c>
      <c r="F192" s="230"/>
      <c r="G192" s="230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205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41">
        <v>45</v>
      </c>
      <c r="B193" s="242" t="s">
        <v>434</v>
      </c>
      <c r="C193" s="251" t="s">
        <v>435</v>
      </c>
      <c r="D193" s="243" t="s">
        <v>228</v>
      </c>
      <c r="E193" s="244">
        <v>25.44</v>
      </c>
      <c r="F193" s="245"/>
      <c r="G193" s="246">
        <f>ROUND(E193*F193,2)</f>
        <v>0</v>
      </c>
      <c r="H193" s="231"/>
      <c r="I193" s="230">
        <f>ROUND(E193*H193,2)</f>
        <v>0</v>
      </c>
      <c r="J193" s="231"/>
      <c r="K193" s="230">
        <f>ROUND(E193*J193,2)</f>
        <v>0</v>
      </c>
      <c r="L193" s="230">
        <v>21</v>
      </c>
      <c r="M193" s="230">
        <f>G193*(1+L193/100)</f>
        <v>0</v>
      </c>
      <c r="N193" s="229">
        <v>0.13500000000000001</v>
      </c>
      <c r="O193" s="229">
        <f>ROUND(E193*N193,2)</f>
        <v>3.43</v>
      </c>
      <c r="P193" s="229">
        <v>0</v>
      </c>
      <c r="Q193" s="229">
        <f>ROUND(E193*P193,2)</f>
        <v>0</v>
      </c>
      <c r="R193" s="230" t="s">
        <v>322</v>
      </c>
      <c r="S193" s="230" t="s">
        <v>148</v>
      </c>
      <c r="T193" s="230" t="s">
        <v>221</v>
      </c>
      <c r="U193" s="230">
        <v>0</v>
      </c>
      <c r="V193" s="230">
        <f>ROUND(E193*U193,2)</f>
        <v>0</v>
      </c>
      <c r="W193" s="230"/>
      <c r="X193" s="230" t="s">
        <v>323</v>
      </c>
      <c r="Y193" s="230" t="s">
        <v>136</v>
      </c>
      <c r="Z193" s="210"/>
      <c r="AA193" s="210"/>
      <c r="AB193" s="210"/>
      <c r="AC193" s="210"/>
      <c r="AD193" s="210"/>
      <c r="AE193" s="210"/>
      <c r="AF193" s="210"/>
      <c r="AG193" s="210" t="s">
        <v>324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">
      <c r="A194" s="227"/>
      <c r="B194" s="228"/>
      <c r="C194" s="252" t="s">
        <v>436</v>
      </c>
      <c r="D194" s="247"/>
      <c r="E194" s="247"/>
      <c r="F194" s="247"/>
      <c r="G194" s="247"/>
      <c r="H194" s="230"/>
      <c r="I194" s="230"/>
      <c r="J194" s="230"/>
      <c r="K194" s="230"/>
      <c r="L194" s="230"/>
      <c r="M194" s="230"/>
      <c r="N194" s="229"/>
      <c r="O194" s="229"/>
      <c r="P194" s="229"/>
      <c r="Q194" s="229"/>
      <c r="R194" s="230"/>
      <c r="S194" s="230"/>
      <c r="T194" s="230"/>
      <c r="U194" s="230"/>
      <c r="V194" s="230"/>
      <c r="W194" s="230"/>
      <c r="X194" s="230"/>
      <c r="Y194" s="230"/>
      <c r="Z194" s="210"/>
      <c r="AA194" s="210"/>
      <c r="AB194" s="210"/>
      <c r="AC194" s="210"/>
      <c r="AD194" s="210"/>
      <c r="AE194" s="210"/>
      <c r="AF194" s="210"/>
      <c r="AG194" s="210" t="s">
        <v>139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33.75" outlineLevel="2" x14ac:dyDescent="0.2">
      <c r="A195" s="227"/>
      <c r="B195" s="228"/>
      <c r="C195" s="263" t="s">
        <v>437</v>
      </c>
      <c r="D195" s="261"/>
      <c r="E195" s="262">
        <v>25.44</v>
      </c>
      <c r="F195" s="230"/>
      <c r="G195" s="230"/>
      <c r="H195" s="230"/>
      <c r="I195" s="230"/>
      <c r="J195" s="230"/>
      <c r="K195" s="230"/>
      <c r="L195" s="230"/>
      <c r="M195" s="230"/>
      <c r="N195" s="229"/>
      <c r="O195" s="229"/>
      <c r="P195" s="229"/>
      <c r="Q195" s="229"/>
      <c r="R195" s="230"/>
      <c r="S195" s="230"/>
      <c r="T195" s="230"/>
      <c r="U195" s="230"/>
      <c r="V195" s="230"/>
      <c r="W195" s="230"/>
      <c r="X195" s="230"/>
      <c r="Y195" s="230"/>
      <c r="Z195" s="210"/>
      <c r="AA195" s="210"/>
      <c r="AB195" s="210"/>
      <c r="AC195" s="210"/>
      <c r="AD195" s="210"/>
      <c r="AE195" s="210"/>
      <c r="AF195" s="210"/>
      <c r="AG195" s="210" t="s">
        <v>205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41">
        <v>46</v>
      </c>
      <c r="B196" s="242" t="s">
        <v>438</v>
      </c>
      <c r="C196" s="251" t="s">
        <v>439</v>
      </c>
      <c r="D196" s="243" t="s">
        <v>228</v>
      </c>
      <c r="E196" s="244">
        <v>16.175000000000001</v>
      </c>
      <c r="F196" s="245"/>
      <c r="G196" s="246">
        <f>ROUND(E196*F196,2)</f>
        <v>0</v>
      </c>
      <c r="H196" s="231"/>
      <c r="I196" s="230">
        <f>ROUND(E196*H196,2)</f>
        <v>0</v>
      </c>
      <c r="J196" s="231"/>
      <c r="K196" s="230">
        <f>ROUND(E196*J196,2)</f>
        <v>0</v>
      </c>
      <c r="L196" s="230">
        <v>21</v>
      </c>
      <c r="M196" s="230">
        <f>G196*(1+L196/100)</f>
        <v>0</v>
      </c>
      <c r="N196" s="229">
        <v>0.216</v>
      </c>
      <c r="O196" s="229">
        <f>ROUND(E196*N196,2)</f>
        <v>3.49</v>
      </c>
      <c r="P196" s="229">
        <v>0</v>
      </c>
      <c r="Q196" s="229">
        <f>ROUND(E196*P196,2)</f>
        <v>0</v>
      </c>
      <c r="R196" s="230" t="s">
        <v>322</v>
      </c>
      <c r="S196" s="230" t="s">
        <v>148</v>
      </c>
      <c r="T196" s="230" t="s">
        <v>221</v>
      </c>
      <c r="U196" s="230">
        <v>0</v>
      </c>
      <c r="V196" s="230">
        <f>ROUND(E196*U196,2)</f>
        <v>0</v>
      </c>
      <c r="W196" s="230"/>
      <c r="X196" s="230" t="s">
        <v>323</v>
      </c>
      <c r="Y196" s="230" t="s">
        <v>136</v>
      </c>
      <c r="Z196" s="210"/>
      <c r="AA196" s="210"/>
      <c r="AB196" s="210"/>
      <c r="AC196" s="210"/>
      <c r="AD196" s="210"/>
      <c r="AE196" s="210"/>
      <c r="AF196" s="210"/>
      <c r="AG196" s="210" t="s">
        <v>324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22.5" outlineLevel="2" x14ac:dyDescent="0.2">
      <c r="A197" s="227"/>
      <c r="B197" s="228"/>
      <c r="C197" s="252" t="s">
        <v>440</v>
      </c>
      <c r="D197" s="247"/>
      <c r="E197" s="247"/>
      <c r="F197" s="247"/>
      <c r="G197" s="247"/>
      <c r="H197" s="230"/>
      <c r="I197" s="230"/>
      <c r="J197" s="230"/>
      <c r="K197" s="230"/>
      <c r="L197" s="230"/>
      <c r="M197" s="230"/>
      <c r="N197" s="229"/>
      <c r="O197" s="229"/>
      <c r="P197" s="229"/>
      <c r="Q197" s="229"/>
      <c r="R197" s="230"/>
      <c r="S197" s="230"/>
      <c r="T197" s="230"/>
      <c r="U197" s="230"/>
      <c r="V197" s="230"/>
      <c r="W197" s="230"/>
      <c r="X197" s="230"/>
      <c r="Y197" s="230"/>
      <c r="Z197" s="210"/>
      <c r="AA197" s="210"/>
      <c r="AB197" s="210"/>
      <c r="AC197" s="210"/>
      <c r="AD197" s="210"/>
      <c r="AE197" s="210"/>
      <c r="AF197" s="210"/>
      <c r="AG197" s="210" t="s">
        <v>139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49" t="str">
        <f>C197</f>
        <v>- zajištění hmatového kontrastu varovných a signálních pásů vůči ploše chodníku s možností pojezdu z žulové dlažby</v>
      </c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">
      <c r="A198" s="227"/>
      <c r="B198" s="228"/>
      <c r="C198" s="263" t="s">
        <v>441</v>
      </c>
      <c r="D198" s="261"/>
      <c r="E198" s="262">
        <v>16.175000000000001</v>
      </c>
      <c r="F198" s="230"/>
      <c r="G198" s="230"/>
      <c r="H198" s="230"/>
      <c r="I198" s="230"/>
      <c r="J198" s="230"/>
      <c r="K198" s="230"/>
      <c r="L198" s="230"/>
      <c r="M198" s="230"/>
      <c r="N198" s="229"/>
      <c r="O198" s="229"/>
      <c r="P198" s="229"/>
      <c r="Q198" s="229"/>
      <c r="R198" s="230"/>
      <c r="S198" s="230"/>
      <c r="T198" s="230"/>
      <c r="U198" s="230"/>
      <c r="V198" s="230"/>
      <c r="W198" s="230"/>
      <c r="X198" s="230"/>
      <c r="Y198" s="230"/>
      <c r="Z198" s="210"/>
      <c r="AA198" s="210"/>
      <c r="AB198" s="210"/>
      <c r="AC198" s="210"/>
      <c r="AD198" s="210"/>
      <c r="AE198" s="210"/>
      <c r="AF198" s="210"/>
      <c r="AG198" s="210" t="s">
        <v>205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41">
        <v>47</v>
      </c>
      <c r="B199" s="242" t="s">
        <v>442</v>
      </c>
      <c r="C199" s="251" t="s">
        <v>443</v>
      </c>
      <c r="D199" s="243" t="s">
        <v>321</v>
      </c>
      <c r="E199" s="244">
        <v>121.76994000000001</v>
      </c>
      <c r="F199" s="245"/>
      <c r="G199" s="246">
        <f>ROUND(E199*F199,2)</f>
        <v>0</v>
      </c>
      <c r="H199" s="231"/>
      <c r="I199" s="230">
        <f>ROUND(E199*H199,2)</f>
        <v>0</v>
      </c>
      <c r="J199" s="231"/>
      <c r="K199" s="230">
        <f>ROUND(E199*J199,2)</f>
        <v>0</v>
      </c>
      <c r="L199" s="230">
        <v>21</v>
      </c>
      <c r="M199" s="230">
        <f>G199*(1+L199/100)</f>
        <v>0</v>
      </c>
      <c r="N199" s="229">
        <v>1</v>
      </c>
      <c r="O199" s="229">
        <f>ROUND(E199*N199,2)</f>
        <v>121.77</v>
      </c>
      <c r="P199" s="229">
        <v>0</v>
      </c>
      <c r="Q199" s="229">
        <f>ROUND(E199*P199,2)</f>
        <v>0</v>
      </c>
      <c r="R199" s="230" t="s">
        <v>322</v>
      </c>
      <c r="S199" s="230" t="s">
        <v>148</v>
      </c>
      <c r="T199" s="230" t="s">
        <v>221</v>
      </c>
      <c r="U199" s="230">
        <v>0</v>
      </c>
      <c r="V199" s="230">
        <f>ROUND(E199*U199,2)</f>
        <v>0</v>
      </c>
      <c r="W199" s="230"/>
      <c r="X199" s="230" t="s">
        <v>323</v>
      </c>
      <c r="Y199" s="230" t="s">
        <v>136</v>
      </c>
      <c r="Z199" s="210"/>
      <c r="AA199" s="210"/>
      <c r="AB199" s="210"/>
      <c r="AC199" s="210"/>
      <c r="AD199" s="210"/>
      <c r="AE199" s="210"/>
      <c r="AF199" s="210"/>
      <c r="AG199" s="210" t="s">
        <v>324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">
      <c r="A200" s="227"/>
      <c r="B200" s="228"/>
      <c r="C200" s="252" t="s">
        <v>444</v>
      </c>
      <c r="D200" s="247"/>
      <c r="E200" s="247"/>
      <c r="F200" s="247"/>
      <c r="G200" s="247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139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27"/>
      <c r="B201" s="228"/>
      <c r="C201" s="253" t="s">
        <v>445</v>
      </c>
      <c r="D201" s="248"/>
      <c r="E201" s="248"/>
      <c r="F201" s="248"/>
      <c r="G201" s="248"/>
      <c r="H201" s="230"/>
      <c r="I201" s="230"/>
      <c r="J201" s="230"/>
      <c r="K201" s="230"/>
      <c r="L201" s="230"/>
      <c r="M201" s="230"/>
      <c r="N201" s="229"/>
      <c r="O201" s="229"/>
      <c r="P201" s="229"/>
      <c r="Q201" s="229"/>
      <c r="R201" s="230"/>
      <c r="S201" s="230"/>
      <c r="T201" s="230"/>
      <c r="U201" s="230"/>
      <c r="V201" s="230"/>
      <c r="W201" s="230"/>
      <c r="X201" s="230"/>
      <c r="Y201" s="230"/>
      <c r="Z201" s="210"/>
      <c r="AA201" s="210"/>
      <c r="AB201" s="210"/>
      <c r="AC201" s="210"/>
      <c r="AD201" s="210"/>
      <c r="AE201" s="210"/>
      <c r="AF201" s="210"/>
      <c r="AG201" s="210" t="s">
        <v>139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33.75" outlineLevel="2" x14ac:dyDescent="0.2">
      <c r="A202" s="227"/>
      <c r="B202" s="228"/>
      <c r="C202" s="263" t="s">
        <v>446</v>
      </c>
      <c r="D202" s="261"/>
      <c r="E202" s="262">
        <v>121.70274999999999</v>
      </c>
      <c r="F202" s="230"/>
      <c r="G202" s="23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205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">
      <c r="A203" s="227"/>
      <c r="B203" s="228"/>
      <c r="C203" s="263" t="s">
        <v>447</v>
      </c>
      <c r="D203" s="261"/>
      <c r="E203" s="262">
        <v>6.719E-2</v>
      </c>
      <c r="F203" s="230"/>
      <c r="G203" s="230"/>
      <c r="H203" s="230"/>
      <c r="I203" s="230"/>
      <c r="J203" s="230"/>
      <c r="K203" s="230"/>
      <c r="L203" s="230"/>
      <c r="M203" s="230"/>
      <c r="N203" s="229"/>
      <c r="O203" s="229"/>
      <c r="P203" s="229"/>
      <c r="Q203" s="229"/>
      <c r="R203" s="230"/>
      <c r="S203" s="230"/>
      <c r="T203" s="230"/>
      <c r="U203" s="230"/>
      <c r="V203" s="230"/>
      <c r="W203" s="230"/>
      <c r="X203" s="230"/>
      <c r="Y203" s="230"/>
      <c r="Z203" s="210"/>
      <c r="AA203" s="210"/>
      <c r="AB203" s="210"/>
      <c r="AC203" s="210"/>
      <c r="AD203" s="210"/>
      <c r="AE203" s="210"/>
      <c r="AF203" s="210"/>
      <c r="AG203" s="210" t="s">
        <v>205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41">
        <v>48</v>
      </c>
      <c r="B204" s="242" t="s">
        <v>448</v>
      </c>
      <c r="C204" s="251" t="s">
        <v>449</v>
      </c>
      <c r="D204" s="243" t="s">
        <v>321</v>
      </c>
      <c r="E204" s="244">
        <v>22.1416</v>
      </c>
      <c r="F204" s="245"/>
      <c r="G204" s="246">
        <f>ROUND(E204*F204,2)</f>
        <v>0</v>
      </c>
      <c r="H204" s="231"/>
      <c r="I204" s="230">
        <f>ROUND(E204*H204,2)</f>
        <v>0</v>
      </c>
      <c r="J204" s="231"/>
      <c r="K204" s="230">
        <f>ROUND(E204*J204,2)</f>
        <v>0</v>
      </c>
      <c r="L204" s="230">
        <v>21</v>
      </c>
      <c r="M204" s="230">
        <f>G204*(1+L204/100)</f>
        <v>0</v>
      </c>
      <c r="N204" s="229">
        <v>1</v>
      </c>
      <c r="O204" s="229">
        <f>ROUND(E204*N204,2)</f>
        <v>22.14</v>
      </c>
      <c r="P204" s="229">
        <v>0</v>
      </c>
      <c r="Q204" s="229">
        <f>ROUND(E204*P204,2)</f>
        <v>0</v>
      </c>
      <c r="R204" s="230" t="s">
        <v>322</v>
      </c>
      <c r="S204" s="230" t="s">
        <v>148</v>
      </c>
      <c r="T204" s="230" t="s">
        <v>221</v>
      </c>
      <c r="U204" s="230">
        <v>0</v>
      </c>
      <c r="V204" s="230">
        <f>ROUND(E204*U204,2)</f>
        <v>0</v>
      </c>
      <c r="W204" s="230"/>
      <c r="X204" s="230" t="s">
        <v>323</v>
      </c>
      <c r="Y204" s="230" t="s">
        <v>136</v>
      </c>
      <c r="Z204" s="210"/>
      <c r="AA204" s="210"/>
      <c r="AB204" s="210"/>
      <c r="AC204" s="210"/>
      <c r="AD204" s="210"/>
      <c r="AE204" s="210"/>
      <c r="AF204" s="210"/>
      <c r="AG204" s="210" t="s">
        <v>324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">
      <c r="A205" s="227"/>
      <c r="B205" s="228"/>
      <c r="C205" s="252" t="s">
        <v>450</v>
      </c>
      <c r="D205" s="247"/>
      <c r="E205" s="247"/>
      <c r="F205" s="247"/>
      <c r="G205" s="247"/>
      <c r="H205" s="230"/>
      <c r="I205" s="230"/>
      <c r="J205" s="230"/>
      <c r="K205" s="230"/>
      <c r="L205" s="230"/>
      <c r="M205" s="230"/>
      <c r="N205" s="229"/>
      <c r="O205" s="229"/>
      <c r="P205" s="229"/>
      <c r="Q205" s="229"/>
      <c r="R205" s="230"/>
      <c r="S205" s="230"/>
      <c r="T205" s="230"/>
      <c r="U205" s="230"/>
      <c r="V205" s="230"/>
      <c r="W205" s="230"/>
      <c r="X205" s="230"/>
      <c r="Y205" s="230"/>
      <c r="Z205" s="210"/>
      <c r="AA205" s="210"/>
      <c r="AB205" s="210"/>
      <c r="AC205" s="210"/>
      <c r="AD205" s="210"/>
      <c r="AE205" s="210"/>
      <c r="AF205" s="210"/>
      <c r="AG205" s="210" t="s">
        <v>139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">
      <c r="A206" s="227"/>
      <c r="B206" s="228"/>
      <c r="C206" s="253" t="s">
        <v>445</v>
      </c>
      <c r="D206" s="248"/>
      <c r="E206" s="248"/>
      <c r="F206" s="248"/>
      <c r="G206" s="248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30"/>
      <c r="Z206" s="210"/>
      <c r="AA206" s="210"/>
      <c r="AB206" s="210"/>
      <c r="AC206" s="210"/>
      <c r="AD206" s="210"/>
      <c r="AE206" s="210"/>
      <c r="AF206" s="210"/>
      <c r="AG206" s="210" t="s">
        <v>139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ht="33.75" outlineLevel="2" x14ac:dyDescent="0.2">
      <c r="A207" s="227"/>
      <c r="B207" s="228"/>
      <c r="C207" s="263" t="s">
        <v>451</v>
      </c>
      <c r="D207" s="261"/>
      <c r="E207" s="262">
        <v>24.300799999999999</v>
      </c>
      <c r="F207" s="230"/>
      <c r="G207" s="230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205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27"/>
      <c r="B208" s="228"/>
      <c r="C208" s="263" t="s">
        <v>452</v>
      </c>
      <c r="D208" s="261"/>
      <c r="E208" s="262">
        <v>8.1381999999999994</v>
      </c>
      <c r="F208" s="230"/>
      <c r="G208" s="230"/>
      <c r="H208" s="230"/>
      <c r="I208" s="230"/>
      <c r="J208" s="230"/>
      <c r="K208" s="230"/>
      <c r="L208" s="230"/>
      <c r="M208" s="230"/>
      <c r="N208" s="229"/>
      <c r="O208" s="229"/>
      <c r="P208" s="229"/>
      <c r="Q208" s="229"/>
      <c r="R208" s="230"/>
      <c r="S208" s="230"/>
      <c r="T208" s="230"/>
      <c r="U208" s="230"/>
      <c r="V208" s="230"/>
      <c r="W208" s="230"/>
      <c r="X208" s="230"/>
      <c r="Y208" s="230"/>
      <c r="Z208" s="210"/>
      <c r="AA208" s="210"/>
      <c r="AB208" s="210"/>
      <c r="AC208" s="210"/>
      <c r="AD208" s="210"/>
      <c r="AE208" s="210"/>
      <c r="AF208" s="210"/>
      <c r="AG208" s="210" t="s">
        <v>205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">
      <c r="A209" s="227"/>
      <c r="B209" s="228"/>
      <c r="C209" s="263" t="s">
        <v>453</v>
      </c>
      <c r="D209" s="261"/>
      <c r="E209" s="262">
        <v>0.83499999999999996</v>
      </c>
      <c r="F209" s="230"/>
      <c r="G209" s="230"/>
      <c r="H209" s="230"/>
      <c r="I209" s="230"/>
      <c r="J209" s="230"/>
      <c r="K209" s="230"/>
      <c r="L209" s="230"/>
      <c r="M209" s="230"/>
      <c r="N209" s="229"/>
      <c r="O209" s="229"/>
      <c r="P209" s="229"/>
      <c r="Q209" s="229"/>
      <c r="R209" s="230"/>
      <c r="S209" s="230"/>
      <c r="T209" s="230"/>
      <c r="U209" s="230"/>
      <c r="V209" s="230"/>
      <c r="W209" s="230"/>
      <c r="X209" s="230"/>
      <c r="Y209" s="230"/>
      <c r="Z209" s="210"/>
      <c r="AA209" s="210"/>
      <c r="AB209" s="210"/>
      <c r="AC209" s="210"/>
      <c r="AD209" s="210"/>
      <c r="AE209" s="210"/>
      <c r="AF209" s="210"/>
      <c r="AG209" s="210" t="s">
        <v>205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ht="22.5" outlineLevel="3" x14ac:dyDescent="0.2">
      <c r="A210" s="227"/>
      <c r="B210" s="228"/>
      <c r="C210" s="263" t="s">
        <v>454</v>
      </c>
      <c r="D210" s="261"/>
      <c r="E210" s="262">
        <v>0.48759999999999998</v>
      </c>
      <c r="F210" s="230"/>
      <c r="G210" s="23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205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ht="22.5" outlineLevel="3" x14ac:dyDescent="0.2">
      <c r="A211" s="227"/>
      <c r="B211" s="228"/>
      <c r="C211" s="263" t="s">
        <v>455</v>
      </c>
      <c r="D211" s="261"/>
      <c r="E211" s="262">
        <v>-11.62</v>
      </c>
      <c r="F211" s="230"/>
      <c r="G211" s="230"/>
      <c r="H211" s="230"/>
      <c r="I211" s="230"/>
      <c r="J211" s="230"/>
      <c r="K211" s="230"/>
      <c r="L211" s="230"/>
      <c r="M211" s="230"/>
      <c r="N211" s="229"/>
      <c r="O211" s="229"/>
      <c r="P211" s="229"/>
      <c r="Q211" s="229"/>
      <c r="R211" s="230"/>
      <c r="S211" s="230"/>
      <c r="T211" s="230"/>
      <c r="U211" s="230"/>
      <c r="V211" s="230"/>
      <c r="W211" s="230"/>
      <c r="X211" s="230"/>
      <c r="Y211" s="230"/>
      <c r="Z211" s="210"/>
      <c r="AA211" s="210"/>
      <c r="AB211" s="210"/>
      <c r="AC211" s="210"/>
      <c r="AD211" s="210"/>
      <c r="AE211" s="210"/>
      <c r="AF211" s="210"/>
      <c r="AG211" s="210" t="s">
        <v>205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41">
        <v>49</v>
      </c>
      <c r="B212" s="242" t="s">
        <v>456</v>
      </c>
      <c r="C212" s="251" t="s">
        <v>457</v>
      </c>
      <c r="D212" s="243" t="s">
        <v>228</v>
      </c>
      <c r="E212" s="244">
        <v>1453.72</v>
      </c>
      <c r="F212" s="245"/>
      <c r="G212" s="246">
        <f>ROUND(E212*F212,2)</f>
        <v>0</v>
      </c>
      <c r="H212" s="231"/>
      <c r="I212" s="230">
        <f>ROUND(E212*H212,2)</f>
        <v>0</v>
      </c>
      <c r="J212" s="231"/>
      <c r="K212" s="230">
        <f>ROUND(E212*J212,2)</f>
        <v>0</v>
      </c>
      <c r="L212" s="230">
        <v>21</v>
      </c>
      <c r="M212" s="230">
        <f>G212*(1+L212/100)</f>
        <v>0</v>
      </c>
      <c r="N212" s="229">
        <v>0.11</v>
      </c>
      <c r="O212" s="229">
        <f>ROUND(E212*N212,2)</f>
        <v>159.91</v>
      </c>
      <c r="P212" s="229">
        <v>0</v>
      </c>
      <c r="Q212" s="229">
        <f>ROUND(E212*P212,2)</f>
        <v>0</v>
      </c>
      <c r="R212" s="230"/>
      <c r="S212" s="230" t="s">
        <v>148</v>
      </c>
      <c r="T212" s="230" t="s">
        <v>221</v>
      </c>
      <c r="U212" s="230">
        <v>1.19</v>
      </c>
      <c r="V212" s="230">
        <f>ROUND(E212*U212,2)</f>
        <v>1729.93</v>
      </c>
      <c r="W212" s="230"/>
      <c r="X212" s="230" t="s">
        <v>200</v>
      </c>
      <c r="Y212" s="230" t="s">
        <v>136</v>
      </c>
      <c r="Z212" s="210"/>
      <c r="AA212" s="210"/>
      <c r="AB212" s="210"/>
      <c r="AC212" s="210"/>
      <c r="AD212" s="210"/>
      <c r="AE212" s="210"/>
      <c r="AF212" s="210"/>
      <c r="AG212" s="210" t="s">
        <v>201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2" x14ac:dyDescent="0.2">
      <c r="A213" s="227"/>
      <c r="B213" s="228"/>
      <c r="C213" s="252" t="s">
        <v>458</v>
      </c>
      <c r="D213" s="247"/>
      <c r="E213" s="247"/>
      <c r="F213" s="247"/>
      <c r="G213" s="247"/>
      <c r="H213" s="230"/>
      <c r="I213" s="230"/>
      <c r="J213" s="230"/>
      <c r="K213" s="230"/>
      <c r="L213" s="230"/>
      <c r="M213" s="230"/>
      <c r="N213" s="229"/>
      <c r="O213" s="229"/>
      <c r="P213" s="229"/>
      <c r="Q213" s="229"/>
      <c r="R213" s="230"/>
      <c r="S213" s="230"/>
      <c r="T213" s="230"/>
      <c r="U213" s="230"/>
      <c r="V213" s="230"/>
      <c r="W213" s="230"/>
      <c r="X213" s="230"/>
      <c r="Y213" s="230"/>
      <c r="Z213" s="210"/>
      <c r="AA213" s="210"/>
      <c r="AB213" s="210"/>
      <c r="AC213" s="210"/>
      <c r="AD213" s="210"/>
      <c r="AE213" s="210"/>
      <c r="AF213" s="210"/>
      <c r="AG213" s="210" t="s">
        <v>139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ht="33.75" outlineLevel="2" x14ac:dyDescent="0.2">
      <c r="A214" s="227"/>
      <c r="B214" s="228"/>
      <c r="C214" s="263" t="s">
        <v>459</v>
      </c>
      <c r="D214" s="261"/>
      <c r="E214" s="262">
        <v>973.62199999999996</v>
      </c>
      <c r="F214" s="230"/>
      <c r="G214" s="230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30"/>
      <c r="Z214" s="210"/>
      <c r="AA214" s="210"/>
      <c r="AB214" s="210"/>
      <c r="AC214" s="210"/>
      <c r="AD214" s="210"/>
      <c r="AE214" s="210"/>
      <c r="AF214" s="210"/>
      <c r="AG214" s="210" t="s">
        <v>205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ht="33.75" outlineLevel="3" x14ac:dyDescent="0.2">
      <c r="A215" s="227"/>
      <c r="B215" s="228"/>
      <c r="C215" s="263" t="s">
        <v>460</v>
      </c>
      <c r="D215" s="261"/>
      <c r="E215" s="262">
        <v>162.19499999999999</v>
      </c>
      <c r="F215" s="230"/>
      <c r="G215" s="230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205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">
      <c r="A216" s="227"/>
      <c r="B216" s="228"/>
      <c r="C216" s="263" t="s">
        <v>461</v>
      </c>
      <c r="D216" s="261"/>
      <c r="E216" s="262">
        <v>154.76300000000001</v>
      </c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205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ht="22.5" outlineLevel="3" x14ac:dyDescent="0.2">
      <c r="A217" s="227"/>
      <c r="B217" s="228"/>
      <c r="C217" s="263" t="s">
        <v>462</v>
      </c>
      <c r="D217" s="261"/>
      <c r="E217" s="262">
        <v>109.226</v>
      </c>
      <c r="F217" s="230"/>
      <c r="G217" s="230"/>
      <c r="H217" s="230"/>
      <c r="I217" s="230"/>
      <c r="J217" s="230"/>
      <c r="K217" s="230"/>
      <c r="L217" s="230"/>
      <c r="M217" s="230"/>
      <c r="N217" s="229"/>
      <c r="O217" s="229"/>
      <c r="P217" s="229"/>
      <c r="Q217" s="229"/>
      <c r="R217" s="230"/>
      <c r="S217" s="230"/>
      <c r="T217" s="230"/>
      <c r="U217" s="230"/>
      <c r="V217" s="230"/>
      <c r="W217" s="230"/>
      <c r="X217" s="230"/>
      <c r="Y217" s="230"/>
      <c r="Z217" s="210"/>
      <c r="AA217" s="210"/>
      <c r="AB217" s="210"/>
      <c r="AC217" s="210"/>
      <c r="AD217" s="210"/>
      <c r="AE217" s="210"/>
      <c r="AF217" s="210"/>
      <c r="AG217" s="210" t="s">
        <v>205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27"/>
      <c r="B218" s="228"/>
      <c r="C218" s="263" t="s">
        <v>463</v>
      </c>
      <c r="D218" s="261"/>
      <c r="E218" s="262">
        <v>53.043999999999997</v>
      </c>
      <c r="F218" s="230"/>
      <c r="G218" s="230"/>
      <c r="H218" s="230"/>
      <c r="I218" s="230"/>
      <c r="J218" s="230"/>
      <c r="K218" s="230"/>
      <c r="L218" s="230"/>
      <c r="M218" s="230"/>
      <c r="N218" s="229"/>
      <c r="O218" s="229"/>
      <c r="P218" s="229"/>
      <c r="Q218" s="229"/>
      <c r="R218" s="230"/>
      <c r="S218" s="230"/>
      <c r="T218" s="230"/>
      <c r="U218" s="230"/>
      <c r="V218" s="230"/>
      <c r="W218" s="230"/>
      <c r="X218" s="230"/>
      <c r="Y218" s="230"/>
      <c r="Z218" s="210"/>
      <c r="AA218" s="210"/>
      <c r="AB218" s="210"/>
      <c r="AC218" s="210"/>
      <c r="AD218" s="210"/>
      <c r="AE218" s="210"/>
      <c r="AF218" s="210"/>
      <c r="AG218" s="210" t="s">
        <v>205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">
      <c r="A219" s="227"/>
      <c r="B219" s="228"/>
      <c r="C219" s="263" t="s">
        <v>464</v>
      </c>
      <c r="D219" s="261"/>
      <c r="E219" s="262">
        <v>17.355</v>
      </c>
      <c r="F219" s="230"/>
      <c r="G219" s="230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30"/>
      <c r="Z219" s="210"/>
      <c r="AA219" s="210"/>
      <c r="AB219" s="210"/>
      <c r="AC219" s="210"/>
      <c r="AD219" s="210"/>
      <c r="AE219" s="210"/>
      <c r="AF219" s="210"/>
      <c r="AG219" s="210" t="s">
        <v>205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">
      <c r="A220" s="227"/>
      <c r="B220" s="228"/>
      <c r="C220" s="263" t="s">
        <v>465</v>
      </c>
      <c r="D220" s="261"/>
      <c r="E220" s="262">
        <v>25.44</v>
      </c>
      <c r="F220" s="230"/>
      <c r="G220" s="230"/>
      <c r="H220" s="230"/>
      <c r="I220" s="230"/>
      <c r="J220" s="230"/>
      <c r="K220" s="230"/>
      <c r="L220" s="230"/>
      <c r="M220" s="230"/>
      <c r="N220" s="229"/>
      <c r="O220" s="229"/>
      <c r="P220" s="229"/>
      <c r="Q220" s="229"/>
      <c r="R220" s="230"/>
      <c r="S220" s="230"/>
      <c r="T220" s="230"/>
      <c r="U220" s="230"/>
      <c r="V220" s="230"/>
      <c r="W220" s="230"/>
      <c r="X220" s="230"/>
      <c r="Y220" s="230"/>
      <c r="Z220" s="210"/>
      <c r="AA220" s="210"/>
      <c r="AB220" s="210"/>
      <c r="AC220" s="210"/>
      <c r="AD220" s="210"/>
      <c r="AE220" s="210"/>
      <c r="AF220" s="210"/>
      <c r="AG220" s="210" t="s">
        <v>205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">
      <c r="A221" s="227"/>
      <c r="B221" s="228"/>
      <c r="C221" s="263" t="s">
        <v>466</v>
      </c>
      <c r="D221" s="261"/>
      <c r="E221" s="262">
        <v>16.175000000000001</v>
      </c>
      <c r="F221" s="230"/>
      <c r="G221" s="230"/>
      <c r="H221" s="230"/>
      <c r="I221" s="230"/>
      <c r="J221" s="230"/>
      <c r="K221" s="230"/>
      <c r="L221" s="230"/>
      <c r="M221" s="230"/>
      <c r="N221" s="229"/>
      <c r="O221" s="229"/>
      <c r="P221" s="229"/>
      <c r="Q221" s="229"/>
      <c r="R221" s="230"/>
      <c r="S221" s="230"/>
      <c r="T221" s="230"/>
      <c r="U221" s="230"/>
      <c r="V221" s="230"/>
      <c r="W221" s="230"/>
      <c r="X221" s="230"/>
      <c r="Y221" s="230"/>
      <c r="Z221" s="210"/>
      <c r="AA221" s="210"/>
      <c r="AB221" s="210"/>
      <c r="AC221" s="210"/>
      <c r="AD221" s="210"/>
      <c r="AE221" s="210"/>
      <c r="AF221" s="210"/>
      <c r="AG221" s="210" t="s">
        <v>205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ht="22.5" outlineLevel="3" x14ac:dyDescent="0.2">
      <c r="A222" s="227"/>
      <c r="B222" s="228"/>
      <c r="C222" s="263" t="s">
        <v>358</v>
      </c>
      <c r="D222" s="261"/>
      <c r="E222" s="262">
        <v>-58.1</v>
      </c>
      <c r="F222" s="230"/>
      <c r="G222" s="230"/>
      <c r="H222" s="230"/>
      <c r="I222" s="230"/>
      <c r="J222" s="230"/>
      <c r="K222" s="230"/>
      <c r="L222" s="230"/>
      <c r="M222" s="230"/>
      <c r="N222" s="229"/>
      <c r="O222" s="229"/>
      <c r="P222" s="229"/>
      <c r="Q222" s="229"/>
      <c r="R222" s="230"/>
      <c r="S222" s="230"/>
      <c r="T222" s="230"/>
      <c r="U222" s="230"/>
      <c r="V222" s="230"/>
      <c r="W222" s="230"/>
      <c r="X222" s="230"/>
      <c r="Y222" s="230"/>
      <c r="Z222" s="210"/>
      <c r="AA222" s="210"/>
      <c r="AB222" s="210"/>
      <c r="AC222" s="210"/>
      <c r="AD222" s="210"/>
      <c r="AE222" s="210"/>
      <c r="AF222" s="210"/>
      <c r="AG222" s="210" t="s">
        <v>205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41">
        <v>50</v>
      </c>
      <c r="B223" s="242" t="s">
        <v>467</v>
      </c>
      <c r="C223" s="251" t="s">
        <v>468</v>
      </c>
      <c r="D223" s="243" t="s">
        <v>228</v>
      </c>
      <c r="E223" s="244">
        <v>7.1505000000000001</v>
      </c>
      <c r="F223" s="245"/>
      <c r="G223" s="246">
        <f>ROUND(E223*F223,2)</f>
        <v>0</v>
      </c>
      <c r="H223" s="231"/>
      <c r="I223" s="230">
        <f>ROUND(E223*H223,2)</f>
        <v>0</v>
      </c>
      <c r="J223" s="231"/>
      <c r="K223" s="230">
        <f>ROUND(E223*J223,2)</f>
        <v>0</v>
      </c>
      <c r="L223" s="230">
        <v>21</v>
      </c>
      <c r="M223" s="230">
        <f>G223*(1+L223/100)</f>
        <v>0</v>
      </c>
      <c r="N223" s="229">
        <v>0.31387999999999999</v>
      </c>
      <c r="O223" s="229">
        <f>ROUND(E223*N223,2)</f>
        <v>2.2400000000000002</v>
      </c>
      <c r="P223" s="229">
        <v>0</v>
      </c>
      <c r="Q223" s="229">
        <f>ROUND(E223*P223,2)</f>
        <v>0</v>
      </c>
      <c r="R223" s="230"/>
      <c r="S223" s="230" t="s">
        <v>148</v>
      </c>
      <c r="T223" s="230" t="s">
        <v>221</v>
      </c>
      <c r="U223" s="230">
        <v>1.208</v>
      </c>
      <c r="V223" s="230">
        <f>ROUND(E223*U223,2)</f>
        <v>8.64</v>
      </c>
      <c r="W223" s="230"/>
      <c r="X223" s="230" t="s">
        <v>200</v>
      </c>
      <c r="Y223" s="230" t="s">
        <v>136</v>
      </c>
      <c r="Z223" s="210"/>
      <c r="AA223" s="210"/>
      <c r="AB223" s="210"/>
      <c r="AC223" s="210"/>
      <c r="AD223" s="210"/>
      <c r="AE223" s="210"/>
      <c r="AF223" s="210"/>
      <c r="AG223" s="210" t="s">
        <v>201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">
      <c r="A224" s="227"/>
      <c r="B224" s="228"/>
      <c r="C224" s="252" t="s">
        <v>469</v>
      </c>
      <c r="D224" s="247"/>
      <c r="E224" s="247"/>
      <c r="F224" s="247"/>
      <c r="G224" s="247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30"/>
      <c r="Z224" s="210"/>
      <c r="AA224" s="210"/>
      <c r="AB224" s="210"/>
      <c r="AC224" s="210"/>
      <c r="AD224" s="210"/>
      <c r="AE224" s="210"/>
      <c r="AF224" s="210"/>
      <c r="AG224" s="210" t="s">
        <v>139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2" x14ac:dyDescent="0.2">
      <c r="A225" s="227"/>
      <c r="B225" s="228"/>
      <c r="C225" s="263" t="s">
        <v>470</v>
      </c>
      <c r="D225" s="261"/>
      <c r="E225" s="262">
        <v>4.1749999999999998</v>
      </c>
      <c r="F225" s="230"/>
      <c r="G225" s="230"/>
      <c r="H225" s="230"/>
      <c r="I225" s="230"/>
      <c r="J225" s="230"/>
      <c r="K225" s="230"/>
      <c r="L225" s="230"/>
      <c r="M225" s="230"/>
      <c r="N225" s="229"/>
      <c r="O225" s="229"/>
      <c r="P225" s="229"/>
      <c r="Q225" s="229"/>
      <c r="R225" s="230"/>
      <c r="S225" s="230"/>
      <c r="T225" s="230"/>
      <c r="U225" s="230"/>
      <c r="V225" s="230"/>
      <c r="W225" s="230"/>
      <c r="X225" s="230"/>
      <c r="Y225" s="230"/>
      <c r="Z225" s="210"/>
      <c r="AA225" s="210"/>
      <c r="AB225" s="210"/>
      <c r="AC225" s="210"/>
      <c r="AD225" s="210"/>
      <c r="AE225" s="210"/>
      <c r="AF225" s="210"/>
      <c r="AG225" s="210" t="s">
        <v>205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">
      <c r="A226" s="227"/>
      <c r="B226" s="228"/>
      <c r="C226" s="263" t="s">
        <v>471</v>
      </c>
      <c r="D226" s="261"/>
      <c r="E226" s="262">
        <v>0.53749999999999998</v>
      </c>
      <c r="F226" s="230"/>
      <c r="G226" s="230"/>
      <c r="H226" s="230"/>
      <c r="I226" s="230"/>
      <c r="J226" s="230"/>
      <c r="K226" s="230"/>
      <c r="L226" s="230"/>
      <c r="M226" s="230"/>
      <c r="N226" s="229"/>
      <c r="O226" s="229"/>
      <c r="P226" s="229"/>
      <c r="Q226" s="229"/>
      <c r="R226" s="230"/>
      <c r="S226" s="230"/>
      <c r="T226" s="230"/>
      <c r="U226" s="230"/>
      <c r="V226" s="230"/>
      <c r="W226" s="230"/>
      <c r="X226" s="230"/>
      <c r="Y226" s="230"/>
      <c r="Z226" s="210"/>
      <c r="AA226" s="210"/>
      <c r="AB226" s="210"/>
      <c r="AC226" s="210"/>
      <c r="AD226" s="210"/>
      <c r="AE226" s="210"/>
      <c r="AF226" s="210"/>
      <c r="AG226" s="210" t="s">
        <v>205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ht="22.5" outlineLevel="3" x14ac:dyDescent="0.2">
      <c r="A227" s="227"/>
      <c r="B227" s="228"/>
      <c r="C227" s="263" t="s">
        <v>472</v>
      </c>
      <c r="D227" s="261"/>
      <c r="E227" s="262">
        <v>2.4380000000000002</v>
      </c>
      <c r="F227" s="230"/>
      <c r="G227" s="230"/>
      <c r="H227" s="230"/>
      <c r="I227" s="230"/>
      <c r="J227" s="230"/>
      <c r="K227" s="230"/>
      <c r="L227" s="230"/>
      <c r="M227" s="230"/>
      <c r="N227" s="229"/>
      <c r="O227" s="229"/>
      <c r="P227" s="229"/>
      <c r="Q227" s="229"/>
      <c r="R227" s="230"/>
      <c r="S227" s="230"/>
      <c r="T227" s="230"/>
      <c r="U227" s="230"/>
      <c r="V227" s="230"/>
      <c r="W227" s="230"/>
      <c r="X227" s="230"/>
      <c r="Y227" s="230"/>
      <c r="Z227" s="210"/>
      <c r="AA227" s="210"/>
      <c r="AB227" s="210"/>
      <c r="AC227" s="210"/>
      <c r="AD227" s="210"/>
      <c r="AE227" s="210"/>
      <c r="AF227" s="210"/>
      <c r="AG227" s="210" t="s">
        <v>205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ht="22.5" outlineLevel="1" x14ac:dyDescent="0.2">
      <c r="A228" s="241">
        <v>51</v>
      </c>
      <c r="B228" s="242" t="s">
        <v>408</v>
      </c>
      <c r="C228" s="251" t="s">
        <v>409</v>
      </c>
      <c r="D228" s="243" t="s">
        <v>228</v>
      </c>
      <c r="E228" s="244">
        <v>1075.6159</v>
      </c>
      <c r="F228" s="245"/>
      <c r="G228" s="246">
        <f>ROUND(E228*F228,2)</f>
        <v>0</v>
      </c>
      <c r="H228" s="231"/>
      <c r="I228" s="230">
        <f>ROUND(E228*H228,2)</f>
        <v>0</v>
      </c>
      <c r="J228" s="231"/>
      <c r="K228" s="230">
        <f>ROUND(E228*J228,2)</f>
        <v>0</v>
      </c>
      <c r="L228" s="230">
        <v>21</v>
      </c>
      <c r="M228" s="230">
        <f>G228*(1+L228/100)</f>
        <v>0</v>
      </c>
      <c r="N228" s="229">
        <v>0.378</v>
      </c>
      <c r="O228" s="229">
        <f>ROUND(E228*N228,2)</f>
        <v>406.58</v>
      </c>
      <c r="P228" s="229">
        <v>0</v>
      </c>
      <c r="Q228" s="229">
        <f>ROUND(E228*P228,2)</f>
        <v>0</v>
      </c>
      <c r="R228" s="230"/>
      <c r="S228" s="230" t="s">
        <v>148</v>
      </c>
      <c r="T228" s="230" t="s">
        <v>221</v>
      </c>
      <c r="U228" s="230">
        <v>0.03</v>
      </c>
      <c r="V228" s="230">
        <f>ROUND(E228*U228,2)</f>
        <v>32.270000000000003</v>
      </c>
      <c r="W228" s="230"/>
      <c r="X228" s="230" t="s">
        <v>200</v>
      </c>
      <c r="Y228" s="230" t="s">
        <v>136</v>
      </c>
      <c r="Z228" s="210"/>
      <c r="AA228" s="210"/>
      <c r="AB228" s="210"/>
      <c r="AC228" s="210"/>
      <c r="AD228" s="210"/>
      <c r="AE228" s="210"/>
      <c r="AF228" s="210"/>
      <c r="AG228" s="210" t="s">
        <v>201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2" x14ac:dyDescent="0.2">
      <c r="A229" s="227"/>
      <c r="B229" s="228"/>
      <c r="C229" s="252" t="s">
        <v>473</v>
      </c>
      <c r="D229" s="247"/>
      <c r="E229" s="247"/>
      <c r="F229" s="247"/>
      <c r="G229" s="247"/>
      <c r="H229" s="230"/>
      <c r="I229" s="230"/>
      <c r="J229" s="230"/>
      <c r="K229" s="230"/>
      <c r="L229" s="230"/>
      <c r="M229" s="230"/>
      <c r="N229" s="229"/>
      <c r="O229" s="229"/>
      <c r="P229" s="229"/>
      <c r="Q229" s="229"/>
      <c r="R229" s="230"/>
      <c r="S229" s="230"/>
      <c r="T229" s="230"/>
      <c r="U229" s="230"/>
      <c r="V229" s="230"/>
      <c r="W229" s="230"/>
      <c r="X229" s="230"/>
      <c r="Y229" s="230"/>
      <c r="Z229" s="210"/>
      <c r="AA229" s="210"/>
      <c r="AB229" s="210"/>
      <c r="AC229" s="210"/>
      <c r="AD229" s="210"/>
      <c r="AE229" s="210"/>
      <c r="AF229" s="210"/>
      <c r="AG229" s="210" t="s">
        <v>139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ht="22.5" outlineLevel="3" x14ac:dyDescent="0.2">
      <c r="A230" s="227"/>
      <c r="B230" s="228"/>
      <c r="C230" s="253" t="s">
        <v>474</v>
      </c>
      <c r="D230" s="248"/>
      <c r="E230" s="248"/>
      <c r="F230" s="248"/>
      <c r="G230" s="248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139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49" t="str">
        <f>C230</f>
        <v>- na podkladní vrstvu chodníkových ploch v rámci této položky využito ŠD 0/32, zbývající  část provedena z bet. recyklátu - 94,47683/2,50/0,15 = 251,40 m2</v>
      </c>
      <c r="BB230" s="210"/>
      <c r="BC230" s="210"/>
      <c r="BD230" s="210"/>
      <c r="BE230" s="210"/>
      <c r="BF230" s="210"/>
      <c r="BG230" s="210"/>
      <c r="BH230" s="210"/>
    </row>
    <row r="231" spans="1:60" ht="33.75" outlineLevel="2" x14ac:dyDescent="0.2">
      <c r="A231" s="227"/>
      <c r="B231" s="228"/>
      <c r="C231" s="263" t="s">
        <v>475</v>
      </c>
      <c r="D231" s="261"/>
      <c r="E231" s="262">
        <v>1070.9842000000001</v>
      </c>
      <c r="F231" s="230"/>
      <c r="G231" s="230"/>
      <c r="H231" s="230"/>
      <c r="I231" s="230"/>
      <c r="J231" s="230"/>
      <c r="K231" s="230"/>
      <c r="L231" s="230"/>
      <c r="M231" s="230"/>
      <c r="N231" s="229"/>
      <c r="O231" s="229"/>
      <c r="P231" s="229"/>
      <c r="Q231" s="229"/>
      <c r="R231" s="230"/>
      <c r="S231" s="230"/>
      <c r="T231" s="230"/>
      <c r="U231" s="230"/>
      <c r="V231" s="230"/>
      <c r="W231" s="230"/>
      <c r="X231" s="230"/>
      <c r="Y231" s="230"/>
      <c r="Z231" s="210"/>
      <c r="AA231" s="210"/>
      <c r="AB231" s="210"/>
      <c r="AC231" s="210"/>
      <c r="AD231" s="210"/>
      <c r="AE231" s="210"/>
      <c r="AF231" s="210"/>
      <c r="AG231" s="210" t="s">
        <v>205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">
      <c r="A232" s="227"/>
      <c r="B232" s="228"/>
      <c r="C232" s="263" t="s">
        <v>476</v>
      </c>
      <c r="D232" s="261"/>
      <c r="E232" s="262">
        <v>170.23929999999999</v>
      </c>
      <c r="F232" s="230"/>
      <c r="G232" s="230"/>
      <c r="H232" s="230"/>
      <c r="I232" s="230"/>
      <c r="J232" s="230"/>
      <c r="K232" s="230"/>
      <c r="L232" s="230"/>
      <c r="M232" s="230"/>
      <c r="N232" s="229"/>
      <c r="O232" s="229"/>
      <c r="P232" s="229"/>
      <c r="Q232" s="229"/>
      <c r="R232" s="230"/>
      <c r="S232" s="230"/>
      <c r="T232" s="230"/>
      <c r="U232" s="230"/>
      <c r="V232" s="230"/>
      <c r="W232" s="230"/>
      <c r="X232" s="230"/>
      <c r="Y232" s="230"/>
      <c r="Z232" s="210"/>
      <c r="AA232" s="210"/>
      <c r="AB232" s="210"/>
      <c r="AC232" s="210"/>
      <c r="AD232" s="210"/>
      <c r="AE232" s="210"/>
      <c r="AF232" s="210"/>
      <c r="AG232" s="210" t="s">
        <v>205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">
      <c r="A233" s="227"/>
      <c r="B233" s="228"/>
      <c r="C233" s="263" t="s">
        <v>477</v>
      </c>
      <c r="D233" s="261"/>
      <c r="E233" s="262">
        <v>58.348399999999998</v>
      </c>
      <c r="F233" s="230"/>
      <c r="G233" s="230"/>
      <c r="H233" s="230"/>
      <c r="I233" s="230"/>
      <c r="J233" s="230"/>
      <c r="K233" s="230"/>
      <c r="L233" s="230"/>
      <c r="M233" s="230"/>
      <c r="N233" s="229"/>
      <c r="O233" s="229"/>
      <c r="P233" s="229"/>
      <c r="Q233" s="229"/>
      <c r="R233" s="230"/>
      <c r="S233" s="230"/>
      <c r="T233" s="230"/>
      <c r="U233" s="230"/>
      <c r="V233" s="230"/>
      <c r="W233" s="230"/>
      <c r="X233" s="230"/>
      <c r="Y233" s="230"/>
      <c r="Z233" s="210"/>
      <c r="AA233" s="210"/>
      <c r="AB233" s="210"/>
      <c r="AC233" s="210"/>
      <c r="AD233" s="210"/>
      <c r="AE233" s="210"/>
      <c r="AF233" s="210"/>
      <c r="AG233" s="210" t="s">
        <v>205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">
      <c r="A234" s="227"/>
      <c r="B234" s="228"/>
      <c r="C234" s="263" t="s">
        <v>478</v>
      </c>
      <c r="D234" s="261"/>
      <c r="E234" s="262">
        <v>27.984000000000002</v>
      </c>
      <c r="F234" s="230"/>
      <c r="G234" s="230"/>
      <c r="H234" s="230"/>
      <c r="I234" s="230"/>
      <c r="J234" s="230"/>
      <c r="K234" s="230"/>
      <c r="L234" s="230"/>
      <c r="M234" s="230"/>
      <c r="N234" s="229"/>
      <c r="O234" s="229"/>
      <c r="P234" s="229"/>
      <c r="Q234" s="229"/>
      <c r="R234" s="230"/>
      <c r="S234" s="230"/>
      <c r="T234" s="230"/>
      <c r="U234" s="230"/>
      <c r="V234" s="230"/>
      <c r="W234" s="230"/>
      <c r="X234" s="230"/>
      <c r="Y234" s="230"/>
      <c r="Z234" s="210"/>
      <c r="AA234" s="210"/>
      <c r="AB234" s="210"/>
      <c r="AC234" s="210"/>
      <c r="AD234" s="210"/>
      <c r="AE234" s="210"/>
      <c r="AF234" s="210"/>
      <c r="AG234" s="210" t="s">
        <v>205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">
      <c r="A235" s="227"/>
      <c r="B235" s="228"/>
      <c r="C235" s="263" t="s">
        <v>479</v>
      </c>
      <c r="D235" s="261"/>
      <c r="E235" s="262">
        <v>-251.94</v>
      </c>
      <c r="F235" s="230"/>
      <c r="G235" s="230"/>
      <c r="H235" s="230"/>
      <c r="I235" s="230"/>
      <c r="J235" s="230"/>
      <c r="K235" s="230"/>
      <c r="L235" s="230"/>
      <c r="M235" s="230"/>
      <c r="N235" s="229"/>
      <c r="O235" s="229"/>
      <c r="P235" s="229"/>
      <c r="Q235" s="229"/>
      <c r="R235" s="230"/>
      <c r="S235" s="230"/>
      <c r="T235" s="230"/>
      <c r="U235" s="230"/>
      <c r="V235" s="230"/>
      <c r="W235" s="230"/>
      <c r="X235" s="230"/>
      <c r="Y235" s="230"/>
      <c r="Z235" s="210"/>
      <c r="AA235" s="210"/>
      <c r="AB235" s="210"/>
      <c r="AC235" s="210"/>
      <c r="AD235" s="210"/>
      <c r="AE235" s="210"/>
      <c r="AF235" s="210"/>
      <c r="AG235" s="210" t="s">
        <v>205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ht="22.5" outlineLevel="1" x14ac:dyDescent="0.2">
      <c r="A236" s="241">
        <v>52</v>
      </c>
      <c r="B236" s="242" t="s">
        <v>408</v>
      </c>
      <c r="C236" s="251" t="s">
        <v>409</v>
      </c>
      <c r="D236" s="243" t="s">
        <v>228</v>
      </c>
      <c r="E236" s="244">
        <v>251.4</v>
      </c>
      <c r="F236" s="245"/>
      <c r="G236" s="246">
        <f>ROUND(E236*F236,2)</f>
        <v>0</v>
      </c>
      <c r="H236" s="231"/>
      <c r="I236" s="230">
        <f>ROUND(E236*H236,2)</f>
        <v>0</v>
      </c>
      <c r="J236" s="231"/>
      <c r="K236" s="230">
        <f>ROUND(E236*J236,2)</f>
        <v>0</v>
      </c>
      <c r="L236" s="230">
        <v>21</v>
      </c>
      <c r="M236" s="230">
        <f>G236*(1+L236/100)</f>
        <v>0</v>
      </c>
      <c r="N236" s="229">
        <v>0.378</v>
      </c>
      <c r="O236" s="229">
        <f>ROUND(E236*N236,2)</f>
        <v>95.03</v>
      </c>
      <c r="P236" s="229">
        <v>0</v>
      </c>
      <c r="Q236" s="229">
        <f>ROUND(E236*P236,2)</f>
        <v>0</v>
      </c>
      <c r="R236" s="230"/>
      <c r="S236" s="230" t="s">
        <v>148</v>
      </c>
      <c r="T236" s="230" t="s">
        <v>221</v>
      </c>
      <c r="U236" s="230">
        <v>0.03</v>
      </c>
      <c r="V236" s="230">
        <f>ROUND(E236*U236,2)</f>
        <v>7.54</v>
      </c>
      <c r="W236" s="230"/>
      <c r="X236" s="230" t="s">
        <v>200</v>
      </c>
      <c r="Y236" s="230" t="s">
        <v>136</v>
      </c>
      <c r="Z236" s="210"/>
      <c r="AA236" s="210"/>
      <c r="AB236" s="210"/>
      <c r="AC236" s="210"/>
      <c r="AD236" s="210"/>
      <c r="AE236" s="210"/>
      <c r="AF236" s="210"/>
      <c r="AG236" s="210" t="s">
        <v>201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">
      <c r="A237" s="227"/>
      <c r="B237" s="228"/>
      <c r="C237" s="252" t="s">
        <v>480</v>
      </c>
      <c r="D237" s="247"/>
      <c r="E237" s="247"/>
      <c r="F237" s="247"/>
      <c r="G237" s="247"/>
      <c r="H237" s="230"/>
      <c r="I237" s="230"/>
      <c r="J237" s="230"/>
      <c r="K237" s="230"/>
      <c r="L237" s="230"/>
      <c r="M237" s="230"/>
      <c r="N237" s="229"/>
      <c r="O237" s="229"/>
      <c r="P237" s="229"/>
      <c r="Q237" s="229"/>
      <c r="R237" s="230"/>
      <c r="S237" s="230"/>
      <c r="T237" s="230"/>
      <c r="U237" s="230"/>
      <c r="V237" s="230"/>
      <c r="W237" s="230"/>
      <c r="X237" s="230"/>
      <c r="Y237" s="230"/>
      <c r="Z237" s="210"/>
      <c r="AA237" s="210"/>
      <c r="AB237" s="210"/>
      <c r="AC237" s="210"/>
      <c r="AD237" s="210"/>
      <c r="AE237" s="210"/>
      <c r="AF237" s="210"/>
      <c r="AG237" s="210" t="s">
        <v>139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ht="22.5" outlineLevel="3" x14ac:dyDescent="0.2">
      <c r="A238" s="227"/>
      <c r="B238" s="228"/>
      <c r="C238" s="253" t="s">
        <v>481</v>
      </c>
      <c r="D238" s="248"/>
      <c r="E238" s="248"/>
      <c r="F238" s="248"/>
      <c r="G238" s="248"/>
      <c r="H238" s="230"/>
      <c r="I238" s="230"/>
      <c r="J238" s="230"/>
      <c r="K238" s="230"/>
      <c r="L238" s="230"/>
      <c r="M238" s="230"/>
      <c r="N238" s="229"/>
      <c r="O238" s="229"/>
      <c r="P238" s="229"/>
      <c r="Q238" s="229"/>
      <c r="R238" s="230"/>
      <c r="S238" s="230"/>
      <c r="T238" s="230"/>
      <c r="U238" s="230"/>
      <c r="V238" s="230"/>
      <c r="W238" s="230"/>
      <c r="X238" s="230"/>
      <c r="Y238" s="230"/>
      <c r="Z238" s="210"/>
      <c r="AA238" s="210"/>
      <c r="AB238" s="210"/>
      <c r="AC238" s="210"/>
      <c r="AD238" s="210"/>
      <c r="AE238" s="210"/>
      <c r="AF238" s="210"/>
      <c r="AG238" s="210" t="s">
        <v>139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49" t="str">
        <f>C238</f>
        <v>- na podkladní vrstvu chodníkových ploch v rámci této položky využito betonového recyklátu, zbývající  část provedena ze ŠD 0/32  - 1075,6159 m2</v>
      </c>
      <c r="BB238" s="210"/>
      <c r="BC238" s="210"/>
      <c r="BD238" s="210"/>
      <c r="BE238" s="210"/>
      <c r="BF238" s="210"/>
      <c r="BG238" s="210"/>
      <c r="BH238" s="210"/>
    </row>
    <row r="239" spans="1:60" ht="22.5" outlineLevel="1" x14ac:dyDescent="0.2">
      <c r="A239" s="241">
        <v>53</v>
      </c>
      <c r="B239" s="242" t="s">
        <v>482</v>
      </c>
      <c r="C239" s="251" t="s">
        <v>483</v>
      </c>
      <c r="D239" s="243" t="s">
        <v>228</v>
      </c>
      <c r="E239" s="244">
        <v>172.25925000000001</v>
      </c>
      <c r="F239" s="245"/>
      <c r="G239" s="246">
        <f>ROUND(E239*F239,2)</f>
        <v>0</v>
      </c>
      <c r="H239" s="231"/>
      <c r="I239" s="230">
        <f>ROUND(E239*H239,2)</f>
        <v>0</v>
      </c>
      <c r="J239" s="231"/>
      <c r="K239" s="230">
        <f>ROUND(E239*J239,2)</f>
        <v>0</v>
      </c>
      <c r="L239" s="230">
        <v>21</v>
      </c>
      <c r="M239" s="230">
        <f>G239*(1+L239/100)</f>
        <v>0</v>
      </c>
      <c r="N239" s="229">
        <v>0.441</v>
      </c>
      <c r="O239" s="229">
        <f>ROUND(E239*N239,2)</f>
        <v>75.97</v>
      </c>
      <c r="P239" s="229">
        <v>0</v>
      </c>
      <c r="Q239" s="229">
        <f>ROUND(E239*P239,2)</f>
        <v>0</v>
      </c>
      <c r="R239" s="230"/>
      <c r="S239" s="230" t="s">
        <v>148</v>
      </c>
      <c r="T239" s="230" t="s">
        <v>221</v>
      </c>
      <c r="U239" s="230">
        <v>2.9000000000000001E-2</v>
      </c>
      <c r="V239" s="230">
        <f>ROUND(E239*U239,2)</f>
        <v>5</v>
      </c>
      <c r="W239" s="230"/>
      <c r="X239" s="230" t="s">
        <v>200</v>
      </c>
      <c r="Y239" s="230" t="s">
        <v>136</v>
      </c>
      <c r="Z239" s="210"/>
      <c r="AA239" s="210"/>
      <c r="AB239" s="210"/>
      <c r="AC239" s="210"/>
      <c r="AD239" s="210"/>
      <c r="AE239" s="210"/>
      <c r="AF239" s="210"/>
      <c r="AG239" s="210" t="s">
        <v>201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2" x14ac:dyDescent="0.2">
      <c r="A240" s="227"/>
      <c r="B240" s="228"/>
      <c r="C240" s="252" t="s">
        <v>484</v>
      </c>
      <c r="D240" s="247"/>
      <c r="E240" s="247"/>
      <c r="F240" s="247"/>
      <c r="G240" s="247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30"/>
      <c r="Z240" s="210"/>
      <c r="AA240" s="210"/>
      <c r="AB240" s="210"/>
      <c r="AC240" s="210"/>
      <c r="AD240" s="210"/>
      <c r="AE240" s="210"/>
      <c r="AF240" s="210"/>
      <c r="AG240" s="210" t="s">
        <v>139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">
      <c r="A241" s="227"/>
      <c r="B241" s="228"/>
      <c r="C241" s="253" t="s">
        <v>485</v>
      </c>
      <c r="D241" s="248"/>
      <c r="E241" s="248"/>
      <c r="F241" s="248"/>
      <c r="G241" s="248"/>
      <c r="H241" s="230"/>
      <c r="I241" s="230"/>
      <c r="J241" s="230"/>
      <c r="K241" s="230"/>
      <c r="L241" s="230"/>
      <c r="M241" s="230"/>
      <c r="N241" s="229"/>
      <c r="O241" s="229"/>
      <c r="P241" s="229"/>
      <c r="Q241" s="229"/>
      <c r="R241" s="230"/>
      <c r="S241" s="230"/>
      <c r="T241" s="230"/>
      <c r="U241" s="230"/>
      <c r="V241" s="230"/>
      <c r="W241" s="230"/>
      <c r="X241" s="230"/>
      <c r="Y241" s="230"/>
      <c r="Z241" s="210"/>
      <c r="AA241" s="210"/>
      <c r="AB241" s="210"/>
      <c r="AC241" s="210"/>
      <c r="AD241" s="210"/>
      <c r="AE241" s="210"/>
      <c r="AF241" s="210"/>
      <c r="AG241" s="210" t="s">
        <v>139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">
      <c r="A242" s="227"/>
      <c r="B242" s="228"/>
      <c r="C242" s="253" t="s">
        <v>486</v>
      </c>
      <c r="D242" s="248"/>
      <c r="E242" s="248"/>
      <c r="F242" s="248"/>
      <c r="G242" s="248"/>
      <c r="H242" s="230"/>
      <c r="I242" s="230"/>
      <c r="J242" s="230"/>
      <c r="K242" s="230"/>
      <c r="L242" s="230"/>
      <c r="M242" s="230"/>
      <c r="N242" s="229"/>
      <c r="O242" s="229"/>
      <c r="P242" s="229"/>
      <c r="Q242" s="229"/>
      <c r="R242" s="230"/>
      <c r="S242" s="230"/>
      <c r="T242" s="230"/>
      <c r="U242" s="230"/>
      <c r="V242" s="230"/>
      <c r="W242" s="230"/>
      <c r="X242" s="230"/>
      <c r="Y242" s="230"/>
      <c r="Z242" s="210"/>
      <c r="AA242" s="210"/>
      <c r="AB242" s="210"/>
      <c r="AC242" s="210"/>
      <c r="AD242" s="210"/>
      <c r="AE242" s="210"/>
      <c r="AF242" s="210"/>
      <c r="AG242" s="210" t="s">
        <v>139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2" x14ac:dyDescent="0.2">
      <c r="A243" s="227"/>
      <c r="B243" s="228"/>
      <c r="C243" s="263" t="s">
        <v>487</v>
      </c>
      <c r="D243" s="261"/>
      <c r="E243" s="262">
        <v>172.25925000000001</v>
      </c>
      <c r="F243" s="230"/>
      <c r="G243" s="230"/>
      <c r="H243" s="230"/>
      <c r="I243" s="230"/>
      <c r="J243" s="230"/>
      <c r="K243" s="230"/>
      <c r="L243" s="230"/>
      <c r="M243" s="230"/>
      <c r="N243" s="229"/>
      <c r="O243" s="229"/>
      <c r="P243" s="229"/>
      <c r="Q243" s="229"/>
      <c r="R243" s="230"/>
      <c r="S243" s="230"/>
      <c r="T243" s="230"/>
      <c r="U243" s="230"/>
      <c r="V243" s="230"/>
      <c r="W243" s="230"/>
      <c r="X243" s="230"/>
      <c r="Y243" s="230"/>
      <c r="Z243" s="210"/>
      <c r="AA243" s="210"/>
      <c r="AB243" s="210"/>
      <c r="AC243" s="210"/>
      <c r="AD243" s="210"/>
      <c r="AE243" s="210"/>
      <c r="AF243" s="210"/>
      <c r="AG243" s="210" t="s">
        <v>205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ht="22.5" outlineLevel="1" x14ac:dyDescent="0.2">
      <c r="A244" s="241">
        <v>54</v>
      </c>
      <c r="B244" s="242" t="s">
        <v>488</v>
      </c>
      <c r="C244" s="251" t="s">
        <v>489</v>
      </c>
      <c r="D244" s="243" t="s">
        <v>228</v>
      </c>
      <c r="E244" s="244">
        <v>292.59365000000003</v>
      </c>
      <c r="F244" s="245"/>
      <c r="G244" s="246">
        <f>ROUND(E244*F244,2)</f>
        <v>0</v>
      </c>
      <c r="H244" s="231"/>
      <c r="I244" s="230">
        <f>ROUND(E244*H244,2)</f>
        <v>0</v>
      </c>
      <c r="J244" s="231"/>
      <c r="K244" s="230">
        <f>ROUND(E244*J244,2)</f>
        <v>0</v>
      </c>
      <c r="L244" s="230">
        <v>21</v>
      </c>
      <c r="M244" s="230">
        <f>G244*(1+L244/100)</f>
        <v>0</v>
      </c>
      <c r="N244" s="229">
        <v>0.441</v>
      </c>
      <c r="O244" s="229">
        <f>ROUND(E244*N244,2)</f>
        <v>129.03</v>
      </c>
      <c r="P244" s="229">
        <v>0</v>
      </c>
      <c r="Q244" s="229">
        <f>ROUND(E244*P244,2)</f>
        <v>0</v>
      </c>
      <c r="R244" s="230"/>
      <c r="S244" s="230" t="s">
        <v>148</v>
      </c>
      <c r="T244" s="230" t="s">
        <v>221</v>
      </c>
      <c r="U244" s="230">
        <v>0.03</v>
      </c>
      <c r="V244" s="230">
        <f>ROUND(E244*U244,2)</f>
        <v>8.7799999999999994</v>
      </c>
      <c r="W244" s="230"/>
      <c r="X244" s="230" t="s">
        <v>200</v>
      </c>
      <c r="Y244" s="230" t="s">
        <v>136</v>
      </c>
      <c r="Z244" s="210"/>
      <c r="AA244" s="210"/>
      <c r="AB244" s="210"/>
      <c r="AC244" s="210"/>
      <c r="AD244" s="210"/>
      <c r="AE244" s="210"/>
      <c r="AF244" s="210"/>
      <c r="AG244" s="210" t="s">
        <v>201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2" x14ac:dyDescent="0.2">
      <c r="A245" s="227"/>
      <c r="B245" s="228"/>
      <c r="C245" s="252" t="s">
        <v>490</v>
      </c>
      <c r="D245" s="247"/>
      <c r="E245" s="247"/>
      <c r="F245" s="247"/>
      <c r="G245" s="247"/>
      <c r="H245" s="230"/>
      <c r="I245" s="230"/>
      <c r="J245" s="230"/>
      <c r="K245" s="230"/>
      <c r="L245" s="230"/>
      <c r="M245" s="230"/>
      <c r="N245" s="229"/>
      <c r="O245" s="229"/>
      <c r="P245" s="229"/>
      <c r="Q245" s="229"/>
      <c r="R245" s="230"/>
      <c r="S245" s="230"/>
      <c r="T245" s="230"/>
      <c r="U245" s="230"/>
      <c r="V245" s="230"/>
      <c r="W245" s="230"/>
      <c r="X245" s="230"/>
      <c r="Y245" s="230"/>
      <c r="Z245" s="210"/>
      <c r="AA245" s="210"/>
      <c r="AB245" s="210"/>
      <c r="AC245" s="210"/>
      <c r="AD245" s="210"/>
      <c r="AE245" s="210"/>
      <c r="AF245" s="210"/>
      <c r="AG245" s="210" t="s">
        <v>139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">
      <c r="A246" s="227"/>
      <c r="B246" s="228"/>
      <c r="C246" s="253" t="s">
        <v>491</v>
      </c>
      <c r="D246" s="248"/>
      <c r="E246" s="248"/>
      <c r="F246" s="248"/>
      <c r="G246" s="248"/>
      <c r="H246" s="230"/>
      <c r="I246" s="230"/>
      <c r="J246" s="230"/>
      <c r="K246" s="230"/>
      <c r="L246" s="230"/>
      <c r="M246" s="230"/>
      <c r="N246" s="229"/>
      <c r="O246" s="229"/>
      <c r="P246" s="229"/>
      <c r="Q246" s="229"/>
      <c r="R246" s="230"/>
      <c r="S246" s="230"/>
      <c r="T246" s="230"/>
      <c r="U246" s="230"/>
      <c r="V246" s="230"/>
      <c r="W246" s="230"/>
      <c r="X246" s="230"/>
      <c r="Y246" s="230"/>
      <c r="Z246" s="210"/>
      <c r="AA246" s="210"/>
      <c r="AB246" s="210"/>
      <c r="AC246" s="210"/>
      <c r="AD246" s="210"/>
      <c r="AE246" s="210"/>
      <c r="AF246" s="210"/>
      <c r="AG246" s="210" t="s">
        <v>139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2" x14ac:dyDescent="0.2">
      <c r="A247" s="227"/>
      <c r="B247" s="228"/>
      <c r="C247" s="263" t="s">
        <v>492</v>
      </c>
      <c r="D247" s="261"/>
      <c r="E247" s="262">
        <v>186.52424999999999</v>
      </c>
      <c r="F247" s="230"/>
      <c r="G247" s="230"/>
      <c r="H247" s="230"/>
      <c r="I247" s="230"/>
      <c r="J247" s="230"/>
      <c r="K247" s="230"/>
      <c r="L247" s="230"/>
      <c r="M247" s="230"/>
      <c r="N247" s="229"/>
      <c r="O247" s="229"/>
      <c r="P247" s="229"/>
      <c r="Q247" s="229"/>
      <c r="R247" s="230"/>
      <c r="S247" s="230"/>
      <c r="T247" s="230"/>
      <c r="U247" s="230"/>
      <c r="V247" s="230"/>
      <c r="W247" s="230"/>
      <c r="X247" s="230"/>
      <c r="Y247" s="230"/>
      <c r="Z247" s="210"/>
      <c r="AA247" s="210"/>
      <c r="AB247" s="210"/>
      <c r="AC247" s="210"/>
      <c r="AD247" s="210"/>
      <c r="AE247" s="210"/>
      <c r="AF247" s="210"/>
      <c r="AG247" s="210" t="s">
        <v>205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">
      <c r="A248" s="227"/>
      <c r="B248" s="228"/>
      <c r="C248" s="263" t="s">
        <v>493</v>
      </c>
      <c r="D248" s="261"/>
      <c r="E248" s="262">
        <v>125.6099</v>
      </c>
      <c r="F248" s="230"/>
      <c r="G248" s="230"/>
      <c r="H248" s="230"/>
      <c r="I248" s="230"/>
      <c r="J248" s="230"/>
      <c r="K248" s="230"/>
      <c r="L248" s="230"/>
      <c r="M248" s="230"/>
      <c r="N248" s="229"/>
      <c r="O248" s="229"/>
      <c r="P248" s="229"/>
      <c r="Q248" s="229"/>
      <c r="R248" s="230"/>
      <c r="S248" s="230"/>
      <c r="T248" s="230"/>
      <c r="U248" s="230"/>
      <c r="V248" s="230"/>
      <c r="W248" s="230"/>
      <c r="X248" s="230"/>
      <c r="Y248" s="230"/>
      <c r="Z248" s="210"/>
      <c r="AA248" s="210"/>
      <c r="AB248" s="210"/>
      <c r="AC248" s="210"/>
      <c r="AD248" s="210"/>
      <c r="AE248" s="210"/>
      <c r="AF248" s="210"/>
      <c r="AG248" s="210" t="s">
        <v>205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">
      <c r="A249" s="227"/>
      <c r="B249" s="228"/>
      <c r="C249" s="263" t="s">
        <v>494</v>
      </c>
      <c r="D249" s="261"/>
      <c r="E249" s="262">
        <v>19.95825</v>
      </c>
      <c r="F249" s="230"/>
      <c r="G249" s="230"/>
      <c r="H249" s="230"/>
      <c r="I249" s="230"/>
      <c r="J249" s="230"/>
      <c r="K249" s="230"/>
      <c r="L249" s="230"/>
      <c r="M249" s="230"/>
      <c r="N249" s="229"/>
      <c r="O249" s="229"/>
      <c r="P249" s="229"/>
      <c r="Q249" s="229"/>
      <c r="R249" s="230"/>
      <c r="S249" s="230"/>
      <c r="T249" s="230"/>
      <c r="U249" s="230"/>
      <c r="V249" s="230"/>
      <c r="W249" s="230"/>
      <c r="X249" s="230"/>
      <c r="Y249" s="230"/>
      <c r="Z249" s="210"/>
      <c r="AA249" s="210"/>
      <c r="AB249" s="210"/>
      <c r="AC249" s="210"/>
      <c r="AD249" s="210"/>
      <c r="AE249" s="210"/>
      <c r="AF249" s="210"/>
      <c r="AG249" s="210" t="s">
        <v>205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2">
      <c r="A250" s="227"/>
      <c r="B250" s="228"/>
      <c r="C250" s="263" t="s">
        <v>495</v>
      </c>
      <c r="D250" s="261"/>
      <c r="E250" s="262">
        <v>18.60125</v>
      </c>
      <c r="F250" s="230"/>
      <c r="G250" s="230"/>
      <c r="H250" s="230"/>
      <c r="I250" s="230"/>
      <c r="J250" s="230"/>
      <c r="K250" s="230"/>
      <c r="L250" s="230"/>
      <c r="M250" s="230"/>
      <c r="N250" s="229"/>
      <c r="O250" s="229"/>
      <c r="P250" s="229"/>
      <c r="Q250" s="229"/>
      <c r="R250" s="230"/>
      <c r="S250" s="230"/>
      <c r="T250" s="230"/>
      <c r="U250" s="230"/>
      <c r="V250" s="230"/>
      <c r="W250" s="230"/>
      <c r="X250" s="230"/>
      <c r="Y250" s="230"/>
      <c r="Z250" s="210"/>
      <c r="AA250" s="210"/>
      <c r="AB250" s="210"/>
      <c r="AC250" s="210"/>
      <c r="AD250" s="210"/>
      <c r="AE250" s="210"/>
      <c r="AF250" s="210"/>
      <c r="AG250" s="210" t="s">
        <v>205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ht="22.5" outlineLevel="3" x14ac:dyDescent="0.2">
      <c r="A251" s="227"/>
      <c r="B251" s="228"/>
      <c r="C251" s="263" t="s">
        <v>358</v>
      </c>
      <c r="D251" s="261"/>
      <c r="E251" s="262">
        <v>-58.1</v>
      </c>
      <c r="F251" s="230"/>
      <c r="G251" s="230"/>
      <c r="H251" s="230"/>
      <c r="I251" s="230"/>
      <c r="J251" s="230"/>
      <c r="K251" s="230"/>
      <c r="L251" s="230"/>
      <c r="M251" s="230"/>
      <c r="N251" s="229"/>
      <c r="O251" s="229"/>
      <c r="P251" s="229"/>
      <c r="Q251" s="229"/>
      <c r="R251" s="230"/>
      <c r="S251" s="230"/>
      <c r="T251" s="230"/>
      <c r="U251" s="230"/>
      <c r="V251" s="230"/>
      <c r="W251" s="230"/>
      <c r="X251" s="230"/>
      <c r="Y251" s="230"/>
      <c r="Z251" s="210"/>
      <c r="AA251" s="210"/>
      <c r="AB251" s="210"/>
      <c r="AC251" s="210"/>
      <c r="AD251" s="210"/>
      <c r="AE251" s="210"/>
      <c r="AF251" s="210"/>
      <c r="AG251" s="210" t="s">
        <v>205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41">
        <v>55</v>
      </c>
      <c r="B252" s="242" t="s">
        <v>496</v>
      </c>
      <c r="C252" s="251" t="s">
        <v>497</v>
      </c>
      <c r="D252" s="243" t="s">
        <v>228</v>
      </c>
      <c r="E252" s="244">
        <v>2.68</v>
      </c>
      <c r="F252" s="245"/>
      <c r="G252" s="246">
        <f>ROUND(E252*F252,2)</f>
        <v>0</v>
      </c>
      <c r="H252" s="231"/>
      <c r="I252" s="230">
        <f>ROUND(E252*H252,2)</f>
        <v>0</v>
      </c>
      <c r="J252" s="231"/>
      <c r="K252" s="230">
        <f>ROUND(E252*J252,2)</f>
        <v>0</v>
      </c>
      <c r="L252" s="230">
        <v>21</v>
      </c>
      <c r="M252" s="230">
        <f>G252*(1+L252/100)</f>
        <v>0</v>
      </c>
      <c r="N252" s="229">
        <v>0.11453000000000001</v>
      </c>
      <c r="O252" s="229">
        <f>ROUND(E252*N252,2)</f>
        <v>0.31</v>
      </c>
      <c r="P252" s="229">
        <v>0</v>
      </c>
      <c r="Q252" s="229">
        <f>ROUND(E252*P252,2)</f>
        <v>0</v>
      </c>
      <c r="R252" s="230"/>
      <c r="S252" s="230" t="s">
        <v>148</v>
      </c>
      <c r="T252" s="230" t="s">
        <v>221</v>
      </c>
      <c r="U252" s="230">
        <v>0.42899999999999999</v>
      </c>
      <c r="V252" s="230">
        <f>ROUND(E252*U252,2)</f>
        <v>1.1499999999999999</v>
      </c>
      <c r="W252" s="230"/>
      <c r="X252" s="230" t="s">
        <v>200</v>
      </c>
      <c r="Y252" s="230" t="s">
        <v>136</v>
      </c>
      <c r="Z252" s="210"/>
      <c r="AA252" s="210"/>
      <c r="AB252" s="210"/>
      <c r="AC252" s="210"/>
      <c r="AD252" s="210"/>
      <c r="AE252" s="210"/>
      <c r="AF252" s="210"/>
      <c r="AG252" s="210" t="s">
        <v>201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2" x14ac:dyDescent="0.2">
      <c r="A253" s="227"/>
      <c r="B253" s="228"/>
      <c r="C253" s="252" t="s">
        <v>498</v>
      </c>
      <c r="D253" s="247"/>
      <c r="E253" s="247"/>
      <c r="F253" s="247"/>
      <c r="G253" s="247"/>
      <c r="H253" s="230"/>
      <c r="I253" s="230"/>
      <c r="J253" s="230"/>
      <c r="K253" s="230"/>
      <c r="L253" s="230"/>
      <c r="M253" s="230"/>
      <c r="N253" s="229"/>
      <c r="O253" s="229"/>
      <c r="P253" s="229"/>
      <c r="Q253" s="229"/>
      <c r="R253" s="230"/>
      <c r="S253" s="230"/>
      <c r="T253" s="230"/>
      <c r="U253" s="230"/>
      <c r="V253" s="230"/>
      <c r="W253" s="230"/>
      <c r="X253" s="230"/>
      <c r="Y253" s="230"/>
      <c r="Z253" s="210"/>
      <c r="AA253" s="210"/>
      <c r="AB253" s="210"/>
      <c r="AC253" s="210"/>
      <c r="AD253" s="210"/>
      <c r="AE253" s="210"/>
      <c r="AF253" s="210"/>
      <c r="AG253" s="210" t="s">
        <v>139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2" x14ac:dyDescent="0.2">
      <c r="A254" s="227"/>
      <c r="B254" s="228"/>
      <c r="C254" s="263" t="s">
        <v>499</v>
      </c>
      <c r="D254" s="261"/>
      <c r="E254" s="262">
        <v>2.68</v>
      </c>
      <c r="F254" s="230"/>
      <c r="G254" s="230"/>
      <c r="H254" s="230"/>
      <c r="I254" s="230"/>
      <c r="J254" s="230"/>
      <c r="K254" s="230"/>
      <c r="L254" s="230"/>
      <c r="M254" s="230"/>
      <c r="N254" s="229"/>
      <c r="O254" s="229"/>
      <c r="P254" s="229"/>
      <c r="Q254" s="229"/>
      <c r="R254" s="230"/>
      <c r="S254" s="230"/>
      <c r="T254" s="230"/>
      <c r="U254" s="230"/>
      <c r="V254" s="230"/>
      <c r="W254" s="230"/>
      <c r="X254" s="230"/>
      <c r="Y254" s="230"/>
      <c r="Z254" s="210"/>
      <c r="AA254" s="210"/>
      <c r="AB254" s="210"/>
      <c r="AC254" s="210"/>
      <c r="AD254" s="210"/>
      <c r="AE254" s="210"/>
      <c r="AF254" s="210"/>
      <c r="AG254" s="210" t="s">
        <v>205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41">
        <v>56</v>
      </c>
      <c r="B255" s="242" t="s">
        <v>500</v>
      </c>
      <c r="C255" s="251" t="s">
        <v>501</v>
      </c>
      <c r="D255" s="243" t="s">
        <v>228</v>
      </c>
      <c r="E255" s="244">
        <v>3.4079999999999999</v>
      </c>
      <c r="F255" s="245"/>
      <c r="G255" s="246">
        <f>ROUND(E255*F255,2)</f>
        <v>0</v>
      </c>
      <c r="H255" s="231"/>
      <c r="I255" s="230">
        <f>ROUND(E255*H255,2)</f>
        <v>0</v>
      </c>
      <c r="J255" s="231"/>
      <c r="K255" s="230">
        <f>ROUND(E255*J255,2)</f>
        <v>0</v>
      </c>
      <c r="L255" s="230">
        <v>21</v>
      </c>
      <c r="M255" s="230">
        <f>G255*(1+L255/100)</f>
        <v>0</v>
      </c>
      <c r="N255" s="229">
        <v>7.3899999999999993E-2</v>
      </c>
      <c r="O255" s="229">
        <f>ROUND(E255*N255,2)</f>
        <v>0.25</v>
      </c>
      <c r="P255" s="229">
        <v>0</v>
      </c>
      <c r="Q255" s="229">
        <f>ROUND(E255*P255,2)</f>
        <v>0</v>
      </c>
      <c r="R255" s="230"/>
      <c r="S255" s="230" t="s">
        <v>148</v>
      </c>
      <c r="T255" s="230" t="s">
        <v>221</v>
      </c>
      <c r="U255" s="230">
        <v>0.45200000000000001</v>
      </c>
      <c r="V255" s="230">
        <f>ROUND(E255*U255,2)</f>
        <v>1.54</v>
      </c>
      <c r="W255" s="230"/>
      <c r="X255" s="230" t="s">
        <v>200</v>
      </c>
      <c r="Y255" s="230" t="s">
        <v>136</v>
      </c>
      <c r="Z255" s="210"/>
      <c r="AA255" s="210"/>
      <c r="AB255" s="210"/>
      <c r="AC255" s="210"/>
      <c r="AD255" s="210"/>
      <c r="AE255" s="210"/>
      <c r="AF255" s="210"/>
      <c r="AG255" s="210" t="s">
        <v>201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2" x14ac:dyDescent="0.2">
      <c r="A256" s="227"/>
      <c r="B256" s="228"/>
      <c r="C256" s="252" t="s">
        <v>502</v>
      </c>
      <c r="D256" s="247"/>
      <c r="E256" s="247"/>
      <c r="F256" s="247"/>
      <c r="G256" s="247"/>
      <c r="H256" s="230"/>
      <c r="I256" s="230"/>
      <c r="J256" s="230"/>
      <c r="K256" s="230"/>
      <c r="L256" s="230"/>
      <c r="M256" s="230"/>
      <c r="N256" s="229"/>
      <c r="O256" s="229"/>
      <c r="P256" s="229"/>
      <c r="Q256" s="229"/>
      <c r="R256" s="230"/>
      <c r="S256" s="230"/>
      <c r="T256" s="230"/>
      <c r="U256" s="230"/>
      <c r="V256" s="230"/>
      <c r="W256" s="230"/>
      <c r="X256" s="230"/>
      <c r="Y256" s="230"/>
      <c r="Z256" s="210"/>
      <c r="AA256" s="210"/>
      <c r="AB256" s="210"/>
      <c r="AC256" s="210"/>
      <c r="AD256" s="210"/>
      <c r="AE256" s="210"/>
      <c r="AF256" s="210"/>
      <c r="AG256" s="210" t="s">
        <v>139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2" x14ac:dyDescent="0.2">
      <c r="A257" s="227"/>
      <c r="B257" s="228"/>
      <c r="C257" s="263" t="s">
        <v>288</v>
      </c>
      <c r="D257" s="261"/>
      <c r="E257" s="262">
        <v>3.4079999999999999</v>
      </c>
      <c r="F257" s="230"/>
      <c r="G257" s="230"/>
      <c r="H257" s="230"/>
      <c r="I257" s="230"/>
      <c r="J257" s="230"/>
      <c r="K257" s="230"/>
      <c r="L257" s="230"/>
      <c r="M257" s="230"/>
      <c r="N257" s="229"/>
      <c r="O257" s="229"/>
      <c r="P257" s="229"/>
      <c r="Q257" s="229"/>
      <c r="R257" s="230"/>
      <c r="S257" s="230"/>
      <c r="T257" s="230"/>
      <c r="U257" s="230"/>
      <c r="V257" s="230"/>
      <c r="W257" s="230"/>
      <c r="X257" s="230"/>
      <c r="Y257" s="230"/>
      <c r="Z257" s="210"/>
      <c r="AA257" s="210"/>
      <c r="AB257" s="210"/>
      <c r="AC257" s="210"/>
      <c r="AD257" s="210"/>
      <c r="AE257" s="210"/>
      <c r="AF257" s="210"/>
      <c r="AG257" s="210" t="s">
        <v>205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x14ac:dyDescent="0.2">
      <c r="A258" s="234" t="s">
        <v>128</v>
      </c>
      <c r="B258" s="235" t="s">
        <v>87</v>
      </c>
      <c r="C258" s="250" t="s">
        <v>88</v>
      </c>
      <c r="D258" s="236"/>
      <c r="E258" s="237"/>
      <c r="F258" s="238"/>
      <c r="G258" s="239">
        <f>SUMIF(AG259:AG281,"&lt;&gt;NOR",G259:G281)</f>
        <v>0</v>
      </c>
      <c r="H258" s="233"/>
      <c r="I258" s="233">
        <f>SUM(I259:I281)</f>
        <v>0</v>
      </c>
      <c r="J258" s="233"/>
      <c r="K258" s="233">
        <f>SUM(K259:K281)</f>
        <v>0</v>
      </c>
      <c r="L258" s="233"/>
      <c r="M258" s="233">
        <f>SUM(M259:M281)</f>
        <v>0</v>
      </c>
      <c r="N258" s="232"/>
      <c r="O258" s="232">
        <f>SUM(O259:O281)</f>
        <v>38.980000000000004</v>
      </c>
      <c r="P258" s="232"/>
      <c r="Q258" s="232">
        <f>SUM(Q259:Q281)</f>
        <v>0</v>
      </c>
      <c r="R258" s="233"/>
      <c r="S258" s="233"/>
      <c r="T258" s="233"/>
      <c r="U258" s="233"/>
      <c r="V258" s="233">
        <f>SUM(V259:V281)</f>
        <v>83.42</v>
      </c>
      <c r="W258" s="233"/>
      <c r="X258" s="233"/>
      <c r="Y258" s="233"/>
      <c r="AG258" t="s">
        <v>129</v>
      </c>
    </row>
    <row r="259" spans="1:60" ht="22.5" outlineLevel="1" x14ac:dyDescent="0.2">
      <c r="A259" s="241">
        <v>57</v>
      </c>
      <c r="B259" s="242" t="s">
        <v>503</v>
      </c>
      <c r="C259" s="251" t="s">
        <v>504</v>
      </c>
      <c r="D259" s="243" t="s">
        <v>307</v>
      </c>
      <c r="E259" s="244">
        <v>80.5</v>
      </c>
      <c r="F259" s="245"/>
      <c r="G259" s="246">
        <f>ROUND(E259*F259,2)</f>
        <v>0</v>
      </c>
      <c r="H259" s="231"/>
      <c r="I259" s="230">
        <f>ROUND(E259*H259,2)</f>
        <v>0</v>
      </c>
      <c r="J259" s="231"/>
      <c r="K259" s="230">
        <f>ROUND(E259*J259,2)</f>
        <v>0</v>
      </c>
      <c r="L259" s="230">
        <v>21</v>
      </c>
      <c r="M259" s="230">
        <f>G259*(1+L259/100)</f>
        <v>0</v>
      </c>
      <c r="N259" s="229">
        <v>0.43651000000000001</v>
      </c>
      <c r="O259" s="229">
        <f>ROUND(E259*N259,2)</f>
        <v>35.14</v>
      </c>
      <c r="P259" s="229">
        <v>0</v>
      </c>
      <c r="Q259" s="229">
        <f>ROUND(E259*P259,2)</f>
        <v>0</v>
      </c>
      <c r="R259" s="230"/>
      <c r="S259" s="230" t="s">
        <v>148</v>
      </c>
      <c r="T259" s="230" t="s">
        <v>221</v>
      </c>
      <c r="U259" s="230">
        <v>0.78386</v>
      </c>
      <c r="V259" s="230">
        <f>ROUND(E259*U259,2)</f>
        <v>63.1</v>
      </c>
      <c r="W259" s="230"/>
      <c r="X259" s="230" t="s">
        <v>166</v>
      </c>
      <c r="Y259" s="230" t="s">
        <v>136</v>
      </c>
      <c r="Z259" s="210"/>
      <c r="AA259" s="210"/>
      <c r="AB259" s="210"/>
      <c r="AC259" s="210"/>
      <c r="AD259" s="210"/>
      <c r="AE259" s="210"/>
      <c r="AF259" s="210"/>
      <c r="AG259" s="210" t="s">
        <v>167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2" x14ac:dyDescent="0.2">
      <c r="A260" s="227"/>
      <c r="B260" s="228"/>
      <c r="C260" s="252" t="s">
        <v>505</v>
      </c>
      <c r="D260" s="247"/>
      <c r="E260" s="247"/>
      <c r="F260" s="247"/>
      <c r="G260" s="247"/>
      <c r="H260" s="230"/>
      <c r="I260" s="230"/>
      <c r="J260" s="230"/>
      <c r="K260" s="230"/>
      <c r="L260" s="230"/>
      <c r="M260" s="230"/>
      <c r="N260" s="229"/>
      <c r="O260" s="229"/>
      <c r="P260" s="229"/>
      <c r="Q260" s="229"/>
      <c r="R260" s="230"/>
      <c r="S260" s="230"/>
      <c r="T260" s="230"/>
      <c r="U260" s="230"/>
      <c r="V260" s="230"/>
      <c r="W260" s="230"/>
      <c r="X260" s="230"/>
      <c r="Y260" s="230"/>
      <c r="Z260" s="210"/>
      <c r="AA260" s="210"/>
      <c r="AB260" s="210"/>
      <c r="AC260" s="210"/>
      <c r="AD260" s="210"/>
      <c r="AE260" s="210"/>
      <c r="AF260" s="210"/>
      <c r="AG260" s="210" t="s">
        <v>139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">
      <c r="A261" s="227"/>
      <c r="B261" s="228"/>
      <c r="C261" s="253" t="s">
        <v>506</v>
      </c>
      <c r="D261" s="248"/>
      <c r="E261" s="248"/>
      <c r="F261" s="248"/>
      <c r="G261" s="248"/>
      <c r="H261" s="230"/>
      <c r="I261" s="230"/>
      <c r="J261" s="230"/>
      <c r="K261" s="230"/>
      <c r="L261" s="230"/>
      <c r="M261" s="230"/>
      <c r="N261" s="229"/>
      <c r="O261" s="229"/>
      <c r="P261" s="229"/>
      <c r="Q261" s="229"/>
      <c r="R261" s="230"/>
      <c r="S261" s="230"/>
      <c r="T261" s="230"/>
      <c r="U261" s="230"/>
      <c r="V261" s="230"/>
      <c r="W261" s="230"/>
      <c r="X261" s="230"/>
      <c r="Y261" s="230"/>
      <c r="Z261" s="210"/>
      <c r="AA261" s="210"/>
      <c r="AB261" s="210"/>
      <c r="AC261" s="210"/>
      <c r="AD261" s="210"/>
      <c r="AE261" s="210"/>
      <c r="AF261" s="210"/>
      <c r="AG261" s="210" t="s">
        <v>139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2" x14ac:dyDescent="0.2">
      <c r="A262" s="227"/>
      <c r="B262" s="228"/>
      <c r="C262" s="263" t="s">
        <v>507</v>
      </c>
      <c r="D262" s="261"/>
      <c r="E262" s="262">
        <v>80.5</v>
      </c>
      <c r="F262" s="230"/>
      <c r="G262" s="230"/>
      <c r="H262" s="230"/>
      <c r="I262" s="230"/>
      <c r="J262" s="230"/>
      <c r="K262" s="230"/>
      <c r="L262" s="230"/>
      <c r="M262" s="230"/>
      <c r="N262" s="229"/>
      <c r="O262" s="229"/>
      <c r="P262" s="229"/>
      <c r="Q262" s="229"/>
      <c r="R262" s="230"/>
      <c r="S262" s="230"/>
      <c r="T262" s="230"/>
      <c r="U262" s="230"/>
      <c r="V262" s="230"/>
      <c r="W262" s="230"/>
      <c r="X262" s="230"/>
      <c r="Y262" s="230"/>
      <c r="Z262" s="210"/>
      <c r="AA262" s="210"/>
      <c r="AB262" s="210"/>
      <c r="AC262" s="210"/>
      <c r="AD262" s="210"/>
      <c r="AE262" s="210"/>
      <c r="AF262" s="210"/>
      <c r="AG262" s="210" t="s">
        <v>205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41">
        <v>58</v>
      </c>
      <c r="B263" s="242" t="s">
        <v>508</v>
      </c>
      <c r="C263" s="251" t="s">
        <v>509</v>
      </c>
      <c r="D263" s="243" t="s">
        <v>341</v>
      </c>
      <c r="E263" s="244">
        <v>11</v>
      </c>
      <c r="F263" s="245"/>
      <c r="G263" s="246">
        <f>ROUND(E263*F263,2)</f>
        <v>0</v>
      </c>
      <c r="H263" s="231"/>
      <c r="I263" s="230">
        <f>ROUND(E263*H263,2)</f>
        <v>0</v>
      </c>
      <c r="J263" s="231"/>
      <c r="K263" s="230">
        <f>ROUND(E263*J263,2)</f>
        <v>0</v>
      </c>
      <c r="L263" s="230">
        <v>21</v>
      </c>
      <c r="M263" s="230">
        <f>G263*(1+L263/100)</f>
        <v>0</v>
      </c>
      <c r="N263" s="229">
        <v>0.31590000000000001</v>
      </c>
      <c r="O263" s="229">
        <f>ROUND(E263*N263,2)</f>
        <v>3.47</v>
      </c>
      <c r="P263" s="229">
        <v>0</v>
      </c>
      <c r="Q263" s="229">
        <f>ROUND(E263*P263,2)</f>
        <v>0</v>
      </c>
      <c r="R263" s="230"/>
      <c r="S263" s="230" t="s">
        <v>148</v>
      </c>
      <c r="T263" s="230" t="s">
        <v>221</v>
      </c>
      <c r="U263" s="230">
        <v>1.55</v>
      </c>
      <c r="V263" s="230">
        <f>ROUND(E263*U263,2)</f>
        <v>17.05</v>
      </c>
      <c r="W263" s="230"/>
      <c r="X263" s="230" t="s">
        <v>200</v>
      </c>
      <c r="Y263" s="230" t="s">
        <v>136</v>
      </c>
      <c r="Z263" s="210"/>
      <c r="AA263" s="210"/>
      <c r="AB263" s="210"/>
      <c r="AC263" s="210"/>
      <c r="AD263" s="210"/>
      <c r="AE263" s="210"/>
      <c r="AF263" s="210"/>
      <c r="AG263" s="210" t="s">
        <v>201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">
      <c r="A264" s="227"/>
      <c r="B264" s="228"/>
      <c r="C264" s="252" t="s">
        <v>510</v>
      </c>
      <c r="D264" s="247"/>
      <c r="E264" s="247"/>
      <c r="F264" s="247"/>
      <c r="G264" s="247"/>
      <c r="H264" s="230"/>
      <c r="I264" s="230"/>
      <c r="J264" s="230"/>
      <c r="K264" s="230"/>
      <c r="L264" s="230"/>
      <c r="M264" s="230"/>
      <c r="N264" s="229"/>
      <c r="O264" s="229"/>
      <c r="P264" s="229"/>
      <c r="Q264" s="229"/>
      <c r="R264" s="230"/>
      <c r="S264" s="230"/>
      <c r="T264" s="230"/>
      <c r="U264" s="230"/>
      <c r="V264" s="230"/>
      <c r="W264" s="230"/>
      <c r="X264" s="230"/>
      <c r="Y264" s="230"/>
      <c r="Z264" s="210"/>
      <c r="AA264" s="210"/>
      <c r="AB264" s="210"/>
      <c r="AC264" s="210"/>
      <c r="AD264" s="210"/>
      <c r="AE264" s="210"/>
      <c r="AF264" s="210"/>
      <c r="AG264" s="210" t="s">
        <v>139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2" x14ac:dyDescent="0.2">
      <c r="A265" s="227"/>
      <c r="B265" s="228"/>
      <c r="C265" s="263" t="s">
        <v>511</v>
      </c>
      <c r="D265" s="261"/>
      <c r="E265" s="262">
        <v>9</v>
      </c>
      <c r="F265" s="230"/>
      <c r="G265" s="230"/>
      <c r="H265" s="230"/>
      <c r="I265" s="230"/>
      <c r="J265" s="230"/>
      <c r="K265" s="230"/>
      <c r="L265" s="230"/>
      <c r="M265" s="230"/>
      <c r="N265" s="229"/>
      <c r="O265" s="229"/>
      <c r="P265" s="229"/>
      <c r="Q265" s="229"/>
      <c r="R265" s="230"/>
      <c r="S265" s="230"/>
      <c r="T265" s="230"/>
      <c r="U265" s="230"/>
      <c r="V265" s="230"/>
      <c r="W265" s="230"/>
      <c r="X265" s="230"/>
      <c r="Y265" s="230"/>
      <c r="Z265" s="210"/>
      <c r="AA265" s="210"/>
      <c r="AB265" s="210"/>
      <c r="AC265" s="210"/>
      <c r="AD265" s="210"/>
      <c r="AE265" s="210"/>
      <c r="AF265" s="210"/>
      <c r="AG265" s="210" t="s">
        <v>205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">
      <c r="A266" s="227"/>
      <c r="B266" s="228"/>
      <c r="C266" s="263" t="s">
        <v>512</v>
      </c>
      <c r="D266" s="261"/>
      <c r="E266" s="262">
        <v>1</v>
      </c>
      <c r="F266" s="230"/>
      <c r="G266" s="230"/>
      <c r="H266" s="230"/>
      <c r="I266" s="230"/>
      <c r="J266" s="230"/>
      <c r="K266" s="230"/>
      <c r="L266" s="230"/>
      <c r="M266" s="230"/>
      <c r="N266" s="229"/>
      <c r="O266" s="229"/>
      <c r="P266" s="229"/>
      <c r="Q266" s="229"/>
      <c r="R266" s="230"/>
      <c r="S266" s="230"/>
      <c r="T266" s="230"/>
      <c r="U266" s="230"/>
      <c r="V266" s="230"/>
      <c r="W266" s="230"/>
      <c r="X266" s="230"/>
      <c r="Y266" s="230"/>
      <c r="Z266" s="210"/>
      <c r="AA266" s="210"/>
      <c r="AB266" s="210"/>
      <c r="AC266" s="210"/>
      <c r="AD266" s="210"/>
      <c r="AE266" s="210"/>
      <c r="AF266" s="210"/>
      <c r="AG266" s="210" t="s">
        <v>205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">
      <c r="A267" s="227"/>
      <c r="B267" s="228"/>
      <c r="C267" s="263" t="s">
        <v>513</v>
      </c>
      <c r="D267" s="261"/>
      <c r="E267" s="262">
        <v>1</v>
      </c>
      <c r="F267" s="230"/>
      <c r="G267" s="230"/>
      <c r="H267" s="230"/>
      <c r="I267" s="230"/>
      <c r="J267" s="230"/>
      <c r="K267" s="230"/>
      <c r="L267" s="230"/>
      <c r="M267" s="230"/>
      <c r="N267" s="229"/>
      <c r="O267" s="229"/>
      <c r="P267" s="229"/>
      <c r="Q267" s="229"/>
      <c r="R267" s="230"/>
      <c r="S267" s="230"/>
      <c r="T267" s="230"/>
      <c r="U267" s="230"/>
      <c r="V267" s="230"/>
      <c r="W267" s="230"/>
      <c r="X267" s="230"/>
      <c r="Y267" s="230"/>
      <c r="Z267" s="210"/>
      <c r="AA267" s="210"/>
      <c r="AB267" s="210"/>
      <c r="AC267" s="210"/>
      <c r="AD267" s="210"/>
      <c r="AE267" s="210"/>
      <c r="AF267" s="210"/>
      <c r="AG267" s="210" t="s">
        <v>205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41">
        <v>59</v>
      </c>
      <c r="B268" s="242" t="s">
        <v>514</v>
      </c>
      <c r="C268" s="251" t="s">
        <v>515</v>
      </c>
      <c r="D268" s="243" t="s">
        <v>341</v>
      </c>
      <c r="E268" s="244">
        <v>2</v>
      </c>
      <c r="F268" s="245"/>
      <c r="G268" s="246">
        <f>ROUND(E268*F268,2)</f>
        <v>0</v>
      </c>
      <c r="H268" s="231"/>
      <c r="I268" s="230">
        <f>ROUND(E268*H268,2)</f>
        <v>0</v>
      </c>
      <c r="J268" s="231"/>
      <c r="K268" s="230">
        <f>ROUND(E268*J268,2)</f>
        <v>0</v>
      </c>
      <c r="L268" s="230">
        <v>21</v>
      </c>
      <c r="M268" s="230">
        <f>G268*(1+L268/100)</f>
        <v>0</v>
      </c>
      <c r="N268" s="229">
        <v>8.7999999999999995E-2</v>
      </c>
      <c r="O268" s="229">
        <f>ROUND(E268*N268,2)</f>
        <v>0.18</v>
      </c>
      <c r="P268" s="229">
        <v>0</v>
      </c>
      <c r="Q268" s="229">
        <f>ROUND(E268*P268,2)</f>
        <v>0</v>
      </c>
      <c r="R268" s="230" t="s">
        <v>322</v>
      </c>
      <c r="S268" s="230" t="s">
        <v>148</v>
      </c>
      <c r="T268" s="230" t="s">
        <v>221</v>
      </c>
      <c r="U268" s="230">
        <v>0</v>
      </c>
      <c r="V268" s="230">
        <f>ROUND(E268*U268,2)</f>
        <v>0</v>
      </c>
      <c r="W268" s="230"/>
      <c r="X268" s="230" t="s">
        <v>323</v>
      </c>
      <c r="Y268" s="230" t="s">
        <v>136</v>
      </c>
      <c r="Z268" s="210"/>
      <c r="AA268" s="210"/>
      <c r="AB268" s="210"/>
      <c r="AC268" s="210"/>
      <c r="AD268" s="210"/>
      <c r="AE268" s="210"/>
      <c r="AF268" s="210"/>
      <c r="AG268" s="210" t="s">
        <v>324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2" x14ac:dyDescent="0.2">
      <c r="A269" s="227"/>
      <c r="B269" s="228"/>
      <c r="C269" s="252" t="s">
        <v>516</v>
      </c>
      <c r="D269" s="247"/>
      <c r="E269" s="247"/>
      <c r="F269" s="247"/>
      <c r="G269" s="247"/>
      <c r="H269" s="230"/>
      <c r="I269" s="230"/>
      <c r="J269" s="230"/>
      <c r="K269" s="230"/>
      <c r="L269" s="230"/>
      <c r="M269" s="230"/>
      <c r="N269" s="229"/>
      <c r="O269" s="229"/>
      <c r="P269" s="229"/>
      <c r="Q269" s="229"/>
      <c r="R269" s="230"/>
      <c r="S269" s="230"/>
      <c r="T269" s="230"/>
      <c r="U269" s="230"/>
      <c r="V269" s="230"/>
      <c r="W269" s="230"/>
      <c r="X269" s="230"/>
      <c r="Y269" s="230"/>
      <c r="Z269" s="210"/>
      <c r="AA269" s="210"/>
      <c r="AB269" s="210"/>
      <c r="AC269" s="210"/>
      <c r="AD269" s="210"/>
      <c r="AE269" s="210"/>
      <c r="AF269" s="210"/>
      <c r="AG269" s="210" t="s">
        <v>139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3" x14ac:dyDescent="0.2">
      <c r="A270" s="227"/>
      <c r="B270" s="228"/>
      <c r="C270" s="253" t="s">
        <v>517</v>
      </c>
      <c r="D270" s="248"/>
      <c r="E270" s="248"/>
      <c r="F270" s="248"/>
      <c r="G270" s="248"/>
      <c r="H270" s="230"/>
      <c r="I270" s="230"/>
      <c r="J270" s="230"/>
      <c r="K270" s="230"/>
      <c r="L270" s="230"/>
      <c r="M270" s="230"/>
      <c r="N270" s="229"/>
      <c r="O270" s="229"/>
      <c r="P270" s="229"/>
      <c r="Q270" s="229"/>
      <c r="R270" s="230"/>
      <c r="S270" s="230"/>
      <c r="T270" s="230"/>
      <c r="U270" s="230"/>
      <c r="V270" s="230"/>
      <c r="W270" s="230"/>
      <c r="X270" s="230"/>
      <c r="Y270" s="230"/>
      <c r="Z270" s="210"/>
      <c r="AA270" s="210"/>
      <c r="AB270" s="210"/>
      <c r="AC270" s="210"/>
      <c r="AD270" s="210"/>
      <c r="AE270" s="210"/>
      <c r="AF270" s="210"/>
      <c r="AG270" s="210" t="s">
        <v>139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">
      <c r="A271" s="227"/>
      <c r="B271" s="228"/>
      <c r="C271" s="253" t="s">
        <v>518</v>
      </c>
      <c r="D271" s="248"/>
      <c r="E271" s="248"/>
      <c r="F271" s="248"/>
      <c r="G271" s="248"/>
      <c r="H271" s="230"/>
      <c r="I271" s="230"/>
      <c r="J271" s="230"/>
      <c r="K271" s="230"/>
      <c r="L271" s="230"/>
      <c r="M271" s="230"/>
      <c r="N271" s="229"/>
      <c r="O271" s="229"/>
      <c r="P271" s="229"/>
      <c r="Q271" s="229"/>
      <c r="R271" s="230"/>
      <c r="S271" s="230"/>
      <c r="T271" s="230"/>
      <c r="U271" s="230"/>
      <c r="V271" s="230"/>
      <c r="W271" s="230"/>
      <c r="X271" s="230"/>
      <c r="Y271" s="230"/>
      <c r="Z271" s="210"/>
      <c r="AA271" s="210"/>
      <c r="AB271" s="210"/>
      <c r="AC271" s="210"/>
      <c r="AD271" s="210"/>
      <c r="AE271" s="210"/>
      <c r="AF271" s="210"/>
      <c r="AG271" s="210" t="s">
        <v>139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41">
        <v>60</v>
      </c>
      <c r="B272" s="242" t="s">
        <v>519</v>
      </c>
      <c r="C272" s="251" t="s">
        <v>520</v>
      </c>
      <c r="D272" s="243" t="s">
        <v>341</v>
      </c>
      <c r="E272" s="244">
        <v>1</v>
      </c>
      <c r="F272" s="245"/>
      <c r="G272" s="246">
        <f>ROUND(E272*F272,2)</f>
        <v>0</v>
      </c>
      <c r="H272" s="231"/>
      <c r="I272" s="230">
        <f>ROUND(E272*H272,2)</f>
        <v>0</v>
      </c>
      <c r="J272" s="231"/>
      <c r="K272" s="230">
        <f>ROUND(E272*J272,2)</f>
        <v>0</v>
      </c>
      <c r="L272" s="230">
        <v>21</v>
      </c>
      <c r="M272" s="230">
        <f>G272*(1+L272/100)</f>
        <v>0</v>
      </c>
      <c r="N272" s="229">
        <v>0.16900000000000001</v>
      </c>
      <c r="O272" s="229">
        <f>ROUND(E272*N272,2)</f>
        <v>0.17</v>
      </c>
      <c r="P272" s="229">
        <v>0</v>
      </c>
      <c r="Q272" s="229">
        <f>ROUND(E272*P272,2)</f>
        <v>0</v>
      </c>
      <c r="R272" s="230" t="s">
        <v>322</v>
      </c>
      <c r="S272" s="230" t="s">
        <v>148</v>
      </c>
      <c r="T272" s="230" t="s">
        <v>221</v>
      </c>
      <c r="U272" s="230">
        <v>0</v>
      </c>
      <c r="V272" s="230">
        <f>ROUND(E272*U272,2)</f>
        <v>0</v>
      </c>
      <c r="W272" s="230"/>
      <c r="X272" s="230" t="s">
        <v>323</v>
      </c>
      <c r="Y272" s="230" t="s">
        <v>136</v>
      </c>
      <c r="Z272" s="210"/>
      <c r="AA272" s="210"/>
      <c r="AB272" s="210"/>
      <c r="AC272" s="210"/>
      <c r="AD272" s="210"/>
      <c r="AE272" s="210"/>
      <c r="AF272" s="210"/>
      <c r="AG272" s="210" t="s">
        <v>324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2" x14ac:dyDescent="0.2">
      <c r="A273" s="227"/>
      <c r="B273" s="228"/>
      <c r="C273" s="252" t="s">
        <v>516</v>
      </c>
      <c r="D273" s="247"/>
      <c r="E273" s="247"/>
      <c r="F273" s="247"/>
      <c r="G273" s="247"/>
      <c r="H273" s="230"/>
      <c r="I273" s="230"/>
      <c r="J273" s="230"/>
      <c r="K273" s="230"/>
      <c r="L273" s="230"/>
      <c r="M273" s="230"/>
      <c r="N273" s="229"/>
      <c r="O273" s="229"/>
      <c r="P273" s="229"/>
      <c r="Q273" s="229"/>
      <c r="R273" s="230"/>
      <c r="S273" s="230"/>
      <c r="T273" s="230"/>
      <c r="U273" s="230"/>
      <c r="V273" s="230"/>
      <c r="W273" s="230"/>
      <c r="X273" s="230"/>
      <c r="Y273" s="230"/>
      <c r="Z273" s="210"/>
      <c r="AA273" s="210"/>
      <c r="AB273" s="210"/>
      <c r="AC273" s="210"/>
      <c r="AD273" s="210"/>
      <c r="AE273" s="210"/>
      <c r="AF273" s="210"/>
      <c r="AG273" s="210" t="s">
        <v>139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3" x14ac:dyDescent="0.2">
      <c r="A274" s="227"/>
      <c r="B274" s="228"/>
      <c r="C274" s="253" t="s">
        <v>521</v>
      </c>
      <c r="D274" s="248"/>
      <c r="E274" s="248"/>
      <c r="F274" s="248"/>
      <c r="G274" s="248"/>
      <c r="H274" s="230"/>
      <c r="I274" s="230"/>
      <c r="J274" s="230"/>
      <c r="K274" s="230"/>
      <c r="L274" s="230"/>
      <c r="M274" s="230"/>
      <c r="N274" s="229"/>
      <c r="O274" s="229"/>
      <c r="P274" s="229"/>
      <c r="Q274" s="229"/>
      <c r="R274" s="230"/>
      <c r="S274" s="230"/>
      <c r="T274" s="230"/>
      <c r="U274" s="230"/>
      <c r="V274" s="230"/>
      <c r="W274" s="230"/>
      <c r="X274" s="230"/>
      <c r="Y274" s="230"/>
      <c r="Z274" s="210"/>
      <c r="AA274" s="210"/>
      <c r="AB274" s="210"/>
      <c r="AC274" s="210"/>
      <c r="AD274" s="210"/>
      <c r="AE274" s="210"/>
      <c r="AF274" s="210"/>
      <c r="AG274" s="210" t="s">
        <v>139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3" x14ac:dyDescent="0.2">
      <c r="A275" s="227"/>
      <c r="B275" s="228"/>
      <c r="C275" s="253" t="s">
        <v>518</v>
      </c>
      <c r="D275" s="248"/>
      <c r="E275" s="248"/>
      <c r="F275" s="248"/>
      <c r="G275" s="248"/>
      <c r="H275" s="230"/>
      <c r="I275" s="230"/>
      <c r="J275" s="230"/>
      <c r="K275" s="230"/>
      <c r="L275" s="230"/>
      <c r="M275" s="230"/>
      <c r="N275" s="229"/>
      <c r="O275" s="229"/>
      <c r="P275" s="229"/>
      <c r="Q275" s="229"/>
      <c r="R275" s="230"/>
      <c r="S275" s="230"/>
      <c r="T275" s="230"/>
      <c r="U275" s="230"/>
      <c r="V275" s="230"/>
      <c r="W275" s="230"/>
      <c r="X275" s="230"/>
      <c r="Y275" s="230"/>
      <c r="Z275" s="210"/>
      <c r="AA275" s="210"/>
      <c r="AB275" s="210"/>
      <c r="AC275" s="210"/>
      <c r="AD275" s="210"/>
      <c r="AE275" s="210"/>
      <c r="AF275" s="210"/>
      <c r="AG275" s="210" t="s">
        <v>139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41">
        <v>61</v>
      </c>
      <c r="B276" s="242" t="s">
        <v>522</v>
      </c>
      <c r="C276" s="251" t="s">
        <v>523</v>
      </c>
      <c r="D276" s="243" t="s">
        <v>341</v>
      </c>
      <c r="E276" s="244">
        <v>3</v>
      </c>
      <c r="F276" s="245"/>
      <c r="G276" s="246">
        <f>ROUND(E276*F276,2)</f>
        <v>0</v>
      </c>
      <c r="H276" s="231"/>
      <c r="I276" s="230">
        <f>ROUND(E276*H276,2)</f>
        <v>0</v>
      </c>
      <c r="J276" s="231"/>
      <c r="K276" s="230">
        <f>ROUND(E276*J276,2)</f>
        <v>0</v>
      </c>
      <c r="L276" s="230">
        <v>21</v>
      </c>
      <c r="M276" s="230">
        <f>G276*(1+L276/100)</f>
        <v>0</v>
      </c>
      <c r="N276" s="229">
        <v>7.0200000000000002E-3</v>
      </c>
      <c r="O276" s="229">
        <f>ROUND(E276*N276,2)</f>
        <v>0.02</v>
      </c>
      <c r="P276" s="229">
        <v>0</v>
      </c>
      <c r="Q276" s="229">
        <f>ROUND(E276*P276,2)</f>
        <v>0</v>
      </c>
      <c r="R276" s="230"/>
      <c r="S276" s="230" t="s">
        <v>148</v>
      </c>
      <c r="T276" s="230" t="s">
        <v>221</v>
      </c>
      <c r="U276" s="230">
        <v>1.0900000000000001</v>
      </c>
      <c r="V276" s="230">
        <f>ROUND(E276*U276,2)</f>
        <v>3.27</v>
      </c>
      <c r="W276" s="230"/>
      <c r="X276" s="230" t="s">
        <v>200</v>
      </c>
      <c r="Y276" s="230" t="s">
        <v>136</v>
      </c>
      <c r="Z276" s="210"/>
      <c r="AA276" s="210"/>
      <c r="AB276" s="210"/>
      <c r="AC276" s="210"/>
      <c r="AD276" s="210"/>
      <c r="AE276" s="210"/>
      <c r="AF276" s="210"/>
      <c r="AG276" s="210" t="s">
        <v>201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2" x14ac:dyDescent="0.2">
      <c r="A277" s="227"/>
      <c r="B277" s="228"/>
      <c r="C277" s="252" t="s">
        <v>524</v>
      </c>
      <c r="D277" s="247"/>
      <c r="E277" s="247"/>
      <c r="F277" s="247"/>
      <c r="G277" s="247"/>
      <c r="H277" s="230"/>
      <c r="I277" s="230"/>
      <c r="J277" s="230"/>
      <c r="K277" s="230"/>
      <c r="L277" s="230"/>
      <c r="M277" s="230"/>
      <c r="N277" s="229"/>
      <c r="O277" s="229"/>
      <c r="P277" s="229"/>
      <c r="Q277" s="229"/>
      <c r="R277" s="230"/>
      <c r="S277" s="230"/>
      <c r="T277" s="230"/>
      <c r="U277" s="230"/>
      <c r="V277" s="230"/>
      <c r="W277" s="230"/>
      <c r="X277" s="230"/>
      <c r="Y277" s="230"/>
      <c r="Z277" s="210"/>
      <c r="AA277" s="210"/>
      <c r="AB277" s="210"/>
      <c r="AC277" s="210"/>
      <c r="AD277" s="210"/>
      <c r="AE277" s="210"/>
      <c r="AF277" s="210"/>
      <c r="AG277" s="210" t="s">
        <v>139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2" x14ac:dyDescent="0.2">
      <c r="A278" s="227"/>
      <c r="B278" s="228"/>
      <c r="C278" s="263" t="s">
        <v>525</v>
      </c>
      <c r="D278" s="261"/>
      <c r="E278" s="262">
        <v>1</v>
      </c>
      <c r="F278" s="230"/>
      <c r="G278" s="230"/>
      <c r="H278" s="230"/>
      <c r="I278" s="230"/>
      <c r="J278" s="230"/>
      <c r="K278" s="230"/>
      <c r="L278" s="230"/>
      <c r="M278" s="230"/>
      <c r="N278" s="229"/>
      <c r="O278" s="229"/>
      <c r="P278" s="229"/>
      <c r="Q278" s="229"/>
      <c r="R278" s="230"/>
      <c r="S278" s="230"/>
      <c r="T278" s="230"/>
      <c r="U278" s="230"/>
      <c r="V278" s="230"/>
      <c r="W278" s="230"/>
      <c r="X278" s="230"/>
      <c r="Y278" s="230"/>
      <c r="Z278" s="210"/>
      <c r="AA278" s="210"/>
      <c r="AB278" s="210"/>
      <c r="AC278" s="210"/>
      <c r="AD278" s="210"/>
      <c r="AE278" s="210"/>
      <c r="AF278" s="210"/>
      <c r="AG278" s="210" t="s">
        <v>205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3" x14ac:dyDescent="0.2">
      <c r="A279" s="227"/>
      <c r="B279" s="228"/>
      <c r="C279" s="263" t="s">
        <v>526</v>
      </c>
      <c r="D279" s="261"/>
      <c r="E279" s="262">
        <v>2</v>
      </c>
      <c r="F279" s="230"/>
      <c r="G279" s="230"/>
      <c r="H279" s="230"/>
      <c r="I279" s="230"/>
      <c r="J279" s="230"/>
      <c r="K279" s="230"/>
      <c r="L279" s="230"/>
      <c r="M279" s="230"/>
      <c r="N279" s="229"/>
      <c r="O279" s="229"/>
      <c r="P279" s="229"/>
      <c r="Q279" s="229"/>
      <c r="R279" s="230"/>
      <c r="S279" s="230"/>
      <c r="T279" s="230"/>
      <c r="U279" s="230"/>
      <c r="V279" s="230"/>
      <c r="W279" s="230"/>
      <c r="X279" s="230"/>
      <c r="Y279" s="230"/>
      <c r="Z279" s="210"/>
      <c r="AA279" s="210"/>
      <c r="AB279" s="210"/>
      <c r="AC279" s="210"/>
      <c r="AD279" s="210"/>
      <c r="AE279" s="210"/>
      <c r="AF279" s="210"/>
      <c r="AG279" s="210" t="s">
        <v>205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">
      <c r="A280" s="241">
        <v>62</v>
      </c>
      <c r="B280" s="242" t="s">
        <v>527</v>
      </c>
      <c r="C280" s="251" t="s">
        <v>528</v>
      </c>
      <c r="D280" s="243" t="s">
        <v>341</v>
      </c>
      <c r="E280" s="244">
        <v>2</v>
      </c>
      <c r="F280" s="245"/>
      <c r="G280" s="246">
        <f>ROUND(E280*F280,2)</f>
        <v>0</v>
      </c>
      <c r="H280" s="231"/>
      <c r="I280" s="230">
        <f>ROUND(E280*H280,2)</f>
        <v>0</v>
      </c>
      <c r="J280" s="231"/>
      <c r="K280" s="230">
        <f>ROUND(E280*J280,2)</f>
        <v>0</v>
      </c>
      <c r="L280" s="230">
        <v>21</v>
      </c>
      <c r="M280" s="230">
        <f>G280*(1+L280/100)</f>
        <v>0</v>
      </c>
      <c r="N280" s="229">
        <v>0</v>
      </c>
      <c r="O280" s="229">
        <f>ROUND(E280*N280,2)</f>
        <v>0</v>
      </c>
      <c r="P280" s="229">
        <v>0</v>
      </c>
      <c r="Q280" s="229">
        <f>ROUND(E280*P280,2)</f>
        <v>0</v>
      </c>
      <c r="R280" s="230"/>
      <c r="S280" s="230" t="s">
        <v>133</v>
      </c>
      <c r="T280" s="230" t="s">
        <v>134</v>
      </c>
      <c r="U280" s="230">
        <v>0</v>
      </c>
      <c r="V280" s="230">
        <f>ROUND(E280*U280,2)</f>
        <v>0</v>
      </c>
      <c r="W280" s="230"/>
      <c r="X280" s="230" t="s">
        <v>166</v>
      </c>
      <c r="Y280" s="230" t="s">
        <v>136</v>
      </c>
      <c r="Z280" s="210"/>
      <c r="AA280" s="210"/>
      <c r="AB280" s="210"/>
      <c r="AC280" s="210"/>
      <c r="AD280" s="210"/>
      <c r="AE280" s="210"/>
      <c r="AF280" s="210"/>
      <c r="AG280" s="210" t="s">
        <v>167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ht="22.5" outlineLevel="2" x14ac:dyDescent="0.2">
      <c r="A281" s="227"/>
      <c r="B281" s="228"/>
      <c r="C281" s="252" t="s">
        <v>529</v>
      </c>
      <c r="D281" s="247"/>
      <c r="E281" s="247"/>
      <c r="F281" s="247"/>
      <c r="G281" s="247"/>
      <c r="H281" s="230"/>
      <c r="I281" s="230"/>
      <c r="J281" s="230"/>
      <c r="K281" s="230"/>
      <c r="L281" s="230"/>
      <c r="M281" s="230"/>
      <c r="N281" s="229"/>
      <c r="O281" s="229"/>
      <c r="P281" s="229"/>
      <c r="Q281" s="229"/>
      <c r="R281" s="230"/>
      <c r="S281" s="230"/>
      <c r="T281" s="230"/>
      <c r="U281" s="230"/>
      <c r="V281" s="230"/>
      <c r="W281" s="230"/>
      <c r="X281" s="230"/>
      <c r="Y281" s="230"/>
      <c r="Z281" s="210"/>
      <c r="AA281" s="210"/>
      <c r="AB281" s="210"/>
      <c r="AC281" s="210"/>
      <c r="AD281" s="210"/>
      <c r="AE281" s="210"/>
      <c r="AF281" s="210"/>
      <c r="AG281" s="210" t="s">
        <v>139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49" t="str">
        <f>C281</f>
        <v>- přesun orientačního sloupku plynovodu, do určeného místa po odsouhlasení odpovědného zástupce vedení plynovodu, vč. doplnění tabulek</v>
      </c>
      <c r="BB281" s="210"/>
      <c r="BC281" s="210"/>
      <c r="BD281" s="210"/>
      <c r="BE281" s="210"/>
      <c r="BF281" s="210"/>
      <c r="BG281" s="210"/>
      <c r="BH281" s="210"/>
    </row>
    <row r="282" spans="1:60" x14ac:dyDescent="0.2">
      <c r="A282" s="234" t="s">
        <v>128</v>
      </c>
      <c r="B282" s="235" t="s">
        <v>89</v>
      </c>
      <c r="C282" s="250" t="s">
        <v>90</v>
      </c>
      <c r="D282" s="236"/>
      <c r="E282" s="237"/>
      <c r="F282" s="238"/>
      <c r="G282" s="239">
        <f>SUMIF(AG283:AG372,"&lt;&gt;NOR",G283:G372)</f>
        <v>0</v>
      </c>
      <c r="H282" s="233"/>
      <c r="I282" s="233">
        <f>SUM(I283:I372)</f>
        <v>0</v>
      </c>
      <c r="J282" s="233"/>
      <c r="K282" s="233">
        <f>SUM(K283:K372)</f>
        <v>0</v>
      </c>
      <c r="L282" s="233"/>
      <c r="M282" s="233">
        <f>SUM(M283:M372)</f>
        <v>0</v>
      </c>
      <c r="N282" s="232"/>
      <c r="O282" s="232">
        <f>SUM(O283:O372)</f>
        <v>354.83000000000004</v>
      </c>
      <c r="P282" s="232"/>
      <c r="Q282" s="232">
        <f>SUM(Q283:Q372)</f>
        <v>0.25</v>
      </c>
      <c r="R282" s="233"/>
      <c r="S282" s="233"/>
      <c r="T282" s="233"/>
      <c r="U282" s="233"/>
      <c r="V282" s="233">
        <f>SUM(V283:V372)</f>
        <v>549.96</v>
      </c>
      <c r="W282" s="233"/>
      <c r="X282" s="233"/>
      <c r="Y282" s="233"/>
      <c r="AG282" t="s">
        <v>129</v>
      </c>
    </row>
    <row r="283" spans="1:60" outlineLevel="1" x14ac:dyDescent="0.2">
      <c r="A283" s="241">
        <v>63</v>
      </c>
      <c r="B283" s="242" t="s">
        <v>530</v>
      </c>
      <c r="C283" s="251" t="s">
        <v>531</v>
      </c>
      <c r="D283" s="243" t="s">
        <v>341</v>
      </c>
      <c r="E283" s="244">
        <v>303.55500000000001</v>
      </c>
      <c r="F283" s="245"/>
      <c r="G283" s="246">
        <f>ROUND(E283*F283,2)</f>
        <v>0</v>
      </c>
      <c r="H283" s="231"/>
      <c r="I283" s="230">
        <f>ROUND(E283*H283,2)</f>
        <v>0</v>
      </c>
      <c r="J283" s="231"/>
      <c r="K283" s="230">
        <f>ROUND(E283*J283,2)</f>
        <v>0</v>
      </c>
      <c r="L283" s="230">
        <v>21</v>
      </c>
      <c r="M283" s="230">
        <f>G283*(1+L283/100)</f>
        <v>0</v>
      </c>
      <c r="N283" s="229">
        <v>0.08</v>
      </c>
      <c r="O283" s="229">
        <f>ROUND(E283*N283,2)</f>
        <v>24.28</v>
      </c>
      <c r="P283" s="229">
        <v>0</v>
      </c>
      <c r="Q283" s="229">
        <f>ROUND(E283*P283,2)</f>
        <v>0</v>
      </c>
      <c r="R283" s="230" t="s">
        <v>322</v>
      </c>
      <c r="S283" s="230" t="s">
        <v>148</v>
      </c>
      <c r="T283" s="230" t="s">
        <v>221</v>
      </c>
      <c r="U283" s="230">
        <v>0</v>
      </c>
      <c r="V283" s="230">
        <f>ROUND(E283*U283,2)</f>
        <v>0</v>
      </c>
      <c r="W283" s="230"/>
      <c r="X283" s="230" t="s">
        <v>323</v>
      </c>
      <c r="Y283" s="230" t="s">
        <v>136</v>
      </c>
      <c r="Z283" s="210"/>
      <c r="AA283" s="210"/>
      <c r="AB283" s="210"/>
      <c r="AC283" s="210"/>
      <c r="AD283" s="210"/>
      <c r="AE283" s="210"/>
      <c r="AF283" s="210"/>
      <c r="AG283" s="210" t="s">
        <v>324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2" x14ac:dyDescent="0.2">
      <c r="A284" s="227"/>
      <c r="B284" s="228"/>
      <c r="C284" s="252" t="s">
        <v>532</v>
      </c>
      <c r="D284" s="247"/>
      <c r="E284" s="247"/>
      <c r="F284" s="247"/>
      <c r="G284" s="247"/>
      <c r="H284" s="230"/>
      <c r="I284" s="230"/>
      <c r="J284" s="230"/>
      <c r="K284" s="230"/>
      <c r="L284" s="230"/>
      <c r="M284" s="230"/>
      <c r="N284" s="229"/>
      <c r="O284" s="229"/>
      <c r="P284" s="229"/>
      <c r="Q284" s="229"/>
      <c r="R284" s="230"/>
      <c r="S284" s="230"/>
      <c r="T284" s="230"/>
      <c r="U284" s="230"/>
      <c r="V284" s="230"/>
      <c r="W284" s="230"/>
      <c r="X284" s="230"/>
      <c r="Y284" s="230"/>
      <c r="Z284" s="210"/>
      <c r="AA284" s="210"/>
      <c r="AB284" s="210"/>
      <c r="AC284" s="210"/>
      <c r="AD284" s="210"/>
      <c r="AE284" s="210"/>
      <c r="AF284" s="210"/>
      <c r="AG284" s="210" t="s">
        <v>139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ht="22.5" outlineLevel="2" x14ac:dyDescent="0.2">
      <c r="A285" s="227"/>
      <c r="B285" s="228"/>
      <c r="C285" s="263" t="s">
        <v>533</v>
      </c>
      <c r="D285" s="261"/>
      <c r="E285" s="262">
        <v>303.55500000000001</v>
      </c>
      <c r="F285" s="230"/>
      <c r="G285" s="230"/>
      <c r="H285" s="230"/>
      <c r="I285" s="230"/>
      <c r="J285" s="230"/>
      <c r="K285" s="230"/>
      <c r="L285" s="230"/>
      <c r="M285" s="230"/>
      <c r="N285" s="229"/>
      <c r="O285" s="229"/>
      <c r="P285" s="229"/>
      <c r="Q285" s="229"/>
      <c r="R285" s="230"/>
      <c r="S285" s="230"/>
      <c r="T285" s="230"/>
      <c r="U285" s="230"/>
      <c r="V285" s="230"/>
      <c r="W285" s="230"/>
      <c r="X285" s="230"/>
      <c r="Y285" s="230"/>
      <c r="Z285" s="210"/>
      <c r="AA285" s="210"/>
      <c r="AB285" s="210"/>
      <c r="AC285" s="210"/>
      <c r="AD285" s="210"/>
      <c r="AE285" s="210"/>
      <c r="AF285" s="210"/>
      <c r="AG285" s="210" t="s">
        <v>205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">
      <c r="A286" s="241">
        <v>64</v>
      </c>
      <c r="B286" s="242" t="s">
        <v>534</v>
      </c>
      <c r="C286" s="251" t="s">
        <v>535</v>
      </c>
      <c r="D286" s="243" t="s">
        <v>341</v>
      </c>
      <c r="E286" s="244">
        <v>127.4</v>
      </c>
      <c r="F286" s="245"/>
      <c r="G286" s="246">
        <f>ROUND(E286*F286,2)</f>
        <v>0</v>
      </c>
      <c r="H286" s="231"/>
      <c r="I286" s="230">
        <f>ROUND(E286*H286,2)</f>
        <v>0</v>
      </c>
      <c r="J286" s="231"/>
      <c r="K286" s="230">
        <f>ROUND(E286*J286,2)</f>
        <v>0</v>
      </c>
      <c r="L286" s="230">
        <v>21</v>
      </c>
      <c r="M286" s="230">
        <f>G286*(1+L286/100)</f>
        <v>0</v>
      </c>
      <c r="N286" s="229">
        <v>4.8300000000000003E-2</v>
      </c>
      <c r="O286" s="229">
        <f>ROUND(E286*N286,2)</f>
        <v>6.15</v>
      </c>
      <c r="P286" s="229">
        <v>0</v>
      </c>
      <c r="Q286" s="229">
        <f>ROUND(E286*P286,2)</f>
        <v>0</v>
      </c>
      <c r="R286" s="230" t="s">
        <v>322</v>
      </c>
      <c r="S286" s="230" t="s">
        <v>148</v>
      </c>
      <c r="T286" s="230" t="s">
        <v>221</v>
      </c>
      <c r="U286" s="230">
        <v>0</v>
      </c>
      <c r="V286" s="230">
        <f>ROUND(E286*U286,2)</f>
        <v>0</v>
      </c>
      <c r="W286" s="230"/>
      <c r="X286" s="230" t="s">
        <v>323</v>
      </c>
      <c r="Y286" s="230" t="s">
        <v>136</v>
      </c>
      <c r="Z286" s="210"/>
      <c r="AA286" s="210"/>
      <c r="AB286" s="210"/>
      <c r="AC286" s="210"/>
      <c r="AD286" s="210"/>
      <c r="AE286" s="210"/>
      <c r="AF286" s="210"/>
      <c r="AG286" s="210" t="s">
        <v>324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2" x14ac:dyDescent="0.2">
      <c r="A287" s="227"/>
      <c r="B287" s="228"/>
      <c r="C287" s="252" t="s">
        <v>536</v>
      </c>
      <c r="D287" s="247"/>
      <c r="E287" s="247"/>
      <c r="F287" s="247"/>
      <c r="G287" s="247"/>
      <c r="H287" s="230"/>
      <c r="I287" s="230"/>
      <c r="J287" s="230"/>
      <c r="K287" s="230"/>
      <c r="L287" s="230"/>
      <c r="M287" s="230"/>
      <c r="N287" s="229"/>
      <c r="O287" s="229"/>
      <c r="P287" s="229"/>
      <c r="Q287" s="229"/>
      <c r="R287" s="230"/>
      <c r="S287" s="230"/>
      <c r="T287" s="230"/>
      <c r="U287" s="230"/>
      <c r="V287" s="230"/>
      <c r="W287" s="230"/>
      <c r="X287" s="230"/>
      <c r="Y287" s="230"/>
      <c r="Z287" s="210"/>
      <c r="AA287" s="210"/>
      <c r="AB287" s="210"/>
      <c r="AC287" s="210"/>
      <c r="AD287" s="210"/>
      <c r="AE287" s="210"/>
      <c r="AF287" s="210"/>
      <c r="AG287" s="210" t="s">
        <v>139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ht="22.5" outlineLevel="2" x14ac:dyDescent="0.2">
      <c r="A288" s="227"/>
      <c r="B288" s="228"/>
      <c r="C288" s="263" t="s">
        <v>537</v>
      </c>
      <c r="D288" s="261"/>
      <c r="E288" s="262">
        <v>127.4</v>
      </c>
      <c r="F288" s="230"/>
      <c r="G288" s="230"/>
      <c r="H288" s="230"/>
      <c r="I288" s="230"/>
      <c r="J288" s="230"/>
      <c r="K288" s="230"/>
      <c r="L288" s="230"/>
      <c r="M288" s="230"/>
      <c r="N288" s="229"/>
      <c r="O288" s="229"/>
      <c r="P288" s="229"/>
      <c r="Q288" s="229"/>
      <c r="R288" s="230"/>
      <c r="S288" s="230"/>
      <c r="T288" s="230"/>
      <c r="U288" s="230"/>
      <c r="V288" s="230"/>
      <c r="W288" s="230"/>
      <c r="X288" s="230"/>
      <c r="Y288" s="230"/>
      <c r="Z288" s="210"/>
      <c r="AA288" s="210"/>
      <c r="AB288" s="210"/>
      <c r="AC288" s="210"/>
      <c r="AD288" s="210"/>
      <c r="AE288" s="210"/>
      <c r="AF288" s="210"/>
      <c r="AG288" s="210" t="s">
        <v>205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">
      <c r="A289" s="241">
        <v>65</v>
      </c>
      <c r="B289" s="242" t="s">
        <v>538</v>
      </c>
      <c r="C289" s="251" t="s">
        <v>539</v>
      </c>
      <c r="D289" s="243" t="s">
        <v>341</v>
      </c>
      <c r="E289" s="244">
        <v>10</v>
      </c>
      <c r="F289" s="245"/>
      <c r="G289" s="246">
        <f>ROUND(E289*F289,2)</f>
        <v>0</v>
      </c>
      <c r="H289" s="231"/>
      <c r="I289" s="230">
        <f>ROUND(E289*H289,2)</f>
        <v>0</v>
      </c>
      <c r="J289" s="231"/>
      <c r="K289" s="230">
        <f>ROUND(E289*J289,2)</f>
        <v>0</v>
      </c>
      <c r="L289" s="230">
        <v>21</v>
      </c>
      <c r="M289" s="230">
        <f>G289*(1+L289/100)</f>
        <v>0</v>
      </c>
      <c r="N289" s="229">
        <v>6.7000000000000004E-2</v>
      </c>
      <c r="O289" s="229">
        <f>ROUND(E289*N289,2)</f>
        <v>0.67</v>
      </c>
      <c r="P289" s="229">
        <v>0</v>
      </c>
      <c r="Q289" s="229">
        <f>ROUND(E289*P289,2)</f>
        <v>0</v>
      </c>
      <c r="R289" s="230" t="s">
        <v>322</v>
      </c>
      <c r="S289" s="230" t="s">
        <v>148</v>
      </c>
      <c r="T289" s="230" t="s">
        <v>221</v>
      </c>
      <c r="U289" s="230">
        <v>0</v>
      </c>
      <c r="V289" s="230">
        <f>ROUND(E289*U289,2)</f>
        <v>0</v>
      </c>
      <c r="W289" s="230"/>
      <c r="X289" s="230" t="s">
        <v>323</v>
      </c>
      <c r="Y289" s="230" t="s">
        <v>136</v>
      </c>
      <c r="Z289" s="210"/>
      <c r="AA289" s="210"/>
      <c r="AB289" s="210"/>
      <c r="AC289" s="210"/>
      <c r="AD289" s="210"/>
      <c r="AE289" s="210"/>
      <c r="AF289" s="210"/>
      <c r="AG289" s="210" t="s">
        <v>324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2" x14ac:dyDescent="0.2">
      <c r="A290" s="227"/>
      <c r="B290" s="228"/>
      <c r="C290" s="252" t="s">
        <v>540</v>
      </c>
      <c r="D290" s="247"/>
      <c r="E290" s="247"/>
      <c r="F290" s="247"/>
      <c r="G290" s="247"/>
      <c r="H290" s="230"/>
      <c r="I290" s="230"/>
      <c r="J290" s="230"/>
      <c r="K290" s="230"/>
      <c r="L290" s="230"/>
      <c r="M290" s="230"/>
      <c r="N290" s="229"/>
      <c r="O290" s="229"/>
      <c r="P290" s="229"/>
      <c r="Q290" s="229"/>
      <c r="R290" s="230"/>
      <c r="S290" s="230"/>
      <c r="T290" s="230"/>
      <c r="U290" s="230"/>
      <c r="V290" s="230"/>
      <c r="W290" s="230"/>
      <c r="X290" s="230"/>
      <c r="Y290" s="230"/>
      <c r="Z290" s="210"/>
      <c r="AA290" s="210"/>
      <c r="AB290" s="210"/>
      <c r="AC290" s="210"/>
      <c r="AD290" s="210"/>
      <c r="AE290" s="210"/>
      <c r="AF290" s="210"/>
      <c r="AG290" s="210" t="s">
        <v>139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">
      <c r="A291" s="241">
        <v>66</v>
      </c>
      <c r="B291" s="242" t="s">
        <v>541</v>
      </c>
      <c r="C291" s="251" t="s">
        <v>542</v>
      </c>
      <c r="D291" s="243" t="s">
        <v>341</v>
      </c>
      <c r="E291" s="244">
        <v>11</v>
      </c>
      <c r="F291" s="245"/>
      <c r="G291" s="246">
        <f>ROUND(E291*F291,2)</f>
        <v>0</v>
      </c>
      <c r="H291" s="231"/>
      <c r="I291" s="230">
        <f>ROUND(E291*H291,2)</f>
        <v>0</v>
      </c>
      <c r="J291" s="231"/>
      <c r="K291" s="230">
        <f>ROUND(E291*J291,2)</f>
        <v>0</v>
      </c>
      <c r="L291" s="230">
        <v>21</v>
      </c>
      <c r="M291" s="230">
        <f>G291*(1+L291/100)</f>
        <v>0</v>
      </c>
      <c r="N291" s="229">
        <v>6.7000000000000004E-2</v>
      </c>
      <c r="O291" s="229">
        <f>ROUND(E291*N291,2)</f>
        <v>0.74</v>
      </c>
      <c r="P291" s="229">
        <v>0</v>
      </c>
      <c r="Q291" s="229">
        <f>ROUND(E291*P291,2)</f>
        <v>0</v>
      </c>
      <c r="R291" s="230" t="s">
        <v>322</v>
      </c>
      <c r="S291" s="230" t="s">
        <v>148</v>
      </c>
      <c r="T291" s="230" t="s">
        <v>221</v>
      </c>
      <c r="U291" s="230">
        <v>0</v>
      </c>
      <c r="V291" s="230">
        <f>ROUND(E291*U291,2)</f>
        <v>0</v>
      </c>
      <c r="W291" s="230"/>
      <c r="X291" s="230" t="s">
        <v>323</v>
      </c>
      <c r="Y291" s="230" t="s">
        <v>136</v>
      </c>
      <c r="Z291" s="210"/>
      <c r="AA291" s="210"/>
      <c r="AB291" s="210"/>
      <c r="AC291" s="210"/>
      <c r="AD291" s="210"/>
      <c r="AE291" s="210"/>
      <c r="AF291" s="210"/>
      <c r="AG291" s="210" t="s">
        <v>324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2" x14ac:dyDescent="0.2">
      <c r="A292" s="227"/>
      <c r="B292" s="228"/>
      <c r="C292" s="252" t="s">
        <v>543</v>
      </c>
      <c r="D292" s="247"/>
      <c r="E292" s="247"/>
      <c r="F292" s="247"/>
      <c r="G292" s="247"/>
      <c r="H292" s="230"/>
      <c r="I292" s="230"/>
      <c r="J292" s="230"/>
      <c r="K292" s="230"/>
      <c r="L292" s="230"/>
      <c r="M292" s="230"/>
      <c r="N292" s="229"/>
      <c r="O292" s="229"/>
      <c r="P292" s="229"/>
      <c r="Q292" s="229"/>
      <c r="R292" s="230"/>
      <c r="S292" s="230"/>
      <c r="T292" s="230"/>
      <c r="U292" s="230"/>
      <c r="V292" s="230"/>
      <c r="W292" s="230"/>
      <c r="X292" s="230"/>
      <c r="Y292" s="230"/>
      <c r="Z292" s="210"/>
      <c r="AA292" s="210"/>
      <c r="AB292" s="210"/>
      <c r="AC292" s="210"/>
      <c r="AD292" s="210"/>
      <c r="AE292" s="210"/>
      <c r="AF292" s="210"/>
      <c r="AG292" s="210" t="s">
        <v>139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ht="22.5" outlineLevel="1" x14ac:dyDescent="0.2">
      <c r="A293" s="241">
        <v>67</v>
      </c>
      <c r="B293" s="242" t="s">
        <v>544</v>
      </c>
      <c r="C293" s="251" t="s">
        <v>545</v>
      </c>
      <c r="D293" s="243" t="s">
        <v>341</v>
      </c>
      <c r="E293" s="244">
        <v>2</v>
      </c>
      <c r="F293" s="245"/>
      <c r="G293" s="246">
        <f>ROUND(E293*F293,2)</f>
        <v>0</v>
      </c>
      <c r="H293" s="231"/>
      <c r="I293" s="230">
        <f>ROUND(E293*H293,2)</f>
        <v>0</v>
      </c>
      <c r="J293" s="231"/>
      <c r="K293" s="230">
        <f>ROUND(E293*J293,2)</f>
        <v>0</v>
      </c>
      <c r="L293" s="230">
        <v>21</v>
      </c>
      <c r="M293" s="230">
        <f>G293*(1+L293/100)</f>
        <v>0</v>
      </c>
      <c r="N293" s="229">
        <v>5.3530000000000001E-2</v>
      </c>
      <c r="O293" s="229">
        <f>ROUND(E293*N293,2)</f>
        <v>0.11</v>
      </c>
      <c r="P293" s="229">
        <v>0</v>
      </c>
      <c r="Q293" s="229">
        <f>ROUND(E293*P293,2)</f>
        <v>0</v>
      </c>
      <c r="R293" s="230" t="s">
        <v>322</v>
      </c>
      <c r="S293" s="230" t="s">
        <v>148</v>
      </c>
      <c r="T293" s="230" t="s">
        <v>221</v>
      </c>
      <c r="U293" s="230">
        <v>0</v>
      </c>
      <c r="V293" s="230">
        <f>ROUND(E293*U293,2)</f>
        <v>0</v>
      </c>
      <c r="W293" s="230"/>
      <c r="X293" s="230" t="s">
        <v>323</v>
      </c>
      <c r="Y293" s="230" t="s">
        <v>136</v>
      </c>
      <c r="Z293" s="210"/>
      <c r="AA293" s="210"/>
      <c r="AB293" s="210"/>
      <c r="AC293" s="210"/>
      <c r="AD293" s="210"/>
      <c r="AE293" s="210"/>
      <c r="AF293" s="210"/>
      <c r="AG293" s="210" t="s">
        <v>324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2" x14ac:dyDescent="0.2">
      <c r="A294" s="227"/>
      <c r="B294" s="228"/>
      <c r="C294" s="252" t="s">
        <v>546</v>
      </c>
      <c r="D294" s="247"/>
      <c r="E294" s="247"/>
      <c r="F294" s="247"/>
      <c r="G294" s="247"/>
      <c r="H294" s="230"/>
      <c r="I294" s="230"/>
      <c r="J294" s="230"/>
      <c r="K294" s="230"/>
      <c r="L294" s="230"/>
      <c r="M294" s="230"/>
      <c r="N294" s="229"/>
      <c r="O294" s="229"/>
      <c r="P294" s="229"/>
      <c r="Q294" s="229"/>
      <c r="R294" s="230"/>
      <c r="S294" s="230"/>
      <c r="T294" s="230"/>
      <c r="U294" s="230"/>
      <c r="V294" s="230"/>
      <c r="W294" s="230"/>
      <c r="X294" s="230"/>
      <c r="Y294" s="230"/>
      <c r="Z294" s="210"/>
      <c r="AA294" s="210"/>
      <c r="AB294" s="210"/>
      <c r="AC294" s="210"/>
      <c r="AD294" s="210"/>
      <c r="AE294" s="210"/>
      <c r="AF294" s="210"/>
      <c r="AG294" s="210" t="s">
        <v>139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ht="22.5" outlineLevel="1" x14ac:dyDescent="0.2">
      <c r="A295" s="241">
        <v>68</v>
      </c>
      <c r="B295" s="242" t="s">
        <v>547</v>
      </c>
      <c r="C295" s="251" t="s">
        <v>548</v>
      </c>
      <c r="D295" s="243" t="s">
        <v>341</v>
      </c>
      <c r="E295" s="244">
        <v>2</v>
      </c>
      <c r="F295" s="245"/>
      <c r="G295" s="246">
        <f>ROUND(E295*F295,2)</f>
        <v>0</v>
      </c>
      <c r="H295" s="231"/>
      <c r="I295" s="230">
        <f>ROUND(E295*H295,2)</f>
        <v>0</v>
      </c>
      <c r="J295" s="231"/>
      <c r="K295" s="230">
        <f>ROUND(E295*J295,2)</f>
        <v>0</v>
      </c>
      <c r="L295" s="230">
        <v>21</v>
      </c>
      <c r="M295" s="230">
        <f>G295*(1+L295/100)</f>
        <v>0</v>
      </c>
      <c r="N295" s="229">
        <v>6.6530000000000006E-2</v>
      </c>
      <c r="O295" s="229">
        <f>ROUND(E295*N295,2)</f>
        <v>0.13</v>
      </c>
      <c r="P295" s="229">
        <v>0</v>
      </c>
      <c r="Q295" s="229">
        <f>ROUND(E295*P295,2)</f>
        <v>0</v>
      </c>
      <c r="R295" s="230" t="s">
        <v>322</v>
      </c>
      <c r="S295" s="230" t="s">
        <v>148</v>
      </c>
      <c r="T295" s="230" t="s">
        <v>221</v>
      </c>
      <c r="U295" s="230">
        <v>0</v>
      </c>
      <c r="V295" s="230">
        <f>ROUND(E295*U295,2)</f>
        <v>0</v>
      </c>
      <c r="W295" s="230"/>
      <c r="X295" s="230" t="s">
        <v>323</v>
      </c>
      <c r="Y295" s="230" t="s">
        <v>136</v>
      </c>
      <c r="Z295" s="210"/>
      <c r="AA295" s="210"/>
      <c r="AB295" s="210"/>
      <c r="AC295" s="210"/>
      <c r="AD295" s="210"/>
      <c r="AE295" s="210"/>
      <c r="AF295" s="210"/>
      <c r="AG295" s="210" t="s">
        <v>324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2" x14ac:dyDescent="0.2">
      <c r="A296" s="227"/>
      <c r="B296" s="228"/>
      <c r="C296" s="252" t="s">
        <v>549</v>
      </c>
      <c r="D296" s="247"/>
      <c r="E296" s="247"/>
      <c r="F296" s="247"/>
      <c r="G296" s="247"/>
      <c r="H296" s="230"/>
      <c r="I296" s="230"/>
      <c r="J296" s="230"/>
      <c r="K296" s="230"/>
      <c r="L296" s="230"/>
      <c r="M296" s="230"/>
      <c r="N296" s="229"/>
      <c r="O296" s="229"/>
      <c r="P296" s="229"/>
      <c r="Q296" s="229"/>
      <c r="R296" s="230"/>
      <c r="S296" s="230"/>
      <c r="T296" s="230"/>
      <c r="U296" s="230"/>
      <c r="V296" s="230"/>
      <c r="W296" s="230"/>
      <c r="X296" s="230"/>
      <c r="Y296" s="230"/>
      <c r="Z296" s="210"/>
      <c r="AA296" s="210"/>
      <c r="AB296" s="210"/>
      <c r="AC296" s="210"/>
      <c r="AD296" s="210"/>
      <c r="AE296" s="210"/>
      <c r="AF296" s="210"/>
      <c r="AG296" s="210" t="s">
        <v>139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">
      <c r="A297" s="241">
        <v>69</v>
      </c>
      <c r="B297" s="242" t="s">
        <v>550</v>
      </c>
      <c r="C297" s="251" t="s">
        <v>551</v>
      </c>
      <c r="D297" s="243" t="s">
        <v>341</v>
      </c>
      <c r="E297" s="244">
        <v>63.734999999999999</v>
      </c>
      <c r="F297" s="245"/>
      <c r="G297" s="246">
        <f>ROUND(E297*F297,2)</f>
        <v>0</v>
      </c>
      <c r="H297" s="231"/>
      <c r="I297" s="230">
        <f>ROUND(E297*H297,2)</f>
        <v>0</v>
      </c>
      <c r="J297" s="231"/>
      <c r="K297" s="230">
        <f>ROUND(E297*J297,2)</f>
        <v>0</v>
      </c>
      <c r="L297" s="230">
        <v>21</v>
      </c>
      <c r="M297" s="230">
        <f>G297*(1+L297/100)</f>
        <v>0</v>
      </c>
      <c r="N297" s="229">
        <v>4.4999999999999998E-2</v>
      </c>
      <c r="O297" s="229">
        <f>ROUND(E297*N297,2)</f>
        <v>2.87</v>
      </c>
      <c r="P297" s="229">
        <v>0</v>
      </c>
      <c r="Q297" s="229">
        <f>ROUND(E297*P297,2)</f>
        <v>0</v>
      </c>
      <c r="R297" s="230" t="s">
        <v>322</v>
      </c>
      <c r="S297" s="230" t="s">
        <v>148</v>
      </c>
      <c r="T297" s="230" t="s">
        <v>221</v>
      </c>
      <c r="U297" s="230">
        <v>0</v>
      </c>
      <c r="V297" s="230">
        <f>ROUND(E297*U297,2)</f>
        <v>0</v>
      </c>
      <c r="W297" s="230"/>
      <c r="X297" s="230" t="s">
        <v>323</v>
      </c>
      <c r="Y297" s="230" t="s">
        <v>136</v>
      </c>
      <c r="Z297" s="210"/>
      <c r="AA297" s="210"/>
      <c r="AB297" s="210"/>
      <c r="AC297" s="210"/>
      <c r="AD297" s="210"/>
      <c r="AE297" s="210"/>
      <c r="AF297" s="210"/>
      <c r="AG297" s="210" t="s">
        <v>324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2" x14ac:dyDescent="0.2">
      <c r="A298" s="227"/>
      <c r="B298" s="228"/>
      <c r="C298" s="252" t="s">
        <v>552</v>
      </c>
      <c r="D298" s="247"/>
      <c r="E298" s="247"/>
      <c r="F298" s="247"/>
      <c r="G298" s="247"/>
      <c r="H298" s="230"/>
      <c r="I298" s="230"/>
      <c r="J298" s="230"/>
      <c r="K298" s="230"/>
      <c r="L298" s="230"/>
      <c r="M298" s="230"/>
      <c r="N298" s="229"/>
      <c r="O298" s="229"/>
      <c r="P298" s="229"/>
      <c r="Q298" s="229"/>
      <c r="R298" s="230"/>
      <c r="S298" s="230"/>
      <c r="T298" s="230"/>
      <c r="U298" s="230"/>
      <c r="V298" s="230"/>
      <c r="W298" s="230"/>
      <c r="X298" s="230"/>
      <c r="Y298" s="230"/>
      <c r="Z298" s="210"/>
      <c r="AA298" s="210"/>
      <c r="AB298" s="210"/>
      <c r="AC298" s="210"/>
      <c r="AD298" s="210"/>
      <c r="AE298" s="210"/>
      <c r="AF298" s="210"/>
      <c r="AG298" s="210" t="s">
        <v>139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2" x14ac:dyDescent="0.2">
      <c r="A299" s="227"/>
      <c r="B299" s="228"/>
      <c r="C299" s="263" t="s">
        <v>553</v>
      </c>
      <c r="D299" s="261"/>
      <c r="E299" s="262">
        <v>63.734999999999999</v>
      </c>
      <c r="F299" s="230"/>
      <c r="G299" s="230"/>
      <c r="H299" s="230"/>
      <c r="I299" s="230"/>
      <c r="J299" s="230"/>
      <c r="K299" s="230"/>
      <c r="L299" s="230"/>
      <c r="M299" s="230"/>
      <c r="N299" s="229"/>
      <c r="O299" s="229"/>
      <c r="P299" s="229"/>
      <c r="Q299" s="229"/>
      <c r="R299" s="230"/>
      <c r="S299" s="230"/>
      <c r="T299" s="230"/>
      <c r="U299" s="230"/>
      <c r="V299" s="230"/>
      <c r="W299" s="230"/>
      <c r="X299" s="230"/>
      <c r="Y299" s="230"/>
      <c r="Z299" s="210"/>
      <c r="AA299" s="210"/>
      <c r="AB299" s="210"/>
      <c r="AC299" s="210"/>
      <c r="AD299" s="210"/>
      <c r="AE299" s="210"/>
      <c r="AF299" s="210"/>
      <c r="AG299" s="210" t="s">
        <v>205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41">
        <v>70</v>
      </c>
      <c r="B300" s="242" t="s">
        <v>554</v>
      </c>
      <c r="C300" s="251" t="s">
        <v>555</v>
      </c>
      <c r="D300" s="243" t="s">
        <v>341</v>
      </c>
      <c r="E300" s="244">
        <v>897.43499999999995</v>
      </c>
      <c r="F300" s="245"/>
      <c r="G300" s="246">
        <f>ROUND(E300*F300,2)</f>
        <v>0</v>
      </c>
      <c r="H300" s="231"/>
      <c r="I300" s="230">
        <f>ROUND(E300*H300,2)</f>
        <v>0</v>
      </c>
      <c r="J300" s="231"/>
      <c r="K300" s="230">
        <f>ROUND(E300*J300,2)</f>
        <v>0</v>
      </c>
      <c r="L300" s="230">
        <v>21</v>
      </c>
      <c r="M300" s="230">
        <f>G300*(1+L300/100)</f>
        <v>0</v>
      </c>
      <c r="N300" s="229">
        <v>3.5999999999999997E-2</v>
      </c>
      <c r="O300" s="229">
        <f>ROUND(E300*N300,2)</f>
        <v>32.31</v>
      </c>
      <c r="P300" s="229">
        <v>0</v>
      </c>
      <c r="Q300" s="229">
        <f>ROUND(E300*P300,2)</f>
        <v>0</v>
      </c>
      <c r="R300" s="230" t="s">
        <v>322</v>
      </c>
      <c r="S300" s="230" t="s">
        <v>148</v>
      </c>
      <c r="T300" s="230" t="s">
        <v>221</v>
      </c>
      <c r="U300" s="230">
        <v>0</v>
      </c>
      <c r="V300" s="230">
        <f>ROUND(E300*U300,2)</f>
        <v>0</v>
      </c>
      <c r="W300" s="230"/>
      <c r="X300" s="230" t="s">
        <v>323</v>
      </c>
      <c r="Y300" s="230" t="s">
        <v>136</v>
      </c>
      <c r="Z300" s="210"/>
      <c r="AA300" s="210"/>
      <c r="AB300" s="210"/>
      <c r="AC300" s="210"/>
      <c r="AD300" s="210"/>
      <c r="AE300" s="210"/>
      <c r="AF300" s="210"/>
      <c r="AG300" s="210" t="s">
        <v>324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2" x14ac:dyDescent="0.2">
      <c r="A301" s="227"/>
      <c r="B301" s="228"/>
      <c r="C301" s="252" t="s">
        <v>556</v>
      </c>
      <c r="D301" s="247"/>
      <c r="E301" s="247"/>
      <c r="F301" s="247"/>
      <c r="G301" s="247"/>
      <c r="H301" s="230"/>
      <c r="I301" s="230"/>
      <c r="J301" s="230"/>
      <c r="K301" s="230"/>
      <c r="L301" s="230"/>
      <c r="M301" s="230"/>
      <c r="N301" s="229"/>
      <c r="O301" s="229"/>
      <c r="P301" s="229"/>
      <c r="Q301" s="229"/>
      <c r="R301" s="230"/>
      <c r="S301" s="230"/>
      <c r="T301" s="230"/>
      <c r="U301" s="230"/>
      <c r="V301" s="230"/>
      <c r="W301" s="230"/>
      <c r="X301" s="230"/>
      <c r="Y301" s="230"/>
      <c r="Z301" s="210"/>
      <c r="AA301" s="210"/>
      <c r="AB301" s="210"/>
      <c r="AC301" s="210"/>
      <c r="AD301" s="210"/>
      <c r="AE301" s="210"/>
      <c r="AF301" s="210"/>
      <c r="AG301" s="210" t="s">
        <v>139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ht="45" outlineLevel="2" x14ac:dyDescent="0.2">
      <c r="A302" s="227"/>
      <c r="B302" s="228"/>
      <c r="C302" s="263" t="s">
        <v>557</v>
      </c>
      <c r="D302" s="261"/>
      <c r="E302" s="262">
        <v>897.43499999999995</v>
      </c>
      <c r="F302" s="230"/>
      <c r="G302" s="230"/>
      <c r="H302" s="230"/>
      <c r="I302" s="230"/>
      <c r="J302" s="230"/>
      <c r="K302" s="230"/>
      <c r="L302" s="230"/>
      <c r="M302" s="230"/>
      <c r="N302" s="229"/>
      <c r="O302" s="229"/>
      <c r="P302" s="229"/>
      <c r="Q302" s="229"/>
      <c r="R302" s="230"/>
      <c r="S302" s="230"/>
      <c r="T302" s="230"/>
      <c r="U302" s="230"/>
      <c r="V302" s="230"/>
      <c r="W302" s="230"/>
      <c r="X302" s="230"/>
      <c r="Y302" s="230"/>
      <c r="Z302" s="210"/>
      <c r="AA302" s="210"/>
      <c r="AB302" s="210"/>
      <c r="AC302" s="210"/>
      <c r="AD302" s="210"/>
      <c r="AE302" s="210"/>
      <c r="AF302" s="210"/>
      <c r="AG302" s="210" t="s">
        <v>205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">
      <c r="A303" s="241">
        <v>71</v>
      </c>
      <c r="B303" s="242" t="s">
        <v>558</v>
      </c>
      <c r="C303" s="251" t="s">
        <v>559</v>
      </c>
      <c r="D303" s="243" t="s">
        <v>341</v>
      </c>
      <c r="E303" s="244">
        <v>2</v>
      </c>
      <c r="F303" s="245"/>
      <c r="G303" s="246">
        <f>ROUND(E303*F303,2)</f>
        <v>0</v>
      </c>
      <c r="H303" s="231"/>
      <c r="I303" s="230">
        <f>ROUND(E303*H303,2)</f>
        <v>0</v>
      </c>
      <c r="J303" s="231"/>
      <c r="K303" s="230">
        <f>ROUND(E303*J303,2)</f>
        <v>0</v>
      </c>
      <c r="L303" s="230">
        <v>21</v>
      </c>
      <c r="M303" s="230">
        <f>G303*(1+L303/100)</f>
        <v>0</v>
      </c>
      <c r="N303" s="229">
        <v>3.5000000000000003E-2</v>
      </c>
      <c r="O303" s="229">
        <f>ROUND(E303*N303,2)</f>
        <v>7.0000000000000007E-2</v>
      </c>
      <c r="P303" s="229">
        <v>0</v>
      </c>
      <c r="Q303" s="229">
        <f>ROUND(E303*P303,2)</f>
        <v>0</v>
      </c>
      <c r="R303" s="230" t="s">
        <v>322</v>
      </c>
      <c r="S303" s="230" t="s">
        <v>148</v>
      </c>
      <c r="T303" s="230" t="s">
        <v>221</v>
      </c>
      <c r="U303" s="230">
        <v>0</v>
      </c>
      <c r="V303" s="230">
        <f>ROUND(E303*U303,2)</f>
        <v>0</v>
      </c>
      <c r="W303" s="230"/>
      <c r="X303" s="230" t="s">
        <v>323</v>
      </c>
      <c r="Y303" s="230" t="s">
        <v>136</v>
      </c>
      <c r="Z303" s="210"/>
      <c r="AA303" s="210"/>
      <c r="AB303" s="210"/>
      <c r="AC303" s="210"/>
      <c r="AD303" s="210"/>
      <c r="AE303" s="210"/>
      <c r="AF303" s="210"/>
      <c r="AG303" s="210" t="s">
        <v>324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2" x14ac:dyDescent="0.2">
      <c r="A304" s="227"/>
      <c r="B304" s="228"/>
      <c r="C304" s="252" t="s">
        <v>560</v>
      </c>
      <c r="D304" s="247"/>
      <c r="E304" s="247"/>
      <c r="F304" s="247"/>
      <c r="G304" s="247"/>
      <c r="H304" s="230"/>
      <c r="I304" s="230"/>
      <c r="J304" s="230"/>
      <c r="K304" s="230"/>
      <c r="L304" s="230"/>
      <c r="M304" s="230"/>
      <c r="N304" s="229"/>
      <c r="O304" s="229"/>
      <c r="P304" s="229"/>
      <c r="Q304" s="229"/>
      <c r="R304" s="230"/>
      <c r="S304" s="230"/>
      <c r="T304" s="230"/>
      <c r="U304" s="230"/>
      <c r="V304" s="230"/>
      <c r="W304" s="230"/>
      <c r="X304" s="230"/>
      <c r="Y304" s="230"/>
      <c r="Z304" s="210"/>
      <c r="AA304" s="210"/>
      <c r="AB304" s="210"/>
      <c r="AC304" s="210"/>
      <c r="AD304" s="210"/>
      <c r="AE304" s="210"/>
      <c r="AF304" s="210"/>
      <c r="AG304" s="210" t="s">
        <v>139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">
      <c r="A305" s="241">
        <v>72</v>
      </c>
      <c r="B305" s="242" t="s">
        <v>561</v>
      </c>
      <c r="C305" s="251" t="s">
        <v>562</v>
      </c>
      <c r="D305" s="243" t="s">
        <v>341</v>
      </c>
      <c r="E305" s="244">
        <v>6</v>
      </c>
      <c r="F305" s="245"/>
      <c r="G305" s="246">
        <f>ROUND(E305*F305,2)</f>
        <v>0</v>
      </c>
      <c r="H305" s="231"/>
      <c r="I305" s="230">
        <f>ROUND(E305*H305,2)</f>
        <v>0</v>
      </c>
      <c r="J305" s="231"/>
      <c r="K305" s="230">
        <f>ROUND(E305*J305,2)</f>
        <v>0</v>
      </c>
      <c r="L305" s="230">
        <v>21</v>
      </c>
      <c r="M305" s="230">
        <f>G305*(1+L305/100)</f>
        <v>0</v>
      </c>
      <c r="N305" s="229">
        <v>3.7999999999999999E-2</v>
      </c>
      <c r="O305" s="229">
        <f>ROUND(E305*N305,2)</f>
        <v>0.23</v>
      </c>
      <c r="P305" s="229">
        <v>0</v>
      </c>
      <c r="Q305" s="229">
        <f>ROUND(E305*P305,2)</f>
        <v>0</v>
      </c>
      <c r="R305" s="230" t="s">
        <v>322</v>
      </c>
      <c r="S305" s="230" t="s">
        <v>148</v>
      </c>
      <c r="T305" s="230" t="s">
        <v>221</v>
      </c>
      <c r="U305" s="230">
        <v>0</v>
      </c>
      <c r="V305" s="230">
        <f>ROUND(E305*U305,2)</f>
        <v>0</v>
      </c>
      <c r="W305" s="230"/>
      <c r="X305" s="230" t="s">
        <v>323</v>
      </c>
      <c r="Y305" s="230" t="s">
        <v>136</v>
      </c>
      <c r="Z305" s="210"/>
      <c r="AA305" s="210"/>
      <c r="AB305" s="210"/>
      <c r="AC305" s="210"/>
      <c r="AD305" s="210"/>
      <c r="AE305" s="210"/>
      <c r="AF305" s="210"/>
      <c r="AG305" s="210" t="s">
        <v>324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2" x14ac:dyDescent="0.2">
      <c r="A306" s="227"/>
      <c r="B306" s="228"/>
      <c r="C306" s="252" t="s">
        <v>563</v>
      </c>
      <c r="D306" s="247"/>
      <c r="E306" s="247"/>
      <c r="F306" s="247"/>
      <c r="G306" s="247"/>
      <c r="H306" s="230"/>
      <c r="I306" s="230"/>
      <c r="J306" s="230"/>
      <c r="K306" s="230"/>
      <c r="L306" s="230"/>
      <c r="M306" s="230"/>
      <c r="N306" s="229"/>
      <c r="O306" s="229"/>
      <c r="P306" s="229"/>
      <c r="Q306" s="229"/>
      <c r="R306" s="230"/>
      <c r="S306" s="230"/>
      <c r="T306" s="230"/>
      <c r="U306" s="230"/>
      <c r="V306" s="230"/>
      <c r="W306" s="230"/>
      <c r="X306" s="230"/>
      <c r="Y306" s="230"/>
      <c r="Z306" s="210"/>
      <c r="AA306" s="210"/>
      <c r="AB306" s="210"/>
      <c r="AC306" s="210"/>
      <c r="AD306" s="210"/>
      <c r="AE306" s="210"/>
      <c r="AF306" s="210"/>
      <c r="AG306" s="210" t="s">
        <v>139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">
      <c r="A307" s="241">
        <v>73</v>
      </c>
      <c r="B307" s="242" t="s">
        <v>564</v>
      </c>
      <c r="C307" s="251" t="s">
        <v>565</v>
      </c>
      <c r="D307" s="243" t="s">
        <v>307</v>
      </c>
      <c r="E307" s="244">
        <v>1364.9</v>
      </c>
      <c r="F307" s="245"/>
      <c r="G307" s="246">
        <f>ROUND(E307*F307,2)</f>
        <v>0</v>
      </c>
      <c r="H307" s="231"/>
      <c r="I307" s="230">
        <f>ROUND(E307*H307,2)</f>
        <v>0</v>
      </c>
      <c r="J307" s="231"/>
      <c r="K307" s="230">
        <f>ROUND(E307*J307,2)</f>
        <v>0</v>
      </c>
      <c r="L307" s="230">
        <v>21</v>
      </c>
      <c r="M307" s="230">
        <f>G307*(1+L307/100)</f>
        <v>0</v>
      </c>
      <c r="N307" s="229">
        <v>0.188</v>
      </c>
      <c r="O307" s="229">
        <f>ROUND(E307*N307,2)</f>
        <v>256.60000000000002</v>
      </c>
      <c r="P307" s="229">
        <v>0</v>
      </c>
      <c r="Q307" s="229">
        <f>ROUND(E307*P307,2)</f>
        <v>0</v>
      </c>
      <c r="R307" s="230"/>
      <c r="S307" s="230" t="s">
        <v>148</v>
      </c>
      <c r="T307" s="230" t="s">
        <v>221</v>
      </c>
      <c r="U307" s="230">
        <v>0.27200000000000002</v>
      </c>
      <c r="V307" s="230">
        <f>ROUND(E307*U307,2)</f>
        <v>371.25</v>
      </c>
      <c r="W307" s="230"/>
      <c r="X307" s="230" t="s">
        <v>200</v>
      </c>
      <c r="Y307" s="230" t="s">
        <v>136</v>
      </c>
      <c r="Z307" s="210"/>
      <c r="AA307" s="210"/>
      <c r="AB307" s="210"/>
      <c r="AC307" s="210"/>
      <c r="AD307" s="210"/>
      <c r="AE307" s="210"/>
      <c r="AF307" s="210"/>
      <c r="AG307" s="210" t="s">
        <v>201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2" x14ac:dyDescent="0.2">
      <c r="A308" s="227"/>
      <c r="B308" s="228"/>
      <c r="C308" s="252" t="s">
        <v>566</v>
      </c>
      <c r="D308" s="247"/>
      <c r="E308" s="247"/>
      <c r="F308" s="247"/>
      <c r="G308" s="247"/>
      <c r="H308" s="230"/>
      <c r="I308" s="230"/>
      <c r="J308" s="230"/>
      <c r="K308" s="230"/>
      <c r="L308" s="230"/>
      <c r="M308" s="230"/>
      <c r="N308" s="229"/>
      <c r="O308" s="229"/>
      <c r="P308" s="229"/>
      <c r="Q308" s="229"/>
      <c r="R308" s="230"/>
      <c r="S308" s="230"/>
      <c r="T308" s="230"/>
      <c r="U308" s="230"/>
      <c r="V308" s="230"/>
      <c r="W308" s="230"/>
      <c r="X308" s="230"/>
      <c r="Y308" s="230"/>
      <c r="Z308" s="210"/>
      <c r="AA308" s="210"/>
      <c r="AB308" s="210"/>
      <c r="AC308" s="210"/>
      <c r="AD308" s="210"/>
      <c r="AE308" s="210"/>
      <c r="AF308" s="210"/>
      <c r="AG308" s="210" t="s">
        <v>139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2" x14ac:dyDescent="0.2">
      <c r="A309" s="227"/>
      <c r="B309" s="228"/>
      <c r="C309" s="263" t="s">
        <v>567</v>
      </c>
      <c r="D309" s="261"/>
      <c r="E309" s="262">
        <v>915.4</v>
      </c>
      <c r="F309" s="230"/>
      <c r="G309" s="230"/>
      <c r="H309" s="230"/>
      <c r="I309" s="230"/>
      <c r="J309" s="230"/>
      <c r="K309" s="230"/>
      <c r="L309" s="230"/>
      <c r="M309" s="230"/>
      <c r="N309" s="229"/>
      <c r="O309" s="229"/>
      <c r="P309" s="229"/>
      <c r="Q309" s="229"/>
      <c r="R309" s="230"/>
      <c r="S309" s="230"/>
      <c r="T309" s="230"/>
      <c r="U309" s="230"/>
      <c r="V309" s="230"/>
      <c r="W309" s="230"/>
      <c r="X309" s="230"/>
      <c r="Y309" s="230"/>
      <c r="Z309" s="210"/>
      <c r="AA309" s="210"/>
      <c r="AB309" s="210"/>
      <c r="AC309" s="210"/>
      <c r="AD309" s="210"/>
      <c r="AE309" s="210"/>
      <c r="AF309" s="210"/>
      <c r="AG309" s="210" t="s">
        <v>205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">
      <c r="A310" s="227"/>
      <c r="B310" s="228"/>
      <c r="C310" s="263" t="s">
        <v>568</v>
      </c>
      <c r="D310" s="261"/>
      <c r="E310" s="262">
        <v>437.5</v>
      </c>
      <c r="F310" s="230"/>
      <c r="G310" s="230"/>
      <c r="H310" s="230"/>
      <c r="I310" s="230"/>
      <c r="J310" s="230"/>
      <c r="K310" s="230"/>
      <c r="L310" s="230"/>
      <c r="M310" s="230"/>
      <c r="N310" s="229"/>
      <c r="O310" s="229"/>
      <c r="P310" s="229"/>
      <c r="Q310" s="229"/>
      <c r="R310" s="230"/>
      <c r="S310" s="230"/>
      <c r="T310" s="230"/>
      <c r="U310" s="230"/>
      <c r="V310" s="230"/>
      <c r="W310" s="230"/>
      <c r="X310" s="230"/>
      <c r="Y310" s="230"/>
      <c r="Z310" s="210"/>
      <c r="AA310" s="210"/>
      <c r="AB310" s="210"/>
      <c r="AC310" s="210"/>
      <c r="AD310" s="210"/>
      <c r="AE310" s="210"/>
      <c r="AF310" s="210"/>
      <c r="AG310" s="210" t="s">
        <v>205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">
      <c r="A311" s="227"/>
      <c r="B311" s="228"/>
      <c r="C311" s="263" t="s">
        <v>569</v>
      </c>
      <c r="D311" s="261"/>
      <c r="E311" s="262">
        <v>12</v>
      </c>
      <c r="F311" s="230"/>
      <c r="G311" s="230"/>
      <c r="H311" s="230"/>
      <c r="I311" s="230"/>
      <c r="J311" s="230"/>
      <c r="K311" s="230"/>
      <c r="L311" s="230"/>
      <c r="M311" s="230"/>
      <c r="N311" s="229"/>
      <c r="O311" s="229"/>
      <c r="P311" s="229"/>
      <c r="Q311" s="229"/>
      <c r="R311" s="230"/>
      <c r="S311" s="230"/>
      <c r="T311" s="230"/>
      <c r="U311" s="230"/>
      <c r="V311" s="230"/>
      <c r="W311" s="230"/>
      <c r="X311" s="230"/>
      <c r="Y311" s="230"/>
      <c r="Z311" s="210"/>
      <c r="AA311" s="210"/>
      <c r="AB311" s="210"/>
      <c r="AC311" s="210"/>
      <c r="AD311" s="210"/>
      <c r="AE311" s="210"/>
      <c r="AF311" s="210"/>
      <c r="AG311" s="210" t="s">
        <v>205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">
      <c r="A312" s="241">
        <v>74</v>
      </c>
      <c r="B312" s="242" t="s">
        <v>570</v>
      </c>
      <c r="C312" s="251" t="s">
        <v>571</v>
      </c>
      <c r="D312" s="243" t="s">
        <v>572</v>
      </c>
      <c r="E312" s="244">
        <v>0.17499999999999999</v>
      </c>
      <c r="F312" s="245"/>
      <c r="G312" s="246">
        <f>ROUND(E312*F312,2)</f>
        <v>0</v>
      </c>
      <c r="H312" s="231"/>
      <c r="I312" s="230">
        <f>ROUND(E312*H312,2)</f>
        <v>0</v>
      </c>
      <c r="J312" s="231"/>
      <c r="K312" s="230">
        <f>ROUND(E312*J312,2)</f>
        <v>0</v>
      </c>
      <c r="L312" s="230">
        <v>21</v>
      </c>
      <c r="M312" s="230">
        <f>G312*(1+L312/100)</f>
        <v>0</v>
      </c>
      <c r="N312" s="229">
        <v>5.2591200000000002</v>
      </c>
      <c r="O312" s="229">
        <f>ROUND(E312*N312,2)</f>
        <v>0.92</v>
      </c>
      <c r="P312" s="229">
        <v>0</v>
      </c>
      <c r="Q312" s="229">
        <f>ROUND(E312*P312,2)</f>
        <v>0</v>
      </c>
      <c r="R312" s="230"/>
      <c r="S312" s="230" t="s">
        <v>148</v>
      </c>
      <c r="T312" s="230" t="s">
        <v>221</v>
      </c>
      <c r="U312" s="230">
        <v>91.97</v>
      </c>
      <c r="V312" s="230">
        <f>ROUND(E312*U312,2)</f>
        <v>16.09</v>
      </c>
      <c r="W312" s="230"/>
      <c r="X312" s="230" t="s">
        <v>166</v>
      </c>
      <c r="Y312" s="230" t="s">
        <v>136</v>
      </c>
      <c r="Z312" s="210"/>
      <c r="AA312" s="210"/>
      <c r="AB312" s="210"/>
      <c r="AC312" s="210"/>
      <c r="AD312" s="210"/>
      <c r="AE312" s="210"/>
      <c r="AF312" s="210"/>
      <c r="AG312" s="210" t="s">
        <v>167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ht="22.5" outlineLevel="2" x14ac:dyDescent="0.2">
      <c r="A313" s="227"/>
      <c r="B313" s="228"/>
      <c r="C313" s="252" t="s">
        <v>573</v>
      </c>
      <c r="D313" s="247"/>
      <c r="E313" s="247"/>
      <c r="F313" s="247"/>
      <c r="G313" s="247"/>
      <c r="H313" s="230"/>
      <c r="I313" s="230"/>
      <c r="J313" s="230"/>
      <c r="K313" s="230"/>
      <c r="L313" s="230"/>
      <c r="M313" s="230"/>
      <c r="N313" s="229"/>
      <c r="O313" s="229"/>
      <c r="P313" s="229"/>
      <c r="Q313" s="229"/>
      <c r="R313" s="230"/>
      <c r="S313" s="230"/>
      <c r="T313" s="230"/>
      <c r="U313" s="230"/>
      <c r="V313" s="230"/>
      <c r="W313" s="230"/>
      <c r="X313" s="230"/>
      <c r="Y313" s="230"/>
      <c r="Z313" s="210"/>
      <c r="AA313" s="210"/>
      <c r="AB313" s="210"/>
      <c r="AC313" s="210"/>
      <c r="AD313" s="210"/>
      <c r="AE313" s="210"/>
      <c r="AF313" s="210"/>
      <c r="AG313" s="210" t="s">
        <v>139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49" t="str">
        <f>C313</f>
        <v>- pozinkované drátěné oplocecení, rozměr panelů 1230x2500 mm- 7 ks, pozinkované sloupky 40x60 délky 2000 mm - 8ks pro uchycení panelového oplocení</v>
      </c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">
      <c r="A314" s="227"/>
      <c r="B314" s="228"/>
      <c r="C314" s="253" t="s">
        <v>574</v>
      </c>
      <c r="D314" s="248"/>
      <c r="E314" s="248"/>
      <c r="F314" s="248"/>
      <c r="G314" s="248"/>
      <c r="H314" s="230"/>
      <c r="I314" s="230"/>
      <c r="J314" s="230"/>
      <c r="K314" s="230"/>
      <c r="L314" s="230"/>
      <c r="M314" s="230"/>
      <c r="N314" s="229"/>
      <c r="O314" s="229"/>
      <c r="P314" s="229"/>
      <c r="Q314" s="229"/>
      <c r="R314" s="230"/>
      <c r="S314" s="230"/>
      <c r="T314" s="230"/>
      <c r="U314" s="230"/>
      <c r="V314" s="230"/>
      <c r="W314" s="230"/>
      <c r="X314" s="230"/>
      <c r="Y314" s="230"/>
      <c r="Z314" s="210"/>
      <c r="AA314" s="210"/>
      <c r="AB314" s="210"/>
      <c r="AC314" s="210"/>
      <c r="AD314" s="210"/>
      <c r="AE314" s="210"/>
      <c r="AF314" s="210"/>
      <c r="AG314" s="210" t="s">
        <v>139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2" x14ac:dyDescent="0.2">
      <c r="A315" s="227"/>
      <c r="B315" s="228"/>
      <c r="C315" s="263" t="s">
        <v>575</v>
      </c>
      <c r="D315" s="261"/>
      <c r="E315" s="262">
        <v>0.17499999999999999</v>
      </c>
      <c r="F315" s="230"/>
      <c r="G315" s="230"/>
      <c r="H315" s="230"/>
      <c r="I315" s="230"/>
      <c r="J315" s="230"/>
      <c r="K315" s="230"/>
      <c r="L315" s="230"/>
      <c r="M315" s="230"/>
      <c r="N315" s="229"/>
      <c r="O315" s="229"/>
      <c r="P315" s="229"/>
      <c r="Q315" s="229"/>
      <c r="R315" s="230"/>
      <c r="S315" s="230"/>
      <c r="T315" s="230"/>
      <c r="U315" s="230"/>
      <c r="V315" s="230"/>
      <c r="W315" s="230"/>
      <c r="X315" s="230"/>
      <c r="Y315" s="230"/>
      <c r="Z315" s="210"/>
      <c r="AA315" s="210"/>
      <c r="AB315" s="210"/>
      <c r="AC315" s="210"/>
      <c r="AD315" s="210"/>
      <c r="AE315" s="210"/>
      <c r="AF315" s="210"/>
      <c r="AG315" s="210" t="s">
        <v>205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">
      <c r="A316" s="241">
        <v>75</v>
      </c>
      <c r="B316" s="242" t="s">
        <v>576</v>
      </c>
      <c r="C316" s="251" t="s">
        <v>577</v>
      </c>
      <c r="D316" s="243" t="s">
        <v>341</v>
      </c>
      <c r="E316" s="244">
        <v>20</v>
      </c>
      <c r="F316" s="245"/>
      <c r="G316" s="246">
        <f>ROUND(E316*F316,2)</f>
        <v>0</v>
      </c>
      <c r="H316" s="231"/>
      <c r="I316" s="230">
        <f>ROUND(E316*H316,2)</f>
        <v>0</v>
      </c>
      <c r="J316" s="231"/>
      <c r="K316" s="230">
        <f>ROUND(E316*J316,2)</f>
        <v>0</v>
      </c>
      <c r="L316" s="230">
        <v>21</v>
      </c>
      <c r="M316" s="230">
        <f>G316*(1+L316/100)</f>
        <v>0</v>
      </c>
      <c r="N316" s="229">
        <v>6.1499999999999999E-2</v>
      </c>
      <c r="O316" s="229">
        <f>ROUND(E316*N316,2)</f>
        <v>1.23</v>
      </c>
      <c r="P316" s="229">
        <v>0</v>
      </c>
      <c r="Q316" s="229">
        <f>ROUND(E316*P316,2)</f>
        <v>0</v>
      </c>
      <c r="R316" s="230" t="s">
        <v>322</v>
      </c>
      <c r="S316" s="230" t="s">
        <v>148</v>
      </c>
      <c r="T316" s="230" t="s">
        <v>221</v>
      </c>
      <c r="U316" s="230">
        <v>0</v>
      </c>
      <c r="V316" s="230">
        <f>ROUND(E316*U316,2)</f>
        <v>0</v>
      </c>
      <c r="W316" s="230"/>
      <c r="X316" s="230" t="s">
        <v>323</v>
      </c>
      <c r="Y316" s="230" t="s">
        <v>136</v>
      </c>
      <c r="Z316" s="210"/>
      <c r="AA316" s="210"/>
      <c r="AB316" s="210"/>
      <c r="AC316" s="210"/>
      <c r="AD316" s="210"/>
      <c r="AE316" s="210"/>
      <c r="AF316" s="210"/>
      <c r="AG316" s="210" t="s">
        <v>324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2" x14ac:dyDescent="0.2">
      <c r="A317" s="227"/>
      <c r="B317" s="228"/>
      <c r="C317" s="252" t="s">
        <v>578</v>
      </c>
      <c r="D317" s="247"/>
      <c r="E317" s="247"/>
      <c r="F317" s="247"/>
      <c r="G317" s="247"/>
      <c r="H317" s="230"/>
      <c r="I317" s="230"/>
      <c r="J317" s="230"/>
      <c r="K317" s="230"/>
      <c r="L317" s="230"/>
      <c r="M317" s="230"/>
      <c r="N317" s="229"/>
      <c r="O317" s="229"/>
      <c r="P317" s="229"/>
      <c r="Q317" s="229"/>
      <c r="R317" s="230"/>
      <c r="S317" s="230"/>
      <c r="T317" s="230"/>
      <c r="U317" s="230"/>
      <c r="V317" s="230"/>
      <c r="W317" s="230"/>
      <c r="X317" s="230"/>
      <c r="Y317" s="230"/>
      <c r="Z317" s="210"/>
      <c r="AA317" s="210"/>
      <c r="AB317" s="210"/>
      <c r="AC317" s="210"/>
      <c r="AD317" s="210"/>
      <c r="AE317" s="210"/>
      <c r="AF317" s="210"/>
      <c r="AG317" s="210" t="s">
        <v>139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">
      <c r="A318" s="241">
        <v>76</v>
      </c>
      <c r="B318" s="242" t="s">
        <v>579</v>
      </c>
      <c r="C318" s="251" t="s">
        <v>580</v>
      </c>
      <c r="D318" s="243" t="s">
        <v>307</v>
      </c>
      <c r="E318" s="244">
        <v>3.2</v>
      </c>
      <c r="F318" s="245"/>
      <c r="G318" s="246">
        <f>ROUND(E318*F318,2)</f>
        <v>0</v>
      </c>
      <c r="H318" s="231"/>
      <c r="I318" s="230">
        <f>ROUND(E318*H318,2)</f>
        <v>0</v>
      </c>
      <c r="J318" s="231"/>
      <c r="K318" s="230">
        <f>ROUND(E318*J318,2)</f>
        <v>0</v>
      </c>
      <c r="L318" s="230">
        <v>21</v>
      </c>
      <c r="M318" s="230">
        <f>G318*(1+L318/100)</f>
        <v>0</v>
      </c>
      <c r="N318" s="229">
        <v>0.26250000000000001</v>
      </c>
      <c r="O318" s="229">
        <f>ROUND(E318*N318,2)</f>
        <v>0.84</v>
      </c>
      <c r="P318" s="229">
        <v>0</v>
      </c>
      <c r="Q318" s="229">
        <f>ROUND(E318*P318,2)</f>
        <v>0</v>
      </c>
      <c r="R318" s="230"/>
      <c r="S318" s="230" t="s">
        <v>148</v>
      </c>
      <c r="T318" s="230" t="s">
        <v>221</v>
      </c>
      <c r="U318" s="230">
        <v>3.0726</v>
      </c>
      <c r="V318" s="230">
        <f>ROUND(E318*U318,2)</f>
        <v>9.83</v>
      </c>
      <c r="W318" s="230"/>
      <c r="X318" s="230" t="s">
        <v>200</v>
      </c>
      <c r="Y318" s="230" t="s">
        <v>136</v>
      </c>
      <c r="Z318" s="210"/>
      <c r="AA318" s="210"/>
      <c r="AB318" s="210"/>
      <c r="AC318" s="210"/>
      <c r="AD318" s="210"/>
      <c r="AE318" s="210"/>
      <c r="AF318" s="210"/>
      <c r="AG318" s="210" t="s">
        <v>201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2" x14ac:dyDescent="0.2">
      <c r="A319" s="227"/>
      <c r="B319" s="228"/>
      <c r="C319" s="252" t="s">
        <v>581</v>
      </c>
      <c r="D319" s="247"/>
      <c r="E319" s="247"/>
      <c r="F319" s="247"/>
      <c r="G319" s="247"/>
      <c r="H319" s="230"/>
      <c r="I319" s="230"/>
      <c r="J319" s="230"/>
      <c r="K319" s="230"/>
      <c r="L319" s="230"/>
      <c r="M319" s="230"/>
      <c r="N319" s="229"/>
      <c r="O319" s="229"/>
      <c r="P319" s="229"/>
      <c r="Q319" s="229"/>
      <c r="R319" s="230"/>
      <c r="S319" s="230"/>
      <c r="T319" s="230"/>
      <c r="U319" s="230"/>
      <c r="V319" s="230"/>
      <c r="W319" s="230"/>
      <c r="X319" s="230"/>
      <c r="Y319" s="230"/>
      <c r="Z319" s="210"/>
      <c r="AA319" s="210"/>
      <c r="AB319" s="210"/>
      <c r="AC319" s="210"/>
      <c r="AD319" s="210"/>
      <c r="AE319" s="210"/>
      <c r="AF319" s="210"/>
      <c r="AG319" s="210" t="s">
        <v>139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2" x14ac:dyDescent="0.2">
      <c r="A320" s="227"/>
      <c r="B320" s="228"/>
      <c r="C320" s="263" t="s">
        <v>582</v>
      </c>
      <c r="D320" s="261"/>
      <c r="E320" s="262">
        <v>3.2</v>
      </c>
      <c r="F320" s="230"/>
      <c r="G320" s="230"/>
      <c r="H320" s="230"/>
      <c r="I320" s="230"/>
      <c r="J320" s="230"/>
      <c r="K320" s="230"/>
      <c r="L320" s="230"/>
      <c r="M320" s="230"/>
      <c r="N320" s="229"/>
      <c r="O320" s="229"/>
      <c r="P320" s="229"/>
      <c r="Q320" s="229"/>
      <c r="R320" s="230"/>
      <c r="S320" s="230"/>
      <c r="T320" s="230"/>
      <c r="U320" s="230"/>
      <c r="V320" s="230"/>
      <c r="W320" s="230"/>
      <c r="X320" s="230"/>
      <c r="Y320" s="230"/>
      <c r="Z320" s="210"/>
      <c r="AA320" s="210"/>
      <c r="AB320" s="210"/>
      <c r="AC320" s="210"/>
      <c r="AD320" s="210"/>
      <c r="AE320" s="210"/>
      <c r="AF320" s="210"/>
      <c r="AG320" s="210" t="s">
        <v>205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">
      <c r="A321" s="241">
        <v>77</v>
      </c>
      <c r="B321" s="242" t="s">
        <v>583</v>
      </c>
      <c r="C321" s="251" t="s">
        <v>584</v>
      </c>
      <c r="D321" s="243" t="s">
        <v>341</v>
      </c>
      <c r="E321" s="244">
        <v>47</v>
      </c>
      <c r="F321" s="245"/>
      <c r="G321" s="246">
        <f>ROUND(E321*F321,2)</f>
        <v>0</v>
      </c>
      <c r="H321" s="231"/>
      <c r="I321" s="230">
        <f>ROUND(E321*H321,2)</f>
        <v>0</v>
      </c>
      <c r="J321" s="231"/>
      <c r="K321" s="230">
        <f>ROUND(E321*J321,2)</f>
        <v>0</v>
      </c>
      <c r="L321" s="230">
        <v>21</v>
      </c>
      <c r="M321" s="230">
        <f>G321*(1+L321/100)</f>
        <v>0</v>
      </c>
      <c r="N321" s="229">
        <v>1.2E-2</v>
      </c>
      <c r="O321" s="229">
        <f>ROUND(E321*N321,2)</f>
        <v>0.56000000000000005</v>
      </c>
      <c r="P321" s="229">
        <v>0</v>
      </c>
      <c r="Q321" s="229">
        <f>ROUND(E321*P321,2)</f>
        <v>0</v>
      </c>
      <c r="R321" s="230" t="s">
        <v>322</v>
      </c>
      <c r="S321" s="230" t="s">
        <v>148</v>
      </c>
      <c r="T321" s="230" t="s">
        <v>221</v>
      </c>
      <c r="U321" s="230">
        <v>0</v>
      </c>
      <c r="V321" s="230">
        <f>ROUND(E321*U321,2)</f>
        <v>0</v>
      </c>
      <c r="W321" s="230"/>
      <c r="X321" s="230" t="s">
        <v>323</v>
      </c>
      <c r="Y321" s="230" t="s">
        <v>136</v>
      </c>
      <c r="Z321" s="210"/>
      <c r="AA321" s="210"/>
      <c r="AB321" s="210"/>
      <c r="AC321" s="210"/>
      <c r="AD321" s="210"/>
      <c r="AE321" s="210"/>
      <c r="AF321" s="210"/>
      <c r="AG321" s="210" t="s">
        <v>324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2" x14ac:dyDescent="0.2">
      <c r="A322" s="227"/>
      <c r="B322" s="228"/>
      <c r="C322" s="252" t="s">
        <v>585</v>
      </c>
      <c r="D322" s="247"/>
      <c r="E322" s="247"/>
      <c r="F322" s="247"/>
      <c r="G322" s="247"/>
      <c r="H322" s="230"/>
      <c r="I322" s="230"/>
      <c r="J322" s="230"/>
      <c r="K322" s="230"/>
      <c r="L322" s="230"/>
      <c r="M322" s="230"/>
      <c r="N322" s="229"/>
      <c r="O322" s="229"/>
      <c r="P322" s="229"/>
      <c r="Q322" s="229"/>
      <c r="R322" s="230"/>
      <c r="S322" s="230"/>
      <c r="T322" s="230"/>
      <c r="U322" s="230"/>
      <c r="V322" s="230"/>
      <c r="W322" s="230"/>
      <c r="X322" s="230"/>
      <c r="Y322" s="230"/>
      <c r="Z322" s="210"/>
      <c r="AA322" s="210"/>
      <c r="AB322" s="210"/>
      <c r="AC322" s="210"/>
      <c r="AD322" s="210"/>
      <c r="AE322" s="210"/>
      <c r="AF322" s="210"/>
      <c r="AG322" s="210" t="s">
        <v>139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">
      <c r="A323" s="241">
        <v>78</v>
      </c>
      <c r="B323" s="242" t="s">
        <v>586</v>
      </c>
      <c r="C323" s="251" t="s">
        <v>587</v>
      </c>
      <c r="D323" s="243" t="s">
        <v>307</v>
      </c>
      <c r="E323" s="244">
        <v>7.52</v>
      </c>
      <c r="F323" s="245"/>
      <c r="G323" s="246">
        <f>ROUND(E323*F323,2)</f>
        <v>0</v>
      </c>
      <c r="H323" s="231"/>
      <c r="I323" s="230">
        <f>ROUND(E323*H323,2)</f>
        <v>0</v>
      </c>
      <c r="J323" s="231"/>
      <c r="K323" s="230">
        <f>ROUND(E323*J323,2)</f>
        <v>0</v>
      </c>
      <c r="L323" s="230">
        <v>21</v>
      </c>
      <c r="M323" s="230">
        <f>G323*(1+L323/100)</f>
        <v>0</v>
      </c>
      <c r="N323" s="229">
        <v>0.22</v>
      </c>
      <c r="O323" s="229">
        <f>ROUND(E323*N323,2)</f>
        <v>1.65</v>
      </c>
      <c r="P323" s="229">
        <v>0</v>
      </c>
      <c r="Q323" s="229">
        <f>ROUND(E323*P323,2)</f>
        <v>0</v>
      </c>
      <c r="R323" s="230"/>
      <c r="S323" s="230" t="s">
        <v>148</v>
      </c>
      <c r="T323" s="230" t="s">
        <v>221</v>
      </c>
      <c r="U323" s="230">
        <v>3.0640999999999998</v>
      </c>
      <c r="V323" s="230">
        <f>ROUND(E323*U323,2)</f>
        <v>23.04</v>
      </c>
      <c r="W323" s="230"/>
      <c r="X323" s="230" t="s">
        <v>200</v>
      </c>
      <c r="Y323" s="230" t="s">
        <v>136</v>
      </c>
      <c r="Z323" s="210"/>
      <c r="AA323" s="210"/>
      <c r="AB323" s="210"/>
      <c r="AC323" s="210"/>
      <c r="AD323" s="210"/>
      <c r="AE323" s="210"/>
      <c r="AF323" s="210"/>
      <c r="AG323" s="210" t="s">
        <v>201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2" x14ac:dyDescent="0.2">
      <c r="A324" s="227"/>
      <c r="B324" s="228"/>
      <c r="C324" s="252" t="s">
        <v>588</v>
      </c>
      <c r="D324" s="247"/>
      <c r="E324" s="247"/>
      <c r="F324" s="247"/>
      <c r="G324" s="247"/>
      <c r="H324" s="230"/>
      <c r="I324" s="230"/>
      <c r="J324" s="230"/>
      <c r="K324" s="230"/>
      <c r="L324" s="230"/>
      <c r="M324" s="230"/>
      <c r="N324" s="229"/>
      <c r="O324" s="229"/>
      <c r="P324" s="229"/>
      <c r="Q324" s="229"/>
      <c r="R324" s="230"/>
      <c r="S324" s="230"/>
      <c r="T324" s="230"/>
      <c r="U324" s="230"/>
      <c r="V324" s="230"/>
      <c r="W324" s="230"/>
      <c r="X324" s="230"/>
      <c r="Y324" s="230"/>
      <c r="Z324" s="210"/>
      <c r="AA324" s="210"/>
      <c r="AB324" s="210"/>
      <c r="AC324" s="210"/>
      <c r="AD324" s="210"/>
      <c r="AE324" s="210"/>
      <c r="AF324" s="210"/>
      <c r="AG324" s="210" t="s">
        <v>139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2" x14ac:dyDescent="0.2">
      <c r="A325" s="227"/>
      <c r="B325" s="228"/>
      <c r="C325" s="263" t="s">
        <v>589</v>
      </c>
      <c r="D325" s="261"/>
      <c r="E325" s="262">
        <v>7.52</v>
      </c>
      <c r="F325" s="230"/>
      <c r="G325" s="230"/>
      <c r="H325" s="230"/>
      <c r="I325" s="230"/>
      <c r="J325" s="230"/>
      <c r="K325" s="230"/>
      <c r="L325" s="230"/>
      <c r="M325" s="230"/>
      <c r="N325" s="229"/>
      <c r="O325" s="229"/>
      <c r="P325" s="229"/>
      <c r="Q325" s="229"/>
      <c r="R325" s="230"/>
      <c r="S325" s="230"/>
      <c r="T325" s="230"/>
      <c r="U325" s="230"/>
      <c r="V325" s="230"/>
      <c r="W325" s="230"/>
      <c r="X325" s="230"/>
      <c r="Y325" s="230"/>
      <c r="Z325" s="210"/>
      <c r="AA325" s="210"/>
      <c r="AB325" s="210"/>
      <c r="AC325" s="210"/>
      <c r="AD325" s="210"/>
      <c r="AE325" s="210"/>
      <c r="AF325" s="210"/>
      <c r="AG325" s="210" t="s">
        <v>205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">
      <c r="A326" s="241">
        <v>79</v>
      </c>
      <c r="B326" s="242" t="s">
        <v>590</v>
      </c>
      <c r="C326" s="251" t="s">
        <v>591</v>
      </c>
      <c r="D326" s="243" t="s">
        <v>341</v>
      </c>
      <c r="E326" s="244">
        <v>12</v>
      </c>
      <c r="F326" s="245"/>
      <c r="G326" s="246">
        <f>ROUND(E326*F326,2)</f>
        <v>0</v>
      </c>
      <c r="H326" s="231"/>
      <c r="I326" s="230">
        <f>ROUND(E326*H326,2)</f>
        <v>0</v>
      </c>
      <c r="J326" s="231"/>
      <c r="K326" s="230">
        <f>ROUND(E326*J326,2)</f>
        <v>0</v>
      </c>
      <c r="L326" s="230">
        <v>21</v>
      </c>
      <c r="M326" s="230">
        <f>G326*(1+L326/100)</f>
        <v>0</v>
      </c>
      <c r="N326" s="229">
        <v>1.0999999999999999E-2</v>
      </c>
      <c r="O326" s="229">
        <f>ROUND(E326*N326,2)</f>
        <v>0.13</v>
      </c>
      <c r="P326" s="229">
        <v>0</v>
      </c>
      <c r="Q326" s="229">
        <f>ROUND(E326*P326,2)</f>
        <v>0</v>
      </c>
      <c r="R326" s="230" t="s">
        <v>322</v>
      </c>
      <c r="S326" s="230" t="s">
        <v>148</v>
      </c>
      <c r="T326" s="230" t="s">
        <v>221</v>
      </c>
      <c r="U326" s="230">
        <v>0</v>
      </c>
      <c r="V326" s="230">
        <f>ROUND(E326*U326,2)</f>
        <v>0</v>
      </c>
      <c r="W326" s="230"/>
      <c r="X326" s="230" t="s">
        <v>323</v>
      </c>
      <c r="Y326" s="230" t="s">
        <v>136</v>
      </c>
      <c r="Z326" s="210"/>
      <c r="AA326" s="210"/>
      <c r="AB326" s="210"/>
      <c r="AC326" s="210"/>
      <c r="AD326" s="210"/>
      <c r="AE326" s="210"/>
      <c r="AF326" s="210"/>
      <c r="AG326" s="210" t="s">
        <v>324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2" x14ac:dyDescent="0.2">
      <c r="A327" s="227"/>
      <c r="B327" s="228"/>
      <c r="C327" s="252" t="s">
        <v>592</v>
      </c>
      <c r="D327" s="247"/>
      <c r="E327" s="247"/>
      <c r="F327" s="247"/>
      <c r="G327" s="247"/>
      <c r="H327" s="230"/>
      <c r="I327" s="230"/>
      <c r="J327" s="230"/>
      <c r="K327" s="230"/>
      <c r="L327" s="230"/>
      <c r="M327" s="230"/>
      <c r="N327" s="229"/>
      <c r="O327" s="229"/>
      <c r="P327" s="229"/>
      <c r="Q327" s="229"/>
      <c r="R327" s="230"/>
      <c r="S327" s="230"/>
      <c r="T327" s="230"/>
      <c r="U327" s="230"/>
      <c r="V327" s="230"/>
      <c r="W327" s="230"/>
      <c r="X327" s="230"/>
      <c r="Y327" s="230"/>
      <c r="Z327" s="210"/>
      <c r="AA327" s="210"/>
      <c r="AB327" s="210"/>
      <c r="AC327" s="210"/>
      <c r="AD327" s="210"/>
      <c r="AE327" s="210"/>
      <c r="AF327" s="210"/>
      <c r="AG327" s="210" t="s">
        <v>139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">
      <c r="A328" s="241">
        <v>80</v>
      </c>
      <c r="B328" s="242" t="s">
        <v>593</v>
      </c>
      <c r="C328" s="251" t="s">
        <v>594</v>
      </c>
      <c r="D328" s="243" t="s">
        <v>307</v>
      </c>
      <c r="E328" s="244">
        <v>1.92</v>
      </c>
      <c r="F328" s="245"/>
      <c r="G328" s="246">
        <f>ROUND(E328*F328,2)</f>
        <v>0</v>
      </c>
      <c r="H328" s="231"/>
      <c r="I328" s="230">
        <f>ROUND(E328*H328,2)</f>
        <v>0</v>
      </c>
      <c r="J328" s="231"/>
      <c r="K328" s="230">
        <f>ROUND(E328*J328,2)</f>
        <v>0</v>
      </c>
      <c r="L328" s="230">
        <v>21</v>
      </c>
      <c r="M328" s="230">
        <f>G328*(1+L328/100)</f>
        <v>0</v>
      </c>
      <c r="N328" s="229">
        <v>0.16500000000000001</v>
      </c>
      <c r="O328" s="229">
        <f>ROUND(E328*N328,2)</f>
        <v>0.32</v>
      </c>
      <c r="P328" s="229">
        <v>0</v>
      </c>
      <c r="Q328" s="229">
        <f>ROUND(E328*P328,2)</f>
        <v>0</v>
      </c>
      <c r="R328" s="230"/>
      <c r="S328" s="230" t="s">
        <v>148</v>
      </c>
      <c r="T328" s="230" t="s">
        <v>221</v>
      </c>
      <c r="U328" s="230">
        <v>2.0455000000000001</v>
      </c>
      <c r="V328" s="230">
        <f>ROUND(E328*U328,2)</f>
        <v>3.93</v>
      </c>
      <c r="W328" s="230"/>
      <c r="X328" s="230" t="s">
        <v>200</v>
      </c>
      <c r="Y328" s="230" t="s">
        <v>136</v>
      </c>
      <c r="Z328" s="210"/>
      <c r="AA328" s="210"/>
      <c r="AB328" s="210"/>
      <c r="AC328" s="210"/>
      <c r="AD328" s="210"/>
      <c r="AE328" s="210"/>
      <c r="AF328" s="210"/>
      <c r="AG328" s="210" t="s">
        <v>201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2" x14ac:dyDescent="0.2">
      <c r="A329" s="227"/>
      <c r="B329" s="228"/>
      <c r="C329" s="252" t="s">
        <v>595</v>
      </c>
      <c r="D329" s="247"/>
      <c r="E329" s="247"/>
      <c r="F329" s="247"/>
      <c r="G329" s="247"/>
      <c r="H329" s="230"/>
      <c r="I329" s="230"/>
      <c r="J329" s="230"/>
      <c r="K329" s="230"/>
      <c r="L329" s="230"/>
      <c r="M329" s="230"/>
      <c r="N329" s="229"/>
      <c r="O329" s="229"/>
      <c r="P329" s="229"/>
      <c r="Q329" s="229"/>
      <c r="R329" s="230"/>
      <c r="S329" s="230"/>
      <c r="T329" s="230"/>
      <c r="U329" s="230"/>
      <c r="V329" s="230"/>
      <c r="W329" s="230"/>
      <c r="X329" s="230"/>
      <c r="Y329" s="230"/>
      <c r="Z329" s="210"/>
      <c r="AA329" s="210"/>
      <c r="AB329" s="210"/>
      <c r="AC329" s="210"/>
      <c r="AD329" s="210"/>
      <c r="AE329" s="210"/>
      <c r="AF329" s="210"/>
      <c r="AG329" s="210" t="s">
        <v>139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2" x14ac:dyDescent="0.2">
      <c r="A330" s="227"/>
      <c r="B330" s="228"/>
      <c r="C330" s="263" t="s">
        <v>596</v>
      </c>
      <c r="D330" s="261"/>
      <c r="E330" s="262">
        <v>1.92</v>
      </c>
      <c r="F330" s="230"/>
      <c r="G330" s="230"/>
      <c r="H330" s="230"/>
      <c r="I330" s="230"/>
      <c r="J330" s="230"/>
      <c r="K330" s="230"/>
      <c r="L330" s="230"/>
      <c r="M330" s="230"/>
      <c r="N330" s="229"/>
      <c r="O330" s="229"/>
      <c r="P330" s="229"/>
      <c r="Q330" s="229"/>
      <c r="R330" s="230"/>
      <c r="S330" s="230"/>
      <c r="T330" s="230"/>
      <c r="U330" s="230"/>
      <c r="V330" s="230"/>
      <c r="W330" s="230"/>
      <c r="X330" s="230"/>
      <c r="Y330" s="230"/>
      <c r="Z330" s="210"/>
      <c r="AA330" s="210"/>
      <c r="AB330" s="210"/>
      <c r="AC330" s="210"/>
      <c r="AD330" s="210"/>
      <c r="AE330" s="210"/>
      <c r="AF330" s="210"/>
      <c r="AG330" s="210" t="s">
        <v>205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">
      <c r="A331" s="241">
        <v>81</v>
      </c>
      <c r="B331" s="242" t="s">
        <v>597</v>
      </c>
      <c r="C331" s="251" t="s">
        <v>598</v>
      </c>
      <c r="D331" s="243" t="s">
        <v>307</v>
      </c>
      <c r="E331" s="244">
        <v>608.42999999999995</v>
      </c>
      <c r="F331" s="245"/>
      <c r="G331" s="246">
        <f>ROUND(E331*F331,2)</f>
        <v>0</v>
      </c>
      <c r="H331" s="231"/>
      <c r="I331" s="230">
        <f>ROUND(E331*H331,2)</f>
        <v>0</v>
      </c>
      <c r="J331" s="231"/>
      <c r="K331" s="230">
        <f>ROUND(E331*J331,2)</f>
        <v>0</v>
      </c>
      <c r="L331" s="230">
        <v>21</v>
      </c>
      <c r="M331" s="230">
        <f>G331*(1+L331/100)</f>
        <v>0</v>
      </c>
      <c r="N331" s="229">
        <v>0</v>
      </c>
      <c r="O331" s="229">
        <f>ROUND(E331*N331,2)</f>
        <v>0</v>
      </c>
      <c r="P331" s="229">
        <v>0</v>
      </c>
      <c r="Q331" s="229">
        <f>ROUND(E331*P331,2)</f>
        <v>0</v>
      </c>
      <c r="R331" s="230"/>
      <c r="S331" s="230" t="s">
        <v>148</v>
      </c>
      <c r="T331" s="230" t="s">
        <v>221</v>
      </c>
      <c r="U331" s="230">
        <v>3.6999999999999998E-2</v>
      </c>
      <c r="V331" s="230">
        <f>ROUND(E331*U331,2)</f>
        <v>22.51</v>
      </c>
      <c r="W331" s="230"/>
      <c r="X331" s="230" t="s">
        <v>200</v>
      </c>
      <c r="Y331" s="230" t="s">
        <v>136</v>
      </c>
      <c r="Z331" s="210"/>
      <c r="AA331" s="210"/>
      <c r="AB331" s="210"/>
      <c r="AC331" s="210"/>
      <c r="AD331" s="210"/>
      <c r="AE331" s="210"/>
      <c r="AF331" s="210"/>
      <c r="AG331" s="210" t="s">
        <v>201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2" x14ac:dyDescent="0.2">
      <c r="A332" s="227"/>
      <c r="B332" s="228"/>
      <c r="C332" s="252" t="s">
        <v>599</v>
      </c>
      <c r="D332" s="247"/>
      <c r="E332" s="247"/>
      <c r="F332" s="247"/>
      <c r="G332" s="247"/>
      <c r="H332" s="230"/>
      <c r="I332" s="230"/>
      <c r="J332" s="230"/>
      <c r="K332" s="230"/>
      <c r="L332" s="230"/>
      <c r="M332" s="230"/>
      <c r="N332" s="229"/>
      <c r="O332" s="229"/>
      <c r="P332" s="229"/>
      <c r="Q332" s="229"/>
      <c r="R332" s="230"/>
      <c r="S332" s="230"/>
      <c r="T332" s="230"/>
      <c r="U332" s="230"/>
      <c r="V332" s="230"/>
      <c r="W332" s="230"/>
      <c r="X332" s="230"/>
      <c r="Y332" s="230"/>
      <c r="Z332" s="210"/>
      <c r="AA332" s="210"/>
      <c r="AB332" s="210"/>
      <c r="AC332" s="210"/>
      <c r="AD332" s="210"/>
      <c r="AE332" s="210"/>
      <c r="AF332" s="210"/>
      <c r="AG332" s="210" t="s">
        <v>139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ht="22.5" outlineLevel="2" x14ac:dyDescent="0.2">
      <c r="A333" s="227"/>
      <c r="B333" s="228"/>
      <c r="C333" s="263" t="s">
        <v>600</v>
      </c>
      <c r="D333" s="261"/>
      <c r="E333" s="262">
        <v>308.52999999999997</v>
      </c>
      <c r="F333" s="230"/>
      <c r="G333" s="230"/>
      <c r="H333" s="230"/>
      <c r="I333" s="230"/>
      <c r="J333" s="230"/>
      <c r="K333" s="230"/>
      <c r="L333" s="230"/>
      <c r="M333" s="230"/>
      <c r="N333" s="229"/>
      <c r="O333" s="229"/>
      <c r="P333" s="229"/>
      <c r="Q333" s="229"/>
      <c r="R333" s="230"/>
      <c r="S333" s="230"/>
      <c r="T333" s="230"/>
      <c r="U333" s="230"/>
      <c r="V333" s="230"/>
      <c r="W333" s="230"/>
      <c r="X333" s="230"/>
      <c r="Y333" s="230"/>
      <c r="Z333" s="210"/>
      <c r="AA333" s="210"/>
      <c r="AB333" s="210"/>
      <c r="AC333" s="210"/>
      <c r="AD333" s="210"/>
      <c r="AE333" s="210"/>
      <c r="AF333" s="210"/>
      <c r="AG333" s="210" t="s">
        <v>205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ht="33.75" outlineLevel="3" x14ac:dyDescent="0.2">
      <c r="A334" s="227"/>
      <c r="B334" s="228"/>
      <c r="C334" s="263" t="s">
        <v>601</v>
      </c>
      <c r="D334" s="261"/>
      <c r="E334" s="262">
        <v>166.3</v>
      </c>
      <c r="F334" s="230"/>
      <c r="G334" s="230"/>
      <c r="H334" s="230"/>
      <c r="I334" s="230"/>
      <c r="J334" s="230"/>
      <c r="K334" s="230"/>
      <c r="L334" s="230"/>
      <c r="M334" s="230"/>
      <c r="N334" s="229"/>
      <c r="O334" s="229"/>
      <c r="P334" s="229"/>
      <c r="Q334" s="229"/>
      <c r="R334" s="230"/>
      <c r="S334" s="230"/>
      <c r="T334" s="230"/>
      <c r="U334" s="230"/>
      <c r="V334" s="230"/>
      <c r="W334" s="230"/>
      <c r="X334" s="230"/>
      <c r="Y334" s="230"/>
      <c r="Z334" s="210"/>
      <c r="AA334" s="210"/>
      <c r="AB334" s="210"/>
      <c r="AC334" s="210"/>
      <c r="AD334" s="210"/>
      <c r="AE334" s="210"/>
      <c r="AF334" s="210"/>
      <c r="AG334" s="210" t="s">
        <v>205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">
      <c r="A335" s="227"/>
      <c r="B335" s="228"/>
      <c r="C335" s="263" t="s">
        <v>602</v>
      </c>
      <c r="D335" s="261"/>
      <c r="E335" s="262">
        <v>133.6</v>
      </c>
      <c r="F335" s="230"/>
      <c r="G335" s="230"/>
      <c r="H335" s="230"/>
      <c r="I335" s="230"/>
      <c r="J335" s="230"/>
      <c r="K335" s="230"/>
      <c r="L335" s="230"/>
      <c r="M335" s="230"/>
      <c r="N335" s="229"/>
      <c r="O335" s="229"/>
      <c r="P335" s="229"/>
      <c r="Q335" s="229"/>
      <c r="R335" s="230"/>
      <c r="S335" s="230"/>
      <c r="T335" s="230"/>
      <c r="U335" s="230"/>
      <c r="V335" s="230"/>
      <c r="W335" s="230"/>
      <c r="X335" s="230"/>
      <c r="Y335" s="230"/>
      <c r="Z335" s="210"/>
      <c r="AA335" s="210"/>
      <c r="AB335" s="210"/>
      <c r="AC335" s="210"/>
      <c r="AD335" s="210"/>
      <c r="AE335" s="210"/>
      <c r="AF335" s="210"/>
      <c r="AG335" s="210" t="s">
        <v>205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">
      <c r="A336" s="241">
        <v>82</v>
      </c>
      <c r="B336" s="242" t="s">
        <v>603</v>
      </c>
      <c r="C336" s="251" t="s">
        <v>604</v>
      </c>
      <c r="D336" s="243" t="s">
        <v>307</v>
      </c>
      <c r="E336" s="244">
        <v>512.63</v>
      </c>
      <c r="F336" s="245"/>
      <c r="G336" s="246">
        <f>ROUND(E336*F336,2)</f>
        <v>0</v>
      </c>
      <c r="H336" s="231"/>
      <c r="I336" s="230">
        <f>ROUND(E336*H336,2)</f>
        <v>0</v>
      </c>
      <c r="J336" s="231"/>
      <c r="K336" s="230">
        <f>ROUND(E336*J336,2)</f>
        <v>0</v>
      </c>
      <c r="L336" s="230">
        <v>21</v>
      </c>
      <c r="M336" s="230">
        <f>G336*(1+L336/100)</f>
        <v>0</v>
      </c>
      <c r="N336" s="229">
        <v>1E-4</v>
      </c>
      <c r="O336" s="229">
        <f>ROUND(E336*N336,2)</f>
        <v>0.05</v>
      </c>
      <c r="P336" s="229">
        <v>0</v>
      </c>
      <c r="Q336" s="229">
        <f>ROUND(E336*P336,2)</f>
        <v>0</v>
      </c>
      <c r="R336" s="230"/>
      <c r="S336" s="230" t="s">
        <v>148</v>
      </c>
      <c r="T336" s="230" t="s">
        <v>221</v>
      </c>
      <c r="U336" s="230">
        <v>6.5000000000000002E-2</v>
      </c>
      <c r="V336" s="230">
        <f>ROUND(E336*U336,2)</f>
        <v>33.32</v>
      </c>
      <c r="W336" s="230"/>
      <c r="X336" s="230" t="s">
        <v>200</v>
      </c>
      <c r="Y336" s="230" t="s">
        <v>136</v>
      </c>
      <c r="Z336" s="210"/>
      <c r="AA336" s="210"/>
      <c r="AB336" s="210"/>
      <c r="AC336" s="210"/>
      <c r="AD336" s="210"/>
      <c r="AE336" s="210"/>
      <c r="AF336" s="210"/>
      <c r="AG336" s="210" t="s">
        <v>201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ht="22.5" outlineLevel="2" x14ac:dyDescent="0.2">
      <c r="A337" s="227"/>
      <c r="B337" s="228"/>
      <c r="C337" s="252" t="s">
        <v>605</v>
      </c>
      <c r="D337" s="247"/>
      <c r="E337" s="247"/>
      <c r="F337" s="247"/>
      <c r="G337" s="247"/>
      <c r="H337" s="230"/>
      <c r="I337" s="230"/>
      <c r="J337" s="230"/>
      <c r="K337" s="230"/>
      <c r="L337" s="230"/>
      <c r="M337" s="230"/>
      <c r="N337" s="229"/>
      <c r="O337" s="229"/>
      <c r="P337" s="229"/>
      <c r="Q337" s="229"/>
      <c r="R337" s="230"/>
      <c r="S337" s="230"/>
      <c r="T337" s="230"/>
      <c r="U337" s="230"/>
      <c r="V337" s="230"/>
      <c r="W337" s="230"/>
      <c r="X337" s="230"/>
      <c r="Y337" s="230"/>
      <c r="Z337" s="210"/>
      <c r="AA337" s="210"/>
      <c r="AB337" s="210"/>
      <c r="AC337" s="210"/>
      <c r="AD337" s="210"/>
      <c r="AE337" s="210"/>
      <c r="AF337" s="210"/>
      <c r="AG337" s="210" t="s">
        <v>139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49" t="str">
        <f>C337</f>
        <v>- zapravení pracovních spár asfaltovou zálivkou za tepla, vč. případného vyčištění a impregnace před zalitím</v>
      </c>
      <c r="BB337" s="210"/>
      <c r="BC337" s="210"/>
      <c r="BD337" s="210"/>
      <c r="BE337" s="210"/>
      <c r="BF337" s="210"/>
      <c r="BG337" s="210"/>
      <c r="BH337" s="210"/>
    </row>
    <row r="338" spans="1:60" ht="22.5" outlineLevel="2" x14ac:dyDescent="0.2">
      <c r="A338" s="227"/>
      <c r="B338" s="228"/>
      <c r="C338" s="263" t="s">
        <v>600</v>
      </c>
      <c r="D338" s="261"/>
      <c r="E338" s="262">
        <v>308.52999999999997</v>
      </c>
      <c r="F338" s="230"/>
      <c r="G338" s="230"/>
      <c r="H338" s="230"/>
      <c r="I338" s="230"/>
      <c r="J338" s="230"/>
      <c r="K338" s="230"/>
      <c r="L338" s="230"/>
      <c r="M338" s="230"/>
      <c r="N338" s="229"/>
      <c r="O338" s="229"/>
      <c r="P338" s="229"/>
      <c r="Q338" s="229"/>
      <c r="R338" s="230"/>
      <c r="S338" s="230"/>
      <c r="T338" s="230"/>
      <c r="U338" s="230"/>
      <c r="V338" s="230"/>
      <c r="W338" s="230"/>
      <c r="X338" s="230"/>
      <c r="Y338" s="230"/>
      <c r="Z338" s="210"/>
      <c r="AA338" s="210"/>
      <c r="AB338" s="210"/>
      <c r="AC338" s="210"/>
      <c r="AD338" s="210"/>
      <c r="AE338" s="210"/>
      <c r="AF338" s="210"/>
      <c r="AG338" s="210" t="s">
        <v>205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ht="33.75" outlineLevel="3" x14ac:dyDescent="0.2">
      <c r="A339" s="227"/>
      <c r="B339" s="228"/>
      <c r="C339" s="263" t="s">
        <v>601</v>
      </c>
      <c r="D339" s="261"/>
      <c r="E339" s="262">
        <v>166.3</v>
      </c>
      <c r="F339" s="230"/>
      <c r="G339" s="230"/>
      <c r="H339" s="230"/>
      <c r="I339" s="230"/>
      <c r="J339" s="230"/>
      <c r="K339" s="230"/>
      <c r="L339" s="230"/>
      <c r="M339" s="230"/>
      <c r="N339" s="229"/>
      <c r="O339" s="229"/>
      <c r="P339" s="229"/>
      <c r="Q339" s="229"/>
      <c r="R339" s="230"/>
      <c r="S339" s="230"/>
      <c r="T339" s="230"/>
      <c r="U339" s="230"/>
      <c r="V339" s="230"/>
      <c r="W339" s="230"/>
      <c r="X339" s="230"/>
      <c r="Y339" s="230"/>
      <c r="Z339" s="210"/>
      <c r="AA339" s="210"/>
      <c r="AB339" s="210"/>
      <c r="AC339" s="210"/>
      <c r="AD339" s="210"/>
      <c r="AE339" s="210"/>
      <c r="AF339" s="210"/>
      <c r="AG339" s="210" t="s">
        <v>205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">
      <c r="A340" s="227"/>
      <c r="B340" s="228"/>
      <c r="C340" s="263" t="s">
        <v>606</v>
      </c>
      <c r="D340" s="261"/>
      <c r="E340" s="262">
        <v>37.799999999999997</v>
      </c>
      <c r="F340" s="230"/>
      <c r="G340" s="230"/>
      <c r="H340" s="230"/>
      <c r="I340" s="230"/>
      <c r="J340" s="230"/>
      <c r="K340" s="230"/>
      <c r="L340" s="230"/>
      <c r="M340" s="230"/>
      <c r="N340" s="229"/>
      <c r="O340" s="229"/>
      <c r="P340" s="229"/>
      <c r="Q340" s="229"/>
      <c r="R340" s="230"/>
      <c r="S340" s="230"/>
      <c r="T340" s="230"/>
      <c r="U340" s="230"/>
      <c r="V340" s="230"/>
      <c r="W340" s="230"/>
      <c r="X340" s="230"/>
      <c r="Y340" s="230"/>
      <c r="Z340" s="210"/>
      <c r="AA340" s="210"/>
      <c r="AB340" s="210"/>
      <c r="AC340" s="210"/>
      <c r="AD340" s="210"/>
      <c r="AE340" s="210"/>
      <c r="AF340" s="210"/>
      <c r="AG340" s="210" t="s">
        <v>205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">
      <c r="A341" s="241">
        <v>83</v>
      </c>
      <c r="B341" s="242" t="s">
        <v>607</v>
      </c>
      <c r="C341" s="251" t="s">
        <v>608</v>
      </c>
      <c r="D341" s="243" t="s">
        <v>321</v>
      </c>
      <c r="E341" s="244">
        <v>5.4749999999999996</v>
      </c>
      <c r="F341" s="245"/>
      <c r="G341" s="246">
        <f>ROUND(E341*F341,2)</f>
        <v>0</v>
      </c>
      <c r="H341" s="231"/>
      <c r="I341" s="230">
        <f>ROUND(E341*H341,2)</f>
        <v>0</v>
      </c>
      <c r="J341" s="231"/>
      <c r="K341" s="230">
        <f>ROUND(E341*J341,2)</f>
        <v>0</v>
      </c>
      <c r="L341" s="230">
        <v>21</v>
      </c>
      <c r="M341" s="230">
        <f>G341*(1+L341/100)</f>
        <v>0</v>
      </c>
      <c r="N341" s="229">
        <v>1</v>
      </c>
      <c r="O341" s="229">
        <f>ROUND(E341*N341,2)</f>
        <v>5.48</v>
      </c>
      <c r="P341" s="229">
        <v>0</v>
      </c>
      <c r="Q341" s="229">
        <f>ROUND(E341*P341,2)</f>
        <v>0</v>
      </c>
      <c r="R341" s="230" t="s">
        <v>322</v>
      </c>
      <c r="S341" s="230" t="s">
        <v>148</v>
      </c>
      <c r="T341" s="230" t="s">
        <v>221</v>
      </c>
      <c r="U341" s="230">
        <v>0</v>
      </c>
      <c r="V341" s="230">
        <f>ROUND(E341*U341,2)</f>
        <v>0</v>
      </c>
      <c r="W341" s="230"/>
      <c r="X341" s="230" t="s">
        <v>323</v>
      </c>
      <c r="Y341" s="230" t="s">
        <v>136</v>
      </c>
      <c r="Z341" s="210"/>
      <c r="AA341" s="210"/>
      <c r="AB341" s="210"/>
      <c r="AC341" s="210"/>
      <c r="AD341" s="210"/>
      <c r="AE341" s="210"/>
      <c r="AF341" s="210"/>
      <c r="AG341" s="210" t="s">
        <v>324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2" x14ac:dyDescent="0.2">
      <c r="A342" s="227"/>
      <c r="B342" s="228"/>
      <c r="C342" s="252" t="s">
        <v>609</v>
      </c>
      <c r="D342" s="247"/>
      <c r="E342" s="247"/>
      <c r="F342" s="247"/>
      <c r="G342" s="247"/>
      <c r="H342" s="230"/>
      <c r="I342" s="230"/>
      <c r="J342" s="230"/>
      <c r="K342" s="230"/>
      <c r="L342" s="230"/>
      <c r="M342" s="230"/>
      <c r="N342" s="229"/>
      <c r="O342" s="229"/>
      <c r="P342" s="229"/>
      <c r="Q342" s="229"/>
      <c r="R342" s="230"/>
      <c r="S342" s="230"/>
      <c r="T342" s="230"/>
      <c r="U342" s="230"/>
      <c r="V342" s="230"/>
      <c r="W342" s="230"/>
      <c r="X342" s="230"/>
      <c r="Y342" s="230"/>
      <c r="Z342" s="210"/>
      <c r="AA342" s="210"/>
      <c r="AB342" s="210"/>
      <c r="AC342" s="210"/>
      <c r="AD342" s="210"/>
      <c r="AE342" s="210"/>
      <c r="AF342" s="210"/>
      <c r="AG342" s="210" t="s">
        <v>139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2" x14ac:dyDescent="0.2">
      <c r="A343" s="227"/>
      <c r="B343" s="228"/>
      <c r="C343" s="263" t="s">
        <v>610</v>
      </c>
      <c r="D343" s="261"/>
      <c r="E343" s="262">
        <v>5.4749999999999996</v>
      </c>
      <c r="F343" s="230"/>
      <c r="G343" s="230"/>
      <c r="H343" s="230"/>
      <c r="I343" s="230"/>
      <c r="J343" s="230"/>
      <c r="K343" s="230"/>
      <c r="L343" s="230"/>
      <c r="M343" s="230"/>
      <c r="N343" s="229"/>
      <c r="O343" s="229"/>
      <c r="P343" s="229"/>
      <c r="Q343" s="229"/>
      <c r="R343" s="230"/>
      <c r="S343" s="230"/>
      <c r="T343" s="230"/>
      <c r="U343" s="230"/>
      <c r="V343" s="230"/>
      <c r="W343" s="230"/>
      <c r="X343" s="230"/>
      <c r="Y343" s="230"/>
      <c r="Z343" s="210"/>
      <c r="AA343" s="210"/>
      <c r="AB343" s="210"/>
      <c r="AC343" s="210"/>
      <c r="AD343" s="210"/>
      <c r="AE343" s="210"/>
      <c r="AF343" s="210"/>
      <c r="AG343" s="210" t="s">
        <v>205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">
      <c r="A344" s="241">
        <v>84</v>
      </c>
      <c r="B344" s="242" t="s">
        <v>611</v>
      </c>
      <c r="C344" s="251" t="s">
        <v>612</v>
      </c>
      <c r="D344" s="243" t="s">
        <v>307</v>
      </c>
      <c r="E344" s="244">
        <v>87.6</v>
      </c>
      <c r="F344" s="245"/>
      <c r="G344" s="246">
        <f>ROUND(E344*F344,2)</f>
        <v>0</v>
      </c>
      <c r="H344" s="231"/>
      <c r="I344" s="230">
        <f>ROUND(E344*H344,2)</f>
        <v>0</v>
      </c>
      <c r="J344" s="231"/>
      <c r="K344" s="230">
        <f>ROUND(E344*J344,2)</f>
        <v>0</v>
      </c>
      <c r="L344" s="230">
        <v>21</v>
      </c>
      <c r="M344" s="230">
        <f>G344*(1+L344/100)</f>
        <v>0</v>
      </c>
      <c r="N344" s="229">
        <v>9.9709999999999993E-2</v>
      </c>
      <c r="O344" s="229">
        <f>ROUND(E344*N344,2)</f>
        <v>8.73</v>
      </c>
      <c r="P344" s="229">
        <v>0</v>
      </c>
      <c r="Q344" s="229">
        <f>ROUND(E344*P344,2)</f>
        <v>0</v>
      </c>
      <c r="R344" s="230"/>
      <c r="S344" s="230" t="s">
        <v>148</v>
      </c>
      <c r="T344" s="230" t="s">
        <v>221</v>
      </c>
      <c r="U344" s="230">
        <v>0.11899999999999999</v>
      </c>
      <c r="V344" s="230">
        <f>ROUND(E344*U344,2)</f>
        <v>10.42</v>
      </c>
      <c r="W344" s="230"/>
      <c r="X344" s="230" t="s">
        <v>200</v>
      </c>
      <c r="Y344" s="230" t="s">
        <v>136</v>
      </c>
      <c r="Z344" s="210"/>
      <c r="AA344" s="210"/>
      <c r="AB344" s="210"/>
      <c r="AC344" s="210"/>
      <c r="AD344" s="210"/>
      <c r="AE344" s="210"/>
      <c r="AF344" s="210"/>
      <c r="AG344" s="210" t="s">
        <v>201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2" x14ac:dyDescent="0.2">
      <c r="A345" s="227"/>
      <c r="B345" s="228"/>
      <c r="C345" s="252" t="s">
        <v>613</v>
      </c>
      <c r="D345" s="247"/>
      <c r="E345" s="247"/>
      <c r="F345" s="247"/>
      <c r="G345" s="247"/>
      <c r="H345" s="230"/>
      <c r="I345" s="230"/>
      <c r="J345" s="230"/>
      <c r="K345" s="230"/>
      <c r="L345" s="230"/>
      <c r="M345" s="230"/>
      <c r="N345" s="229"/>
      <c r="O345" s="229"/>
      <c r="P345" s="229"/>
      <c r="Q345" s="229"/>
      <c r="R345" s="230"/>
      <c r="S345" s="230"/>
      <c r="T345" s="230"/>
      <c r="U345" s="230"/>
      <c r="V345" s="230"/>
      <c r="W345" s="230"/>
      <c r="X345" s="230"/>
      <c r="Y345" s="230"/>
      <c r="Z345" s="210"/>
      <c r="AA345" s="210"/>
      <c r="AB345" s="210"/>
      <c r="AC345" s="210"/>
      <c r="AD345" s="210"/>
      <c r="AE345" s="210"/>
      <c r="AF345" s="210"/>
      <c r="AG345" s="210" t="s">
        <v>139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2" x14ac:dyDescent="0.2">
      <c r="A346" s="227"/>
      <c r="B346" s="228"/>
      <c r="C346" s="263" t="s">
        <v>614</v>
      </c>
      <c r="D346" s="261"/>
      <c r="E346" s="262">
        <v>87.6</v>
      </c>
      <c r="F346" s="230"/>
      <c r="G346" s="230"/>
      <c r="H346" s="230"/>
      <c r="I346" s="230"/>
      <c r="J346" s="230"/>
      <c r="K346" s="230"/>
      <c r="L346" s="230"/>
      <c r="M346" s="230"/>
      <c r="N346" s="229"/>
      <c r="O346" s="229"/>
      <c r="P346" s="229"/>
      <c r="Q346" s="229"/>
      <c r="R346" s="230"/>
      <c r="S346" s="230"/>
      <c r="T346" s="230"/>
      <c r="U346" s="230"/>
      <c r="V346" s="230"/>
      <c r="W346" s="230"/>
      <c r="X346" s="230"/>
      <c r="Y346" s="230"/>
      <c r="Z346" s="210"/>
      <c r="AA346" s="210"/>
      <c r="AB346" s="210"/>
      <c r="AC346" s="210"/>
      <c r="AD346" s="210"/>
      <c r="AE346" s="210"/>
      <c r="AF346" s="210"/>
      <c r="AG346" s="210" t="s">
        <v>205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ht="22.5" outlineLevel="1" x14ac:dyDescent="0.2">
      <c r="A347" s="241">
        <v>85</v>
      </c>
      <c r="B347" s="242" t="s">
        <v>615</v>
      </c>
      <c r="C347" s="251" t="s">
        <v>616</v>
      </c>
      <c r="D347" s="243" t="s">
        <v>307</v>
      </c>
      <c r="E347" s="244">
        <v>87.6</v>
      </c>
      <c r="F347" s="245"/>
      <c r="G347" s="246">
        <f>ROUND(E347*F347,2)</f>
        <v>0</v>
      </c>
      <c r="H347" s="231"/>
      <c r="I347" s="230">
        <f>ROUND(E347*H347,2)</f>
        <v>0</v>
      </c>
      <c r="J347" s="231"/>
      <c r="K347" s="230">
        <f>ROUND(E347*J347,2)</f>
        <v>0</v>
      </c>
      <c r="L347" s="230">
        <v>21</v>
      </c>
      <c r="M347" s="230">
        <f>G347*(1+L347/100)</f>
        <v>0</v>
      </c>
      <c r="N347" s="229">
        <v>2.7709999999999999E-2</v>
      </c>
      <c r="O347" s="229">
        <f>ROUND(E347*N347,2)</f>
        <v>2.4300000000000002</v>
      </c>
      <c r="P347" s="229">
        <v>0</v>
      </c>
      <c r="Q347" s="229">
        <f>ROUND(E347*P347,2)</f>
        <v>0</v>
      </c>
      <c r="R347" s="230"/>
      <c r="S347" s="230" t="s">
        <v>148</v>
      </c>
      <c r="T347" s="230" t="s">
        <v>221</v>
      </c>
      <c r="U347" s="230">
        <v>8.2000000000000003E-2</v>
      </c>
      <c r="V347" s="230">
        <f>ROUND(E347*U347,2)</f>
        <v>7.18</v>
      </c>
      <c r="W347" s="230"/>
      <c r="X347" s="230" t="s">
        <v>200</v>
      </c>
      <c r="Y347" s="230" t="s">
        <v>136</v>
      </c>
      <c r="Z347" s="210"/>
      <c r="AA347" s="210"/>
      <c r="AB347" s="210"/>
      <c r="AC347" s="210"/>
      <c r="AD347" s="210"/>
      <c r="AE347" s="210"/>
      <c r="AF347" s="210"/>
      <c r="AG347" s="210" t="s">
        <v>201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2" x14ac:dyDescent="0.2">
      <c r="A348" s="227"/>
      <c r="B348" s="228"/>
      <c r="C348" s="252" t="s">
        <v>617</v>
      </c>
      <c r="D348" s="247"/>
      <c r="E348" s="247"/>
      <c r="F348" s="247"/>
      <c r="G348" s="247"/>
      <c r="H348" s="230"/>
      <c r="I348" s="230"/>
      <c r="J348" s="230"/>
      <c r="K348" s="230"/>
      <c r="L348" s="230"/>
      <c r="M348" s="230"/>
      <c r="N348" s="229"/>
      <c r="O348" s="229"/>
      <c r="P348" s="229"/>
      <c r="Q348" s="229"/>
      <c r="R348" s="230"/>
      <c r="S348" s="230"/>
      <c r="T348" s="230"/>
      <c r="U348" s="230"/>
      <c r="V348" s="230"/>
      <c r="W348" s="230"/>
      <c r="X348" s="230"/>
      <c r="Y348" s="230"/>
      <c r="Z348" s="210"/>
      <c r="AA348" s="210"/>
      <c r="AB348" s="210"/>
      <c r="AC348" s="210"/>
      <c r="AD348" s="210"/>
      <c r="AE348" s="210"/>
      <c r="AF348" s="210"/>
      <c r="AG348" s="210" t="s">
        <v>139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2" x14ac:dyDescent="0.2">
      <c r="A349" s="227"/>
      <c r="B349" s="228"/>
      <c r="C349" s="263" t="s">
        <v>614</v>
      </c>
      <c r="D349" s="261"/>
      <c r="E349" s="262">
        <v>87.6</v>
      </c>
      <c r="F349" s="230"/>
      <c r="G349" s="230"/>
      <c r="H349" s="230"/>
      <c r="I349" s="230"/>
      <c r="J349" s="230"/>
      <c r="K349" s="230"/>
      <c r="L349" s="230"/>
      <c r="M349" s="230"/>
      <c r="N349" s="229"/>
      <c r="O349" s="229"/>
      <c r="P349" s="229"/>
      <c r="Q349" s="229"/>
      <c r="R349" s="230"/>
      <c r="S349" s="230"/>
      <c r="T349" s="230"/>
      <c r="U349" s="230"/>
      <c r="V349" s="230"/>
      <c r="W349" s="230"/>
      <c r="X349" s="230"/>
      <c r="Y349" s="230"/>
      <c r="Z349" s="210"/>
      <c r="AA349" s="210"/>
      <c r="AB349" s="210"/>
      <c r="AC349" s="210"/>
      <c r="AD349" s="210"/>
      <c r="AE349" s="210"/>
      <c r="AF349" s="210"/>
      <c r="AG349" s="210" t="s">
        <v>205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ht="22.5" outlineLevel="1" x14ac:dyDescent="0.2">
      <c r="A350" s="241">
        <v>86</v>
      </c>
      <c r="B350" s="242" t="s">
        <v>618</v>
      </c>
      <c r="C350" s="251" t="s">
        <v>619</v>
      </c>
      <c r="D350" s="243" t="s">
        <v>199</v>
      </c>
      <c r="E350" s="244">
        <v>30</v>
      </c>
      <c r="F350" s="245"/>
      <c r="G350" s="246">
        <f>ROUND(E350*F350,2)</f>
        <v>0</v>
      </c>
      <c r="H350" s="231"/>
      <c r="I350" s="230">
        <f>ROUND(E350*H350,2)</f>
        <v>0</v>
      </c>
      <c r="J350" s="231"/>
      <c r="K350" s="230">
        <f>ROUND(E350*J350,2)</f>
        <v>0</v>
      </c>
      <c r="L350" s="230">
        <v>21</v>
      </c>
      <c r="M350" s="230">
        <f>G350*(1+L350/100)</f>
        <v>0</v>
      </c>
      <c r="N350" s="229">
        <v>0.25080000000000002</v>
      </c>
      <c r="O350" s="229">
        <f>ROUND(E350*N350,2)</f>
        <v>7.52</v>
      </c>
      <c r="P350" s="229">
        <v>0</v>
      </c>
      <c r="Q350" s="229">
        <f>ROUND(E350*P350,2)</f>
        <v>0</v>
      </c>
      <c r="R350" s="230"/>
      <c r="S350" s="230" t="s">
        <v>148</v>
      </c>
      <c r="T350" s="230" t="s">
        <v>216</v>
      </c>
      <c r="U350" s="230">
        <v>0.82201000000000002</v>
      </c>
      <c r="V350" s="230">
        <f>ROUND(E350*U350,2)</f>
        <v>24.66</v>
      </c>
      <c r="W350" s="230"/>
      <c r="X350" s="230" t="s">
        <v>166</v>
      </c>
      <c r="Y350" s="230" t="s">
        <v>136</v>
      </c>
      <c r="Z350" s="210"/>
      <c r="AA350" s="210"/>
      <c r="AB350" s="210"/>
      <c r="AC350" s="210"/>
      <c r="AD350" s="210"/>
      <c r="AE350" s="210"/>
      <c r="AF350" s="210"/>
      <c r="AG350" s="210" t="s">
        <v>167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2" x14ac:dyDescent="0.2">
      <c r="A351" s="227"/>
      <c r="B351" s="228"/>
      <c r="C351" s="252" t="s">
        <v>620</v>
      </c>
      <c r="D351" s="247"/>
      <c r="E351" s="247"/>
      <c r="F351" s="247"/>
      <c r="G351" s="247"/>
      <c r="H351" s="230"/>
      <c r="I351" s="230"/>
      <c r="J351" s="230"/>
      <c r="K351" s="230"/>
      <c r="L351" s="230"/>
      <c r="M351" s="230"/>
      <c r="N351" s="229"/>
      <c r="O351" s="229"/>
      <c r="P351" s="229"/>
      <c r="Q351" s="229"/>
      <c r="R351" s="230"/>
      <c r="S351" s="230"/>
      <c r="T351" s="230"/>
      <c r="U351" s="230"/>
      <c r="V351" s="230"/>
      <c r="W351" s="230"/>
      <c r="X351" s="230"/>
      <c r="Y351" s="230"/>
      <c r="Z351" s="210"/>
      <c r="AA351" s="210"/>
      <c r="AB351" s="210"/>
      <c r="AC351" s="210"/>
      <c r="AD351" s="210"/>
      <c r="AE351" s="210"/>
      <c r="AF351" s="210"/>
      <c r="AG351" s="210" t="s">
        <v>139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ht="22.5" outlineLevel="1" x14ac:dyDescent="0.2">
      <c r="A352" s="241">
        <v>87</v>
      </c>
      <c r="B352" s="242" t="s">
        <v>621</v>
      </c>
      <c r="C352" s="251" t="s">
        <v>622</v>
      </c>
      <c r="D352" s="243" t="s">
        <v>199</v>
      </c>
      <c r="E352" s="244">
        <v>2</v>
      </c>
      <c r="F352" s="245"/>
      <c r="G352" s="246">
        <f>ROUND(E352*F352,2)</f>
        <v>0</v>
      </c>
      <c r="H352" s="231"/>
      <c r="I352" s="230">
        <f>ROUND(E352*H352,2)</f>
        <v>0</v>
      </c>
      <c r="J352" s="231"/>
      <c r="K352" s="230">
        <f>ROUND(E352*J352,2)</f>
        <v>0</v>
      </c>
      <c r="L352" s="230">
        <v>21</v>
      </c>
      <c r="M352" s="230">
        <f>G352*(1+L352/100)</f>
        <v>0</v>
      </c>
      <c r="N352" s="229">
        <v>0.28179999999999999</v>
      </c>
      <c r="O352" s="229">
        <f>ROUND(E352*N352,2)</f>
        <v>0.56000000000000005</v>
      </c>
      <c r="P352" s="229">
        <v>0</v>
      </c>
      <c r="Q352" s="229">
        <f>ROUND(E352*P352,2)</f>
        <v>0</v>
      </c>
      <c r="R352" s="230"/>
      <c r="S352" s="230" t="s">
        <v>148</v>
      </c>
      <c r="T352" s="230" t="s">
        <v>216</v>
      </c>
      <c r="U352" s="230">
        <v>0.82250999999999996</v>
      </c>
      <c r="V352" s="230">
        <f>ROUND(E352*U352,2)</f>
        <v>1.65</v>
      </c>
      <c r="W352" s="230"/>
      <c r="X352" s="230" t="s">
        <v>166</v>
      </c>
      <c r="Y352" s="230" t="s">
        <v>136</v>
      </c>
      <c r="Z352" s="210"/>
      <c r="AA352" s="210"/>
      <c r="AB352" s="210"/>
      <c r="AC352" s="210"/>
      <c r="AD352" s="210"/>
      <c r="AE352" s="210"/>
      <c r="AF352" s="210"/>
      <c r="AG352" s="210" t="s">
        <v>167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2" x14ac:dyDescent="0.2">
      <c r="A353" s="227"/>
      <c r="B353" s="228"/>
      <c r="C353" s="252" t="s">
        <v>623</v>
      </c>
      <c r="D353" s="247"/>
      <c r="E353" s="247"/>
      <c r="F353" s="247"/>
      <c r="G353" s="247"/>
      <c r="H353" s="230"/>
      <c r="I353" s="230"/>
      <c r="J353" s="230"/>
      <c r="K353" s="230"/>
      <c r="L353" s="230"/>
      <c r="M353" s="230"/>
      <c r="N353" s="229"/>
      <c r="O353" s="229"/>
      <c r="P353" s="229"/>
      <c r="Q353" s="229"/>
      <c r="R353" s="230"/>
      <c r="S353" s="230"/>
      <c r="T353" s="230"/>
      <c r="U353" s="230"/>
      <c r="V353" s="230"/>
      <c r="W353" s="230"/>
      <c r="X353" s="230"/>
      <c r="Y353" s="230"/>
      <c r="Z353" s="210"/>
      <c r="AA353" s="210"/>
      <c r="AB353" s="210"/>
      <c r="AC353" s="210"/>
      <c r="AD353" s="210"/>
      <c r="AE353" s="210"/>
      <c r="AF353" s="210"/>
      <c r="AG353" s="210" t="s">
        <v>139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3" x14ac:dyDescent="0.2">
      <c r="A354" s="227"/>
      <c r="B354" s="228"/>
      <c r="C354" s="253" t="s">
        <v>624</v>
      </c>
      <c r="D354" s="248"/>
      <c r="E354" s="248"/>
      <c r="F354" s="248"/>
      <c r="G354" s="248"/>
      <c r="H354" s="230"/>
      <c r="I354" s="230"/>
      <c r="J354" s="230"/>
      <c r="K354" s="230"/>
      <c r="L354" s="230"/>
      <c r="M354" s="230"/>
      <c r="N354" s="229"/>
      <c r="O354" s="229"/>
      <c r="P354" s="229"/>
      <c r="Q354" s="229"/>
      <c r="R354" s="230"/>
      <c r="S354" s="230"/>
      <c r="T354" s="230"/>
      <c r="U354" s="230"/>
      <c r="V354" s="230"/>
      <c r="W354" s="230"/>
      <c r="X354" s="230"/>
      <c r="Y354" s="230"/>
      <c r="Z354" s="210"/>
      <c r="AA354" s="210"/>
      <c r="AB354" s="210"/>
      <c r="AC354" s="210"/>
      <c r="AD354" s="210"/>
      <c r="AE354" s="210"/>
      <c r="AF354" s="210"/>
      <c r="AG354" s="210" t="s">
        <v>139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">
      <c r="A355" s="241">
        <v>88</v>
      </c>
      <c r="B355" s="242" t="s">
        <v>625</v>
      </c>
      <c r="C355" s="251" t="s">
        <v>626</v>
      </c>
      <c r="D355" s="243" t="s">
        <v>341</v>
      </c>
      <c r="E355" s="244">
        <v>3</v>
      </c>
      <c r="F355" s="245"/>
      <c r="G355" s="246">
        <f>ROUND(E355*F355,2)</f>
        <v>0</v>
      </c>
      <c r="H355" s="231"/>
      <c r="I355" s="230">
        <f>ROUND(E355*H355,2)</f>
        <v>0</v>
      </c>
      <c r="J355" s="231"/>
      <c r="K355" s="230">
        <f>ROUND(E355*J355,2)</f>
        <v>0</v>
      </c>
      <c r="L355" s="230">
        <v>21</v>
      </c>
      <c r="M355" s="230">
        <f>G355*(1+L355/100)</f>
        <v>0</v>
      </c>
      <c r="N355" s="229">
        <v>0</v>
      </c>
      <c r="O355" s="229">
        <f>ROUND(E355*N355,2)</f>
        <v>0</v>
      </c>
      <c r="P355" s="229">
        <v>8.2000000000000003E-2</v>
      </c>
      <c r="Q355" s="229">
        <f>ROUND(E355*P355,2)</f>
        <v>0.25</v>
      </c>
      <c r="R355" s="230"/>
      <c r="S355" s="230" t="s">
        <v>148</v>
      </c>
      <c r="T355" s="230" t="s">
        <v>627</v>
      </c>
      <c r="U355" s="230">
        <v>0.59262000000000004</v>
      </c>
      <c r="V355" s="230">
        <f>ROUND(E355*U355,2)</f>
        <v>1.78</v>
      </c>
      <c r="W355" s="230"/>
      <c r="X355" s="230" t="s">
        <v>166</v>
      </c>
      <c r="Y355" s="230" t="s">
        <v>136</v>
      </c>
      <c r="Z355" s="210"/>
      <c r="AA355" s="210"/>
      <c r="AB355" s="210"/>
      <c r="AC355" s="210"/>
      <c r="AD355" s="210"/>
      <c r="AE355" s="210"/>
      <c r="AF355" s="210"/>
      <c r="AG355" s="210" t="s">
        <v>167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2" x14ac:dyDescent="0.2">
      <c r="A356" s="227"/>
      <c r="B356" s="228"/>
      <c r="C356" s="252" t="s">
        <v>628</v>
      </c>
      <c r="D356" s="247"/>
      <c r="E356" s="247"/>
      <c r="F356" s="247"/>
      <c r="G356" s="247"/>
      <c r="H356" s="230"/>
      <c r="I356" s="230"/>
      <c r="J356" s="230"/>
      <c r="K356" s="230"/>
      <c r="L356" s="230"/>
      <c r="M356" s="230"/>
      <c r="N356" s="229"/>
      <c r="O356" s="229"/>
      <c r="P356" s="229"/>
      <c r="Q356" s="229"/>
      <c r="R356" s="230"/>
      <c r="S356" s="230"/>
      <c r="T356" s="230"/>
      <c r="U356" s="230"/>
      <c r="V356" s="230"/>
      <c r="W356" s="230"/>
      <c r="X356" s="230"/>
      <c r="Y356" s="230"/>
      <c r="Z356" s="210"/>
      <c r="AA356" s="210"/>
      <c r="AB356" s="210"/>
      <c r="AC356" s="210"/>
      <c r="AD356" s="210"/>
      <c r="AE356" s="210"/>
      <c r="AF356" s="210"/>
      <c r="AG356" s="210" t="s">
        <v>139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ht="22.5" outlineLevel="1" x14ac:dyDescent="0.2">
      <c r="A357" s="241">
        <v>89</v>
      </c>
      <c r="B357" s="242" t="s">
        <v>629</v>
      </c>
      <c r="C357" s="251" t="s">
        <v>630</v>
      </c>
      <c r="D357" s="243" t="s">
        <v>199</v>
      </c>
      <c r="E357" s="244">
        <v>4</v>
      </c>
      <c r="F357" s="245"/>
      <c r="G357" s="246">
        <f>ROUND(E357*F357,2)</f>
        <v>0</v>
      </c>
      <c r="H357" s="231"/>
      <c r="I357" s="230">
        <f>ROUND(E357*H357,2)</f>
        <v>0</v>
      </c>
      <c r="J357" s="231"/>
      <c r="K357" s="230">
        <f>ROUND(E357*J357,2)</f>
        <v>0</v>
      </c>
      <c r="L357" s="230">
        <v>21</v>
      </c>
      <c r="M357" s="230">
        <f>G357*(1+L357/100)</f>
        <v>0</v>
      </c>
      <c r="N357" s="229">
        <v>0</v>
      </c>
      <c r="O357" s="229">
        <f>ROUND(E357*N357,2)</f>
        <v>0</v>
      </c>
      <c r="P357" s="229">
        <v>0</v>
      </c>
      <c r="Q357" s="229">
        <f>ROUND(E357*P357,2)</f>
        <v>0</v>
      </c>
      <c r="R357" s="230"/>
      <c r="S357" s="230" t="s">
        <v>148</v>
      </c>
      <c r="T357" s="230" t="s">
        <v>216</v>
      </c>
      <c r="U357" s="230">
        <v>0</v>
      </c>
      <c r="V357" s="230">
        <f>ROUND(E357*U357,2)</f>
        <v>0</v>
      </c>
      <c r="W357" s="230"/>
      <c r="X357" s="230" t="s">
        <v>166</v>
      </c>
      <c r="Y357" s="230" t="s">
        <v>136</v>
      </c>
      <c r="Z357" s="210"/>
      <c r="AA357" s="210"/>
      <c r="AB357" s="210"/>
      <c r="AC357" s="210"/>
      <c r="AD357" s="210"/>
      <c r="AE357" s="210"/>
      <c r="AF357" s="210"/>
      <c r="AG357" s="210" t="s">
        <v>167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2" x14ac:dyDescent="0.2">
      <c r="A358" s="227"/>
      <c r="B358" s="228"/>
      <c r="C358" s="252" t="s">
        <v>631</v>
      </c>
      <c r="D358" s="247"/>
      <c r="E358" s="247"/>
      <c r="F358" s="247"/>
      <c r="G358" s="247"/>
      <c r="H358" s="230"/>
      <c r="I358" s="230"/>
      <c r="J358" s="230"/>
      <c r="K358" s="230"/>
      <c r="L358" s="230"/>
      <c r="M358" s="230"/>
      <c r="N358" s="229"/>
      <c r="O358" s="229"/>
      <c r="P358" s="229"/>
      <c r="Q358" s="229"/>
      <c r="R358" s="230"/>
      <c r="S358" s="230"/>
      <c r="T358" s="230"/>
      <c r="U358" s="230"/>
      <c r="V358" s="230"/>
      <c r="W358" s="230"/>
      <c r="X358" s="230"/>
      <c r="Y358" s="230"/>
      <c r="Z358" s="210"/>
      <c r="AA358" s="210"/>
      <c r="AB358" s="210"/>
      <c r="AC358" s="210"/>
      <c r="AD358" s="210"/>
      <c r="AE358" s="210"/>
      <c r="AF358" s="210"/>
      <c r="AG358" s="210" t="s">
        <v>139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ht="22.5" outlineLevel="1" x14ac:dyDescent="0.2">
      <c r="A359" s="241">
        <v>90</v>
      </c>
      <c r="B359" s="242" t="s">
        <v>632</v>
      </c>
      <c r="C359" s="251" t="s">
        <v>633</v>
      </c>
      <c r="D359" s="243" t="s">
        <v>228</v>
      </c>
      <c r="E359" s="244">
        <v>59.387500000000003</v>
      </c>
      <c r="F359" s="245"/>
      <c r="G359" s="246">
        <f>ROUND(E359*F359,2)</f>
        <v>0</v>
      </c>
      <c r="H359" s="231"/>
      <c r="I359" s="230">
        <f>ROUND(E359*H359,2)</f>
        <v>0</v>
      </c>
      <c r="J359" s="231"/>
      <c r="K359" s="230">
        <f>ROUND(E359*J359,2)</f>
        <v>0</v>
      </c>
      <c r="L359" s="230">
        <v>21</v>
      </c>
      <c r="M359" s="230">
        <f>G359*(1+L359/100)</f>
        <v>0</v>
      </c>
      <c r="N359" s="229">
        <v>3.7000000000000002E-3</v>
      </c>
      <c r="O359" s="229">
        <f>ROUND(E359*N359,2)</f>
        <v>0.22</v>
      </c>
      <c r="P359" s="229">
        <v>0</v>
      </c>
      <c r="Q359" s="229">
        <f>ROUND(E359*P359,2)</f>
        <v>0</v>
      </c>
      <c r="R359" s="230"/>
      <c r="S359" s="230" t="s">
        <v>148</v>
      </c>
      <c r="T359" s="230" t="s">
        <v>221</v>
      </c>
      <c r="U359" s="230">
        <v>0.36099999999999999</v>
      </c>
      <c r="V359" s="230">
        <f>ROUND(E359*U359,2)</f>
        <v>21.44</v>
      </c>
      <c r="W359" s="230"/>
      <c r="X359" s="230" t="s">
        <v>200</v>
      </c>
      <c r="Y359" s="230" t="s">
        <v>136</v>
      </c>
      <c r="Z359" s="210"/>
      <c r="AA359" s="210"/>
      <c r="AB359" s="210"/>
      <c r="AC359" s="210"/>
      <c r="AD359" s="210"/>
      <c r="AE359" s="210"/>
      <c r="AF359" s="210"/>
      <c r="AG359" s="210" t="s">
        <v>201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2" x14ac:dyDescent="0.2">
      <c r="A360" s="227"/>
      <c r="B360" s="228"/>
      <c r="C360" s="252" t="s">
        <v>634</v>
      </c>
      <c r="D360" s="247"/>
      <c r="E360" s="247"/>
      <c r="F360" s="247"/>
      <c r="G360" s="247"/>
      <c r="H360" s="230"/>
      <c r="I360" s="230"/>
      <c r="J360" s="230"/>
      <c r="K360" s="230"/>
      <c r="L360" s="230"/>
      <c r="M360" s="230"/>
      <c r="N360" s="229"/>
      <c r="O360" s="229"/>
      <c r="P360" s="229"/>
      <c r="Q360" s="229"/>
      <c r="R360" s="230"/>
      <c r="S360" s="230"/>
      <c r="T360" s="230"/>
      <c r="U360" s="230"/>
      <c r="V360" s="230"/>
      <c r="W360" s="230"/>
      <c r="X360" s="230"/>
      <c r="Y360" s="230"/>
      <c r="Z360" s="210"/>
      <c r="AA360" s="210"/>
      <c r="AB360" s="210"/>
      <c r="AC360" s="210"/>
      <c r="AD360" s="210"/>
      <c r="AE360" s="210"/>
      <c r="AF360" s="210"/>
      <c r="AG360" s="210" t="s">
        <v>139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3" x14ac:dyDescent="0.2">
      <c r="A361" s="227"/>
      <c r="B361" s="228"/>
      <c r="C361" s="253" t="s">
        <v>635</v>
      </c>
      <c r="D361" s="248"/>
      <c r="E361" s="248"/>
      <c r="F361" s="248"/>
      <c r="G361" s="248"/>
      <c r="H361" s="230"/>
      <c r="I361" s="230"/>
      <c r="J361" s="230"/>
      <c r="K361" s="230"/>
      <c r="L361" s="230"/>
      <c r="M361" s="230"/>
      <c r="N361" s="229"/>
      <c r="O361" s="229"/>
      <c r="P361" s="229"/>
      <c r="Q361" s="229"/>
      <c r="R361" s="230"/>
      <c r="S361" s="230"/>
      <c r="T361" s="230"/>
      <c r="U361" s="230"/>
      <c r="V361" s="230"/>
      <c r="W361" s="230"/>
      <c r="X361" s="230"/>
      <c r="Y361" s="230"/>
      <c r="Z361" s="210"/>
      <c r="AA361" s="210"/>
      <c r="AB361" s="210"/>
      <c r="AC361" s="210"/>
      <c r="AD361" s="210"/>
      <c r="AE361" s="210"/>
      <c r="AF361" s="210"/>
      <c r="AG361" s="210" t="s">
        <v>139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2" x14ac:dyDescent="0.2">
      <c r="A362" s="227"/>
      <c r="B362" s="228"/>
      <c r="C362" s="263" t="s">
        <v>636</v>
      </c>
      <c r="D362" s="261"/>
      <c r="E362" s="262">
        <v>12</v>
      </c>
      <c r="F362" s="230"/>
      <c r="G362" s="230"/>
      <c r="H362" s="230"/>
      <c r="I362" s="230"/>
      <c r="J362" s="230"/>
      <c r="K362" s="230"/>
      <c r="L362" s="230"/>
      <c r="M362" s="230"/>
      <c r="N362" s="229"/>
      <c r="O362" s="229"/>
      <c r="P362" s="229"/>
      <c r="Q362" s="229"/>
      <c r="R362" s="230"/>
      <c r="S362" s="230"/>
      <c r="T362" s="230"/>
      <c r="U362" s="230"/>
      <c r="V362" s="230"/>
      <c r="W362" s="230"/>
      <c r="X362" s="230"/>
      <c r="Y362" s="230"/>
      <c r="Z362" s="210"/>
      <c r="AA362" s="210"/>
      <c r="AB362" s="210"/>
      <c r="AC362" s="210"/>
      <c r="AD362" s="210"/>
      <c r="AE362" s="210"/>
      <c r="AF362" s="210"/>
      <c r="AG362" s="210" t="s">
        <v>205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ht="22.5" outlineLevel="3" x14ac:dyDescent="0.2">
      <c r="A363" s="227"/>
      <c r="B363" s="228"/>
      <c r="C363" s="263" t="s">
        <v>637</v>
      </c>
      <c r="D363" s="261"/>
      <c r="E363" s="262">
        <v>2.8875000000000002</v>
      </c>
      <c r="F363" s="230"/>
      <c r="G363" s="230"/>
      <c r="H363" s="230"/>
      <c r="I363" s="230"/>
      <c r="J363" s="230"/>
      <c r="K363" s="230"/>
      <c r="L363" s="230"/>
      <c r="M363" s="230"/>
      <c r="N363" s="229"/>
      <c r="O363" s="229"/>
      <c r="P363" s="229"/>
      <c r="Q363" s="229"/>
      <c r="R363" s="230"/>
      <c r="S363" s="230"/>
      <c r="T363" s="230"/>
      <c r="U363" s="230"/>
      <c r="V363" s="230"/>
      <c r="W363" s="230"/>
      <c r="X363" s="230"/>
      <c r="Y363" s="230"/>
      <c r="Z363" s="210"/>
      <c r="AA363" s="210"/>
      <c r="AB363" s="210"/>
      <c r="AC363" s="210"/>
      <c r="AD363" s="210"/>
      <c r="AE363" s="210"/>
      <c r="AF363" s="210"/>
      <c r="AG363" s="210" t="s">
        <v>205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3" x14ac:dyDescent="0.2">
      <c r="A364" s="227"/>
      <c r="B364" s="228"/>
      <c r="C364" s="263" t="s">
        <v>638</v>
      </c>
      <c r="D364" s="261"/>
      <c r="E364" s="262">
        <v>34.875</v>
      </c>
      <c r="F364" s="230"/>
      <c r="G364" s="230"/>
      <c r="H364" s="230"/>
      <c r="I364" s="230"/>
      <c r="J364" s="230"/>
      <c r="K364" s="230"/>
      <c r="L364" s="230"/>
      <c r="M364" s="230"/>
      <c r="N364" s="229"/>
      <c r="O364" s="229"/>
      <c r="P364" s="229"/>
      <c r="Q364" s="229"/>
      <c r="R364" s="230"/>
      <c r="S364" s="230"/>
      <c r="T364" s="230"/>
      <c r="U364" s="230"/>
      <c r="V364" s="230"/>
      <c r="W364" s="230"/>
      <c r="X364" s="230"/>
      <c r="Y364" s="230"/>
      <c r="Z364" s="210"/>
      <c r="AA364" s="210"/>
      <c r="AB364" s="210"/>
      <c r="AC364" s="210"/>
      <c r="AD364" s="210"/>
      <c r="AE364" s="210"/>
      <c r="AF364" s="210"/>
      <c r="AG364" s="210" t="s">
        <v>205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3" x14ac:dyDescent="0.2">
      <c r="A365" s="227"/>
      <c r="B365" s="228"/>
      <c r="C365" s="263" t="s">
        <v>639</v>
      </c>
      <c r="D365" s="261"/>
      <c r="E365" s="262">
        <v>6.75</v>
      </c>
      <c r="F365" s="230"/>
      <c r="G365" s="230"/>
      <c r="H365" s="230"/>
      <c r="I365" s="230"/>
      <c r="J365" s="230"/>
      <c r="K365" s="230"/>
      <c r="L365" s="230"/>
      <c r="M365" s="230"/>
      <c r="N365" s="229"/>
      <c r="O365" s="229"/>
      <c r="P365" s="229"/>
      <c r="Q365" s="229"/>
      <c r="R365" s="230"/>
      <c r="S365" s="230"/>
      <c r="T365" s="230"/>
      <c r="U365" s="230"/>
      <c r="V365" s="230"/>
      <c r="W365" s="230"/>
      <c r="X365" s="230"/>
      <c r="Y365" s="230"/>
      <c r="Z365" s="210"/>
      <c r="AA365" s="210"/>
      <c r="AB365" s="210"/>
      <c r="AC365" s="210"/>
      <c r="AD365" s="210"/>
      <c r="AE365" s="210"/>
      <c r="AF365" s="210"/>
      <c r="AG365" s="210" t="s">
        <v>205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3" x14ac:dyDescent="0.2">
      <c r="A366" s="227"/>
      <c r="B366" s="228"/>
      <c r="C366" s="263" t="s">
        <v>640</v>
      </c>
      <c r="D366" s="261"/>
      <c r="E366" s="262">
        <v>2.875</v>
      </c>
      <c r="F366" s="230"/>
      <c r="G366" s="230"/>
      <c r="H366" s="230"/>
      <c r="I366" s="230"/>
      <c r="J366" s="230"/>
      <c r="K366" s="230"/>
      <c r="L366" s="230"/>
      <c r="M366" s="230"/>
      <c r="N366" s="229"/>
      <c r="O366" s="229"/>
      <c r="P366" s="229"/>
      <c r="Q366" s="229"/>
      <c r="R366" s="230"/>
      <c r="S366" s="230"/>
      <c r="T366" s="230"/>
      <c r="U366" s="230"/>
      <c r="V366" s="230"/>
      <c r="W366" s="230"/>
      <c r="X366" s="230"/>
      <c r="Y366" s="230"/>
      <c r="Z366" s="210"/>
      <c r="AA366" s="210"/>
      <c r="AB366" s="210"/>
      <c r="AC366" s="210"/>
      <c r="AD366" s="210"/>
      <c r="AE366" s="210"/>
      <c r="AF366" s="210"/>
      <c r="AG366" s="210" t="s">
        <v>205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">
      <c r="A367" s="241">
        <v>91</v>
      </c>
      <c r="B367" s="242" t="s">
        <v>641</v>
      </c>
      <c r="C367" s="251" t="s">
        <v>642</v>
      </c>
      <c r="D367" s="243" t="s">
        <v>228</v>
      </c>
      <c r="E367" s="244">
        <v>7.2625000000000002</v>
      </c>
      <c r="F367" s="245"/>
      <c r="G367" s="246">
        <f>ROUND(E367*F367,2)</f>
        <v>0</v>
      </c>
      <c r="H367" s="231"/>
      <c r="I367" s="230">
        <f>ROUND(E367*H367,2)</f>
        <v>0</v>
      </c>
      <c r="J367" s="231"/>
      <c r="K367" s="230">
        <f>ROUND(E367*J367,2)</f>
        <v>0</v>
      </c>
      <c r="L367" s="230">
        <v>21</v>
      </c>
      <c r="M367" s="230">
        <f>G367*(1+L367/100)</f>
        <v>0</v>
      </c>
      <c r="N367" s="229">
        <v>7.6000000000000004E-4</v>
      </c>
      <c r="O367" s="229">
        <f>ROUND(E367*N367,2)</f>
        <v>0.01</v>
      </c>
      <c r="P367" s="229">
        <v>0</v>
      </c>
      <c r="Q367" s="229">
        <f>ROUND(E367*P367,2)</f>
        <v>0</v>
      </c>
      <c r="R367" s="230"/>
      <c r="S367" s="230" t="s">
        <v>148</v>
      </c>
      <c r="T367" s="230" t="s">
        <v>221</v>
      </c>
      <c r="U367" s="230">
        <v>0.311</v>
      </c>
      <c r="V367" s="230">
        <f>ROUND(E367*U367,2)</f>
        <v>2.2599999999999998</v>
      </c>
      <c r="W367" s="230"/>
      <c r="X367" s="230" t="s">
        <v>200</v>
      </c>
      <c r="Y367" s="230" t="s">
        <v>136</v>
      </c>
      <c r="Z367" s="210"/>
      <c r="AA367" s="210"/>
      <c r="AB367" s="210"/>
      <c r="AC367" s="210"/>
      <c r="AD367" s="210"/>
      <c r="AE367" s="210"/>
      <c r="AF367" s="210"/>
      <c r="AG367" s="210" t="s">
        <v>201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2" x14ac:dyDescent="0.2">
      <c r="A368" s="227"/>
      <c r="B368" s="228"/>
      <c r="C368" s="252" t="s">
        <v>643</v>
      </c>
      <c r="D368" s="247"/>
      <c r="E368" s="247"/>
      <c r="F368" s="247"/>
      <c r="G368" s="247"/>
      <c r="H368" s="230"/>
      <c r="I368" s="230"/>
      <c r="J368" s="230"/>
      <c r="K368" s="230"/>
      <c r="L368" s="230"/>
      <c r="M368" s="230"/>
      <c r="N368" s="229"/>
      <c r="O368" s="229"/>
      <c r="P368" s="229"/>
      <c r="Q368" s="229"/>
      <c r="R368" s="230"/>
      <c r="S368" s="230"/>
      <c r="T368" s="230"/>
      <c r="U368" s="230"/>
      <c r="V368" s="230"/>
      <c r="W368" s="230"/>
      <c r="X368" s="230"/>
      <c r="Y368" s="230"/>
      <c r="Z368" s="210"/>
      <c r="AA368" s="210"/>
      <c r="AB368" s="210"/>
      <c r="AC368" s="210"/>
      <c r="AD368" s="210"/>
      <c r="AE368" s="210"/>
      <c r="AF368" s="210"/>
      <c r="AG368" s="210" t="s">
        <v>139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2" x14ac:dyDescent="0.2">
      <c r="A369" s="227"/>
      <c r="B369" s="228"/>
      <c r="C369" s="263" t="s">
        <v>644</v>
      </c>
      <c r="D369" s="261"/>
      <c r="E369" s="262">
        <v>7.2625000000000002</v>
      </c>
      <c r="F369" s="230"/>
      <c r="G369" s="230"/>
      <c r="H369" s="230"/>
      <c r="I369" s="230"/>
      <c r="J369" s="230"/>
      <c r="K369" s="230"/>
      <c r="L369" s="230"/>
      <c r="M369" s="230"/>
      <c r="N369" s="229"/>
      <c r="O369" s="229"/>
      <c r="P369" s="229"/>
      <c r="Q369" s="229"/>
      <c r="R369" s="230"/>
      <c r="S369" s="230"/>
      <c r="T369" s="230"/>
      <c r="U369" s="230"/>
      <c r="V369" s="230"/>
      <c r="W369" s="230"/>
      <c r="X369" s="230"/>
      <c r="Y369" s="230"/>
      <c r="Z369" s="210"/>
      <c r="AA369" s="210"/>
      <c r="AB369" s="210"/>
      <c r="AC369" s="210"/>
      <c r="AD369" s="210"/>
      <c r="AE369" s="210"/>
      <c r="AF369" s="210"/>
      <c r="AG369" s="210" t="s">
        <v>205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">
      <c r="A370" s="241">
        <v>92</v>
      </c>
      <c r="B370" s="242" t="s">
        <v>645</v>
      </c>
      <c r="C370" s="251" t="s">
        <v>646</v>
      </c>
      <c r="D370" s="243" t="s">
        <v>228</v>
      </c>
      <c r="E370" s="244">
        <v>66.650000000000006</v>
      </c>
      <c r="F370" s="245"/>
      <c r="G370" s="246">
        <f>ROUND(E370*F370,2)</f>
        <v>0</v>
      </c>
      <c r="H370" s="231"/>
      <c r="I370" s="230">
        <f>ROUND(E370*H370,2)</f>
        <v>0</v>
      </c>
      <c r="J370" s="231"/>
      <c r="K370" s="230">
        <f>ROUND(E370*J370,2)</f>
        <v>0</v>
      </c>
      <c r="L370" s="230">
        <v>21</v>
      </c>
      <c r="M370" s="230">
        <f>G370*(1+L370/100)</f>
        <v>0</v>
      </c>
      <c r="N370" s="229">
        <v>3.2000000000000003E-4</v>
      </c>
      <c r="O370" s="229">
        <f>ROUND(E370*N370,2)</f>
        <v>0.02</v>
      </c>
      <c r="P370" s="229">
        <v>0</v>
      </c>
      <c r="Q370" s="229">
        <f>ROUND(E370*P370,2)</f>
        <v>0</v>
      </c>
      <c r="R370" s="230"/>
      <c r="S370" s="230" t="s">
        <v>148</v>
      </c>
      <c r="T370" s="230" t="s">
        <v>221</v>
      </c>
      <c r="U370" s="230">
        <v>8.9999999999999993E-3</v>
      </c>
      <c r="V370" s="230">
        <f>ROUND(E370*U370,2)</f>
        <v>0.6</v>
      </c>
      <c r="W370" s="230"/>
      <c r="X370" s="230" t="s">
        <v>200</v>
      </c>
      <c r="Y370" s="230" t="s">
        <v>136</v>
      </c>
      <c r="Z370" s="210"/>
      <c r="AA370" s="210"/>
      <c r="AB370" s="210"/>
      <c r="AC370" s="210"/>
      <c r="AD370" s="210"/>
      <c r="AE370" s="210"/>
      <c r="AF370" s="210"/>
      <c r="AG370" s="210" t="s">
        <v>201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2" x14ac:dyDescent="0.2">
      <c r="A371" s="227"/>
      <c r="B371" s="228"/>
      <c r="C371" s="252" t="s">
        <v>647</v>
      </c>
      <c r="D371" s="247"/>
      <c r="E371" s="247"/>
      <c r="F371" s="247"/>
      <c r="G371" s="247"/>
      <c r="H371" s="230"/>
      <c r="I371" s="230"/>
      <c r="J371" s="230"/>
      <c r="K371" s="230"/>
      <c r="L371" s="230"/>
      <c r="M371" s="230"/>
      <c r="N371" s="229"/>
      <c r="O371" s="229"/>
      <c r="P371" s="229"/>
      <c r="Q371" s="229"/>
      <c r="R371" s="230"/>
      <c r="S371" s="230"/>
      <c r="T371" s="230"/>
      <c r="U371" s="230"/>
      <c r="V371" s="230"/>
      <c r="W371" s="230"/>
      <c r="X371" s="230"/>
      <c r="Y371" s="230"/>
      <c r="Z371" s="210"/>
      <c r="AA371" s="210"/>
      <c r="AB371" s="210"/>
      <c r="AC371" s="210"/>
      <c r="AD371" s="210"/>
      <c r="AE371" s="210"/>
      <c r="AF371" s="210"/>
      <c r="AG371" s="210" t="s">
        <v>139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2" x14ac:dyDescent="0.2">
      <c r="A372" s="227"/>
      <c r="B372" s="228"/>
      <c r="C372" s="263" t="s">
        <v>648</v>
      </c>
      <c r="D372" s="261"/>
      <c r="E372" s="262">
        <v>66.650000000000006</v>
      </c>
      <c r="F372" s="230"/>
      <c r="G372" s="230"/>
      <c r="H372" s="230"/>
      <c r="I372" s="230"/>
      <c r="J372" s="230"/>
      <c r="K372" s="230"/>
      <c r="L372" s="230"/>
      <c r="M372" s="230"/>
      <c r="N372" s="229"/>
      <c r="O372" s="229"/>
      <c r="P372" s="229"/>
      <c r="Q372" s="229"/>
      <c r="R372" s="230"/>
      <c r="S372" s="230"/>
      <c r="T372" s="230"/>
      <c r="U372" s="230"/>
      <c r="V372" s="230"/>
      <c r="W372" s="230"/>
      <c r="X372" s="230"/>
      <c r="Y372" s="230"/>
      <c r="Z372" s="210"/>
      <c r="AA372" s="210"/>
      <c r="AB372" s="210"/>
      <c r="AC372" s="210"/>
      <c r="AD372" s="210"/>
      <c r="AE372" s="210"/>
      <c r="AF372" s="210"/>
      <c r="AG372" s="210" t="s">
        <v>205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x14ac:dyDescent="0.2">
      <c r="A373" s="234" t="s">
        <v>128</v>
      </c>
      <c r="B373" s="235" t="s">
        <v>91</v>
      </c>
      <c r="C373" s="250" t="s">
        <v>92</v>
      </c>
      <c r="D373" s="236"/>
      <c r="E373" s="237"/>
      <c r="F373" s="238"/>
      <c r="G373" s="239">
        <f>SUMIF(AG374:AG387,"&lt;&gt;NOR",G374:G387)</f>
        <v>0</v>
      </c>
      <c r="H373" s="233"/>
      <c r="I373" s="233">
        <f>SUM(I374:I387)</f>
        <v>0</v>
      </c>
      <c r="J373" s="233"/>
      <c r="K373" s="233">
        <f>SUM(K374:K387)</f>
        <v>0</v>
      </c>
      <c r="L373" s="233"/>
      <c r="M373" s="233">
        <f>SUM(M374:M387)</f>
        <v>0</v>
      </c>
      <c r="N373" s="232"/>
      <c r="O373" s="232">
        <f>SUM(O374:O387)</f>
        <v>3.4</v>
      </c>
      <c r="P373" s="232"/>
      <c r="Q373" s="232">
        <f>SUM(Q374:Q387)</f>
        <v>67.099999999999994</v>
      </c>
      <c r="R373" s="233"/>
      <c r="S373" s="233"/>
      <c r="T373" s="233"/>
      <c r="U373" s="233"/>
      <c r="V373" s="233">
        <f>SUM(V374:V387)</f>
        <v>0</v>
      </c>
      <c r="W373" s="233"/>
      <c r="X373" s="233"/>
      <c r="Y373" s="233"/>
      <c r="AG373" t="s">
        <v>129</v>
      </c>
    </row>
    <row r="374" spans="1:60" outlineLevel="1" x14ac:dyDescent="0.2">
      <c r="A374" s="241">
        <v>93</v>
      </c>
      <c r="B374" s="242" t="s">
        <v>649</v>
      </c>
      <c r="C374" s="251" t="s">
        <v>650</v>
      </c>
      <c r="D374" s="243" t="s">
        <v>321</v>
      </c>
      <c r="E374" s="244">
        <v>94.476830000000007</v>
      </c>
      <c r="F374" s="245"/>
      <c r="G374" s="246">
        <f>ROUND(E374*F374,2)</f>
        <v>0</v>
      </c>
      <c r="H374" s="231"/>
      <c r="I374" s="230">
        <f>ROUND(E374*H374,2)</f>
        <v>0</v>
      </c>
      <c r="J374" s="231"/>
      <c r="K374" s="230">
        <f>ROUND(E374*J374,2)</f>
        <v>0</v>
      </c>
      <c r="L374" s="230">
        <v>21</v>
      </c>
      <c r="M374" s="230">
        <f>G374*(1+L374/100)</f>
        <v>0</v>
      </c>
      <c r="N374" s="229">
        <v>0</v>
      </c>
      <c r="O374" s="229">
        <f>ROUND(E374*N374,2)</f>
        <v>0</v>
      </c>
      <c r="P374" s="229">
        <v>0</v>
      </c>
      <c r="Q374" s="229">
        <f>ROUND(E374*P374,2)</f>
        <v>0</v>
      </c>
      <c r="R374" s="230"/>
      <c r="S374" s="230" t="s">
        <v>148</v>
      </c>
      <c r="T374" s="230" t="s">
        <v>221</v>
      </c>
      <c r="U374" s="230">
        <v>0</v>
      </c>
      <c r="V374" s="230">
        <f>ROUND(E374*U374,2)</f>
        <v>0</v>
      </c>
      <c r="W374" s="230"/>
      <c r="X374" s="230" t="s">
        <v>200</v>
      </c>
      <c r="Y374" s="230" t="s">
        <v>136</v>
      </c>
      <c r="Z374" s="210"/>
      <c r="AA374" s="210"/>
      <c r="AB374" s="210"/>
      <c r="AC374" s="210"/>
      <c r="AD374" s="210"/>
      <c r="AE374" s="210"/>
      <c r="AF374" s="210"/>
      <c r="AG374" s="210" t="s">
        <v>201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2" x14ac:dyDescent="0.2">
      <c r="A375" s="227"/>
      <c r="B375" s="228"/>
      <c r="C375" s="252" t="s">
        <v>651</v>
      </c>
      <c r="D375" s="247"/>
      <c r="E375" s="247"/>
      <c r="F375" s="247"/>
      <c r="G375" s="247"/>
      <c r="H375" s="230"/>
      <c r="I375" s="230"/>
      <c r="J375" s="230"/>
      <c r="K375" s="230"/>
      <c r="L375" s="230"/>
      <c r="M375" s="230"/>
      <c r="N375" s="229"/>
      <c r="O375" s="229"/>
      <c r="P375" s="229"/>
      <c r="Q375" s="229"/>
      <c r="R375" s="230"/>
      <c r="S375" s="230"/>
      <c r="T375" s="230"/>
      <c r="U375" s="230"/>
      <c r="V375" s="230"/>
      <c r="W375" s="230"/>
      <c r="X375" s="230"/>
      <c r="Y375" s="230"/>
      <c r="Z375" s="210"/>
      <c r="AA375" s="210"/>
      <c r="AB375" s="210"/>
      <c r="AC375" s="210"/>
      <c r="AD375" s="210"/>
      <c r="AE375" s="210"/>
      <c r="AF375" s="210"/>
      <c r="AG375" s="210" t="s">
        <v>139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3" x14ac:dyDescent="0.2">
      <c r="A376" s="227"/>
      <c r="B376" s="228"/>
      <c r="C376" s="253" t="s">
        <v>652</v>
      </c>
      <c r="D376" s="248"/>
      <c r="E376" s="248"/>
      <c r="F376" s="248"/>
      <c r="G376" s="248"/>
      <c r="H376" s="230"/>
      <c r="I376" s="230"/>
      <c r="J376" s="230"/>
      <c r="K376" s="230"/>
      <c r="L376" s="230"/>
      <c r="M376" s="230"/>
      <c r="N376" s="229"/>
      <c r="O376" s="229"/>
      <c r="P376" s="229"/>
      <c r="Q376" s="229"/>
      <c r="R376" s="230"/>
      <c r="S376" s="230"/>
      <c r="T376" s="230"/>
      <c r="U376" s="230"/>
      <c r="V376" s="230"/>
      <c r="W376" s="230"/>
      <c r="X376" s="230"/>
      <c r="Y376" s="230"/>
      <c r="Z376" s="210"/>
      <c r="AA376" s="210"/>
      <c r="AB376" s="210"/>
      <c r="AC376" s="210"/>
      <c r="AD376" s="210"/>
      <c r="AE376" s="210"/>
      <c r="AF376" s="210"/>
      <c r="AG376" s="210" t="s">
        <v>139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2" x14ac:dyDescent="0.2">
      <c r="A377" s="227"/>
      <c r="B377" s="228"/>
      <c r="C377" s="263" t="s">
        <v>653</v>
      </c>
      <c r="D377" s="261"/>
      <c r="E377" s="262">
        <v>6.1031300000000002</v>
      </c>
      <c r="F377" s="230"/>
      <c r="G377" s="230"/>
      <c r="H377" s="230"/>
      <c r="I377" s="230"/>
      <c r="J377" s="230"/>
      <c r="K377" s="230"/>
      <c r="L377" s="230"/>
      <c r="M377" s="230"/>
      <c r="N377" s="229"/>
      <c r="O377" s="229"/>
      <c r="P377" s="229"/>
      <c r="Q377" s="229"/>
      <c r="R377" s="230"/>
      <c r="S377" s="230"/>
      <c r="T377" s="230"/>
      <c r="U377" s="230"/>
      <c r="V377" s="230"/>
      <c r="W377" s="230"/>
      <c r="X377" s="230"/>
      <c r="Y377" s="230"/>
      <c r="Z377" s="210"/>
      <c r="AA377" s="210"/>
      <c r="AB377" s="210"/>
      <c r="AC377" s="210"/>
      <c r="AD377" s="210"/>
      <c r="AE377" s="210"/>
      <c r="AF377" s="210"/>
      <c r="AG377" s="210" t="s">
        <v>205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3" x14ac:dyDescent="0.2">
      <c r="A378" s="227"/>
      <c r="B378" s="228"/>
      <c r="C378" s="263" t="s">
        <v>654</v>
      </c>
      <c r="D378" s="261"/>
      <c r="E378" s="262">
        <v>18.108000000000001</v>
      </c>
      <c r="F378" s="230"/>
      <c r="G378" s="230"/>
      <c r="H378" s="230"/>
      <c r="I378" s="230"/>
      <c r="J378" s="230"/>
      <c r="K378" s="230"/>
      <c r="L378" s="230"/>
      <c r="M378" s="230"/>
      <c r="N378" s="229"/>
      <c r="O378" s="229"/>
      <c r="P378" s="229"/>
      <c r="Q378" s="229"/>
      <c r="R378" s="230"/>
      <c r="S378" s="230"/>
      <c r="T378" s="230"/>
      <c r="U378" s="230"/>
      <c r="V378" s="230"/>
      <c r="W378" s="230"/>
      <c r="X378" s="230"/>
      <c r="Y378" s="230"/>
      <c r="Z378" s="210"/>
      <c r="AA378" s="210"/>
      <c r="AB378" s="210"/>
      <c r="AC378" s="210"/>
      <c r="AD378" s="210"/>
      <c r="AE378" s="210"/>
      <c r="AF378" s="210"/>
      <c r="AG378" s="210" t="s">
        <v>205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3" x14ac:dyDescent="0.2">
      <c r="A379" s="227"/>
      <c r="B379" s="228"/>
      <c r="C379" s="263" t="s">
        <v>655</v>
      </c>
      <c r="D379" s="261"/>
      <c r="E379" s="262">
        <v>0.36570000000000003</v>
      </c>
      <c r="F379" s="230"/>
      <c r="G379" s="230"/>
      <c r="H379" s="230"/>
      <c r="I379" s="230"/>
      <c r="J379" s="230"/>
      <c r="K379" s="230"/>
      <c r="L379" s="230"/>
      <c r="M379" s="230"/>
      <c r="N379" s="229"/>
      <c r="O379" s="229"/>
      <c r="P379" s="229"/>
      <c r="Q379" s="229"/>
      <c r="R379" s="230"/>
      <c r="S379" s="230"/>
      <c r="T379" s="230"/>
      <c r="U379" s="230"/>
      <c r="V379" s="230"/>
      <c r="W379" s="230"/>
      <c r="X379" s="230"/>
      <c r="Y379" s="230"/>
      <c r="Z379" s="210"/>
      <c r="AA379" s="210"/>
      <c r="AB379" s="210"/>
      <c r="AC379" s="210"/>
      <c r="AD379" s="210"/>
      <c r="AE379" s="210"/>
      <c r="AF379" s="210"/>
      <c r="AG379" s="210" t="s">
        <v>205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3" x14ac:dyDescent="0.2">
      <c r="A380" s="227"/>
      <c r="B380" s="228"/>
      <c r="C380" s="263" t="s">
        <v>656</v>
      </c>
      <c r="D380" s="261"/>
      <c r="E380" s="262">
        <v>69.900000000000006</v>
      </c>
      <c r="F380" s="230"/>
      <c r="G380" s="230"/>
      <c r="H380" s="230"/>
      <c r="I380" s="230"/>
      <c r="J380" s="230"/>
      <c r="K380" s="230"/>
      <c r="L380" s="230"/>
      <c r="M380" s="230"/>
      <c r="N380" s="229"/>
      <c r="O380" s="229"/>
      <c r="P380" s="229"/>
      <c r="Q380" s="229"/>
      <c r="R380" s="230"/>
      <c r="S380" s="230"/>
      <c r="T380" s="230"/>
      <c r="U380" s="230"/>
      <c r="V380" s="230"/>
      <c r="W380" s="230"/>
      <c r="X380" s="230"/>
      <c r="Y380" s="230"/>
      <c r="Z380" s="210"/>
      <c r="AA380" s="210"/>
      <c r="AB380" s="210"/>
      <c r="AC380" s="210"/>
      <c r="AD380" s="210"/>
      <c r="AE380" s="210"/>
      <c r="AF380" s="210"/>
      <c r="AG380" s="210" t="s">
        <v>205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1" x14ac:dyDescent="0.2">
      <c r="A381" s="241">
        <v>94</v>
      </c>
      <c r="B381" s="242" t="s">
        <v>657</v>
      </c>
      <c r="C381" s="251" t="s">
        <v>658</v>
      </c>
      <c r="D381" s="243" t="s">
        <v>321</v>
      </c>
      <c r="E381" s="244">
        <v>94.476830000000007</v>
      </c>
      <c r="F381" s="245"/>
      <c r="G381" s="246">
        <f>ROUND(E381*F381,2)</f>
        <v>0</v>
      </c>
      <c r="H381" s="231"/>
      <c r="I381" s="230">
        <f>ROUND(E381*H381,2)</f>
        <v>0</v>
      </c>
      <c r="J381" s="231"/>
      <c r="K381" s="230">
        <f>ROUND(E381*J381,2)</f>
        <v>0</v>
      </c>
      <c r="L381" s="230">
        <v>21</v>
      </c>
      <c r="M381" s="230">
        <f>G381*(1+L381/100)</f>
        <v>0</v>
      </c>
      <c r="N381" s="229">
        <v>0</v>
      </c>
      <c r="O381" s="229">
        <f>ROUND(E381*N381,2)</f>
        <v>0</v>
      </c>
      <c r="P381" s="229">
        <v>0</v>
      </c>
      <c r="Q381" s="229">
        <f>ROUND(E381*P381,2)</f>
        <v>0</v>
      </c>
      <c r="R381" s="230"/>
      <c r="S381" s="230" t="s">
        <v>148</v>
      </c>
      <c r="T381" s="230" t="s">
        <v>221</v>
      </c>
      <c r="U381" s="230">
        <v>0</v>
      </c>
      <c r="V381" s="230">
        <f>ROUND(E381*U381,2)</f>
        <v>0</v>
      </c>
      <c r="W381" s="230"/>
      <c r="X381" s="230" t="s">
        <v>200</v>
      </c>
      <c r="Y381" s="230" t="s">
        <v>136</v>
      </c>
      <c r="Z381" s="210"/>
      <c r="AA381" s="210"/>
      <c r="AB381" s="210"/>
      <c r="AC381" s="210"/>
      <c r="AD381" s="210"/>
      <c r="AE381" s="210"/>
      <c r="AF381" s="210"/>
      <c r="AG381" s="210" t="s">
        <v>201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2" x14ac:dyDescent="0.2">
      <c r="A382" s="227"/>
      <c r="B382" s="228"/>
      <c r="C382" s="252" t="s">
        <v>651</v>
      </c>
      <c r="D382" s="247"/>
      <c r="E382" s="247"/>
      <c r="F382" s="247"/>
      <c r="G382" s="247"/>
      <c r="H382" s="230"/>
      <c r="I382" s="230"/>
      <c r="J382" s="230"/>
      <c r="K382" s="230"/>
      <c r="L382" s="230"/>
      <c r="M382" s="230"/>
      <c r="N382" s="229"/>
      <c r="O382" s="229"/>
      <c r="P382" s="229"/>
      <c r="Q382" s="229"/>
      <c r="R382" s="230"/>
      <c r="S382" s="230"/>
      <c r="T382" s="230"/>
      <c r="U382" s="230"/>
      <c r="V382" s="230"/>
      <c r="W382" s="230"/>
      <c r="X382" s="230"/>
      <c r="Y382" s="230"/>
      <c r="Z382" s="210"/>
      <c r="AA382" s="210"/>
      <c r="AB382" s="210"/>
      <c r="AC382" s="210"/>
      <c r="AD382" s="210"/>
      <c r="AE382" s="210"/>
      <c r="AF382" s="210"/>
      <c r="AG382" s="210" t="s">
        <v>139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3" x14ac:dyDescent="0.2">
      <c r="A383" s="227"/>
      <c r="B383" s="228"/>
      <c r="C383" s="253" t="s">
        <v>659</v>
      </c>
      <c r="D383" s="248"/>
      <c r="E383" s="248"/>
      <c r="F383" s="248"/>
      <c r="G383" s="248"/>
      <c r="H383" s="230"/>
      <c r="I383" s="230"/>
      <c r="J383" s="230"/>
      <c r="K383" s="230"/>
      <c r="L383" s="230"/>
      <c r="M383" s="230"/>
      <c r="N383" s="229"/>
      <c r="O383" s="229"/>
      <c r="P383" s="229"/>
      <c r="Q383" s="229"/>
      <c r="R383" s="230"/>
      <c r="S383" s="230"/>
      <c r="T383" s="230"/>
      <c r="U383" s="230"/>
      <c r="V383" s="230"/>
      <c r="W383" s="230"/>
      <c r="X383" s="230"/>
      <c r="Y383" s="230"/>
      <c r="Z383" s="210"/>
      <c r="AA383" s="210"/>
      <c r="AB383" s="210"/>
      <c r="AC383" s="210"/>
      <c r="AD383" s="210"/>
      <c r="AE383" s="210"/>
      <c r="AF383" s="210"/>
      <c r="AG383" s="210" t="s">
        <v>139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ht="22.5" outlineLevel="3" x14ac:dyDescent="0.2">
      <c r="A384" s="227"/>
      <c r="B384" s="228"/>
      <c r="C384" s="253" t="s">
        <v>660</v>
      </c>
      <c r="D384" s="248"/>
      <c r="E384" s="248"/>
      <c r="F384" s="248"/>
      <c r="G384" s="248"/>
      <c r="H384" s="230"/>
      <c r="I384" s="230"/>
      <c r="J384" s="230"/>
      <c r="K384" s="230"/>
      <c r="L384" s="230"/>
      <c r="M384" s="230"/>
      <c r="N384" s="229"/>
      <c r="O384" s="229"/>
      <c r="P384" s="229"/>
      <c r="Q384" s="229"/>
      <c r="R384" s="230"/>
      <c r="S384" s="230"/>
      <c r="T384" s="230"/>
      <c r="U384" s="230"/>
      <c r="V384" s="230"/>
      <c r="W384" s="230"/>
      <c r="X384" s="230"/>
      <c r="Y384" s="230"/>
      <c r="Z384" s="210"/>
      <c r="AA384" s="210"/>
      <c r="AB384" s="210"/>
      <c r="AC384" s="210"/>
      <c r="AD384" s="210"/>
      <c r="AE384" s="210"/>
      <c r="AF384" s="210"/>
      <c r="AG384" s="210" t="s">
        <v>139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49" t="str">
        <f>C384</f>
        <v>- využito na podkladní vrstvu chodníkových ploch - 94,47683/2,50/0,15 = 251,40 m2, zbývající část doplněna nakupovaným materiálem</v>
      </c>
      <c r="BB384" s="210"/>
      <c r="BC384" s="210"/>
      <c r="BD384" s="210"/>
      <c r="BE384" s="210"/>
      <c r="BF384" s="210"/>
      <c r="BG384" s="210"/>
      <c r="BH384" s="210"/>
    </row>
    <row r="385" spans="1:60" ht="22.5" outlineLevel="1" x14ac:dyDescent="0.2">
      <c r="A385" s="241">
        <v>95</v>
      </c>
      <c r="B385" s="242" t="s">
        <v>661</v>
      </c>
      <c r="C385" s="251" t="s">
        <v>662</v>
      </c>
      <c r="D385" s="243" t="s">
        <v>663</v>
      </c>
      <c r="E385" s="244">
        <v>27.96</v>
      </c>
      <c r="F385" s="245"/>
      <c r="G385" s="246">
        <f>ROUND(E385*F385,2)</f>
        <v>0</v>
      </c>
      <c r="H385" s="231"/>
      <c r="I385" s="230">
        <f>ROUND(E385*H385,2)</f>
        <v>0</v>
      </c>
      <c r="J385" s="231"/>
      <c r="K385" s="230">
        <f>ROUND(E385*J385,2)</f>
        <v>0</v>
      </c>
      <c r="L385" s="230">
        <v>21</v>
      </c>
      <c r="M385" s="230">
        <f>G385*(1+L385/100)</f>
        <v>0</v>
      </c>
      <c r="N385" s="229">
        <v>0.12173</v>
      </c>
      <c r="O385" s="229">
        <f>ROUND(E385*N385,2)</f>
        <v>3.4</v>
      </c>
      <c r="P385" s="229">
        <v>2.4</v>
      </c>
      <c r="Q385" s="229">
        <f>ROUND(E385*P385,2)</f>
        <v>67.099999999999994</v>
      </c>
      <c r="R385" s="230"/>
      <c r="S385" s="230" t="s">
        <v>148</v>
      </c>
      <c r="T385" s="230" t="s">
        <v>216</v>
      </c>
      <c r="U385" s="230">
        <v>0</v>
      </c>
      <c r="V385" s="230">
        <f>ROUND(E385*U385,2)</f>
        <v>0</v>
      </c>
      <c r="W385" s="230"/>
      <c r="X385" s="230" t="s">
        <v>166</v>
      </c>
      <c r="Y385" s="230" t="s">
        <v>136</v>
      </c>
      <c r="Z385" s="210"/>
      <c r="AA385" s="210"/>
      <c r="AB385" s="210"/>
      <c r="AC385" s="210"/>
      <c r="AD385" s="210"/>
      <c r="AE385" s="210"/>
      <c r="AF385" s="210"/>
      <c r="AG385" s="210" t="s">
        <v>167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2" x14ac:dyDescent="0.2">
      <c r="A386" s="227"/>
      <c r="B386" s="228"/>
      <c r="C386" s="252" t="s">
        <v>664</v>
      </c>
      <c r="D386" s="247"/>
      <c r="E386" s="247"/>
      <c r="F386" s="247"/>
      <c r="G386" s="247"/>
      <c r="H386" s="230"/>
      <c r="I386" s="230"/>
      <c r="J386" s="230"/>
      <c r="K386" s="230"/>
      <c r="L386" s="230"/>
      <c r="M386" s="230"/>
      <c r="N386" s="229"/>
      <c r="O386" s="229"/>
      <c r="P386" s="229"/>
      <c r="Q386" s="229"/>
      <c r="R386" s="230"/>
      <c r="S386" s="230"/>
      <c r="T386" s="230"/>
      <c r="U386" s="230"/>
      <c r="V386" s="230"/>
      <c r="W386" s="230"/>
      <c r="X386" s="230"/>
      <c r="Y386" s="230"/>
      <c r="Z386" s="210"/>
      <c r="AA386" s="210"/>
      <c r="AB386" s="210"/>
      <c r="AC386" s="210"/>
      <c r="AD386" s="210"/>
      <c r="AE386" s="210"/>
      <c r="AF386" s="210"/>
      <c r="AG386" s="210" t="s">
        <v>139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ht="22.5" outlineLevel="2" x14ac:dyDescent="0.2">
      <c r="A387" s="227"/>
      <c r="B387" s="228"/>
      <c r="C387" s="263" t="s">
        <v>665</v>
      </c>
      <c r="D387" s="261"/>
      <c r="E387" s="262">
        <v>27.96</v>
      </c>
      <c r="F387" s="230"/>
      <c r="G387" s="230"/>
      <c r="H387" s="230"/>
      <c r="I387" s="230"/>
      <c r="J387" s="230"/>
      <c r="K387" s="230"/>
      <c r="L387" s="230"/>
      <c r="M387" s="230"/>
      <c r="N387" s="229"/>
      <c r="O387" s="229"/>
      <c r="P387" s="229"/>
      <c r="Q387" s="229"/>
      <c r="R387" s="230"/>
      <c r="S387" s="230"/>
      <c r="T387" s="230"/>
      <c r="U387" s="230"/>
      <c r="V387" s="230"/>
      <c r="W387" s="230"/>
      <c r="X387" s="230"/>
      <c r="Y387" s="230"/>
      <c r="Z387" s="210"/>
      <c r="AA387" s="210"/>
      <c r="AB387" s="210"/>
      <c r="AC387" s="210"/>
      <c r="AD387" s="210"/>
      <c r="AE387" s="210"/>
      <c r="AF387" s="210"/>
      <c r="AG387" s="210" t="s">
        <v>205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x14ac:dyDescent="0.2">
      <c r="A388" s="234" t="s">
        <v>128</v>
      </c>
      <c r="B388" s="235" t="s">
        <v>95</v>
      </c>
      <c r="C388" s="250" t="s">
        <v>96</v>
      </c>
      <c r="D388" s="236"/>
      <c r="E388" s="237"/>
      <c r="F388" s="238"/>
      <c r="G388" s="239">
        <f>SUMIF(AG389:AG395,"&lt;&gt;NOR",G389:G395)</f>
        <v>0</v>
      </c>
      <c r="H388" s="233"/>
      <c r="I388" s="233">
        <f>SUM(I389:I395)</f>
        <v>0</v>
      </c>
      <c r="J388" s="233"/>
      <c r="K388" s="233">
        <f>SUM(K389:K395)</f>
        <v>0</v>
      </c>
      <c r="L388" s="233"/>
      <c r="M388" s="233">
        <f>SUM(M389:M395)</f>
        <v>0</v>
      </c>
      <c r="N388" s="232"/>
      <c r="O388" s="232">
        <f>SUM(O389:O395)</f>
        <v>0.01</v>
      </c>
      <c r="P388" s="232"/>
      <c r="Q388" s="232">
        <f>SUM(Q389:Q395)</f>
        <v>0</v>
      </c>
      <c r="R388" s="233"/>
      <c r="S388" s="233"/>
      <c r="T388" s="233"/>
      <c r="U388" s="233"/>
      <c r="V388" s="233">
        <f>SUM(V389:V395)</f>
        <v>20.76</v>
      </c>
      <c r="W388" s="233"/>
      <c r="X388" s="233"/>
      <c r="Y388" s="233"/>
      <c r="AG388" t="s">
        <v>129</v>
      </c>
    </row>
    <row r="389" spans="1:60" outlineLevel="1" x14ac:dyDescent="0.2">
      <c r="A389" s="241">
        <v>96</v>
      </c>
      <c r="B389" s="242" t="s">
        <v>666</v>
      </c>
      <c r="C389" s="251" t="s">
        <v>667</v>
      </c>
      <c r="D389" s="243" t="s">
        <v>228</v>
      </c>
      <c r="E389" s="244">
        <v>66.989999999999995</v>
      </c>
      <c r="F389" s="245"/>
      <c r="G389" s="246">
        <f>ROUND(E389*F389,2)</f>
        <v>0</v>
      </c>
      <c r="H389" s="231"/>
      <c r="I389" s="230">
        <f>ROUND(E389*H389,2)</f>
        <v>0</v>
      </c>
      <c r="J389" s="231"/>
      <c r="K389" s="230">
        <f>ROUND(E389*J389,2)</f>
        <v>0</v>
      </c>
      <c r="L389" s="230">
        <v>21</v>
      </c>
      <c r="M389" s="230">
        <f>G389*(1+L389/100)</f>
        <v>0</v>
      </c>
      <c r="N389" s="229">
        <v>2.0000000000000001E-4</v>
      </c>
      <c r="O389" s="229">
        <f>ROUND(E389*N389,2)</f>
        <v>0.01</v>
      </c>
      <c r="P389" s="229">
        <v>0</v>
      </c>
      <c r="Q389" s="229">
        <f>ROUND(E389*P389,2)</f>
        <v>0</v>
      </c>
      <c r="R389" s="230" t="s">
        <v>322</v>
      </c>
      <c r="S389" s="230" t="s">
        <v>148</v>
      </c>
      <c r="T389" s="230" t="s">
        <v>221</v>
      </c>
      <c r="U389" s="230">
        <v>0</v>
      </c>
      <c r="V389" s="230">
        <f>ROUND(E389*U389,2)</f>
        <v>0</v>
      </c>
      <c r="W389" s="230"/>
      <c r="X389" s="230" t="s">
        <v>323</v>
      </c>
      <c r="Y389" s="230" t="s">
        <v>136</v>
      </c>
      <c r="Z389" s="210"/>
      <c r="AA389" s="210"/>
      <c r="AB389" s="210"/>
      <c r="AC389" s="210"/>
      <c r="AD389" s="210"/>
      <c r="AE389" s="210"/>
      <c r="AF389" s="210"/>
      <c r="AG389" s="210" t="s">
        <v>324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2" x14ac:dyDescent="0.2">
      <c r="A390" s="227"/>
      <c r="B390" s="228"/>
      <c r="C390" s="252" t="s">
        <v>668</v>
      </c>
      <c r="D390" s="247"/>
      <c r="E390" s="247"/>
      <c r="F390" s="247"/>
      <c r="G390" s="247"/>
      <c r="H390" s="230"/>
      <c r="I390" s="230"/>
      <c r="J390" s="230"/>
      <c r="K390" s="230"/>
      <c r="L390" s="230"/>
      <c r="M390" s="230"/>
      <c r="N390" s="229"/>
      <c r="O390" s="229"/>
      <c r="P390" s="229"/>
      <c r="Q390" s="229"/>
      <c r="R390" s="230"/>
      <c r="S390" s="230"/>
      <c r="T390" s="230"/>
      <c r="U390" s="230"/>
      <c r="V390" s="230"/>
      <c r="W390" s="230"/>
      <c r="X390" s="230"/>
      <c r="Y390" s="230"/>
      <c r="Z390" s="210"/>
      <c r="AA390" s="210"/>
      <c r="AB390" s="210"/>
      <c r="AC390" s="210"/>
      <c r="AD390" s="210"/>
      <c r="AE390" s="210"/>
      <c r="AF390" s="210"/>
      <c r="AG390" s="210" t="s">
        <v>139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2" x14ac:dyDescent="0.2">
      <c r="A391" s="227"/>
      <c r="B391" s="228"/>
      <c r="C391" s="263" t="s">
        <v>669</v>
      </c>
      <c r="D391" s="261"/>
      <c r="E391" s="262">
        <v>66.989999999999995</v>
      </c>
      <c r="F391" s="230"/>
      <c r="G391" s="230"/>
      <c r="H391" s="230"/>
      <c r="I391" s="230"/>
      <c r="J391" s="230"/>
      <c r="K391" s="230"/>
      <c r="L391" s="230"/>
      <c r="M391" s="230"/>
      <c r="N391" s="229"/>
      <c r="O391" s="229"/>
      <c r="P391" s="229"/>
      <c r="Q391" s="229"/>
      <c r="R391" s="230"/>
      <c r="S391" s="230"/>
      <c r="T391" s="230"/>
      <c r="U391" s="230"/>
      <c r="V391" s="230"/>
      <c r="W391" s="230"/>
      <c r="X391" s="230"/>
      <c r="Y391" s="230"/>
      <c r="Z391" s="210"/>
      <c r="AA391" s="210"/>
      <c r="AB391" s="210"/>
      <c r="AC391" s="210"/>
      <c r="AD391" s="210"/>
      <c r="AE391" s="210"/>
      <c r="AF391" s="210"/>
      <c r="AG391" s="210" t="s">
        <v>205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ht="22.5" outlineLevel="1" x14ac:dyDescent="0.2">
      <c r="A392" s="241">
        <v>97</v>
      </c>
      <c r="B392" s="242" t="s">
        <v>670</v>
      </c>
      <c r="C392" s="251" t="s">
        <v>671</v>
      </c>
      <c r="D392" s="243" t="s">
        <v>228</v>
      </c>
      <c r="E392" s="244">
        <v>60.9</v>
      </c>
      <c r="F392" s="245"/>
      <c r="G392" s="246">
        <f>ROUND(E392*F392,2)</f>
        <v>0</v>
      </c>
      <c r="H392" s="231"/>
      <c r="I392" s="230">
        <f>ROUND(E392*H392,2)</f>
        <v>0</v>
      </c>
      <c r="J392" s="231"/>
      <c r="K392" s="230">
        <f>ROUND(E392*J392,2)</f>
        <v>0</v>
      </c>
      <c r="L392" s="230">
        <v>21</v>
      </c>
      <c r="M392" s="230">
        <f>G392*(1+L392/100)</f>
        <v>0</v>
      </c>
      <c r="N392" s="229">
        <v>8.0000000000000007E-5</v>
      </c>
      <c r="O392" s="229">
        <f>ROUND(E392*N392,2)</f>
        <v>0</v>
      </c>
      <c r="P392" s="229">
        <v>0</v>
      </c>
      <c r="Q392" s="229">
        <f>ROUND(E392*P392,2)</f>
        <v>0</v>
      </c>
      <c r="R392" s="230"/>
      <c r="S392" s="230" t="s">
        <v>148</v>
      </c>
      <c r="T392" s="230" t="s">
        <v>221</v>
      </c>
      <c r="U392" s="230">
        <v>0.34</v>
      </c>
      <c r="V392" s="230">
        <f>ROUND(E392*U392,2)</f>
        <v>20.71</v>
      </c>
      <c r="W392" s="230"/>
      <c r="X392" s="230" t="s">
        <v>200</v>
      </c>
      <c r="Y392" s="230" t="s">
        <v>136</v>
      </c>
      <c r="Z392" s="210"/>
      <c r="AA392" s="210"/>
      <c r="AB392" s="210"/>
      <c r="AC392" s="210"/>
      <c r="AD392" s="210"/>
      <c r="AE392" s="210"/>
      <c r="AF392" s="210"/>
      <c r="AG392" s="210" t="s">
        <v>201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2" x14ac:dyDescent="0.2">
      <c r="A393" s="227"/>
      <c r="B393" s="228"/>
      <c r="C393" s="252" t="s">
        <v>672</v>
      </c>
      <c r="D393" s="247"/>
      <c r="E393" s="247"/>
      <c r="F393" s="247"/>
      <c r="G393" s="247"/>
      <c r="H393" s="230"/>
      <c r="I393" s="230"/>
      <c r="J393" s="230"/>
      <c r="K393" s="230"/>
      <c r="L393" s="230"/>
      <c r="M393" s="230"/>
      <c r="N393" s="229"/>
      <c r="O393" s="229"/>
      <c r="P393" s="229"/>
      <c r="Q393" s="229"/>
      <c r="R393" s="230"/>
      <c r="S393" s="230"/>
      <c r="T393" s="230"/>
      <c r="U393" s="230"/>
      <c r="V393" s="230"/>
      <c r="W393" s="230"/>
      <c r="X393" s="230"/>
      <c r="Y393" s="230"/>
      <c r="Z393" s="210"/>
      <c r="AA393" s="210"/>
      <c r="AB393" s="210"/>
      <c r="AC393" s="210"/>
      <c r="AD393" s="210"/>
      <c r="AE393" s="210"/>
      <c r="AF393" s="210"/>
      <c r="AG393" s="210" t="s">
        <v>139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2" x14ac:dyDescent="0.2">
      <c r="A394" s="227"/>
      <c r="B394" s="228"/>
      <c r="C394" s="263" t="s">
        <v>673</v>
      </c>
      <c r="D394" s="261"/>
      <c r="E394" s="262">
        <v>60.9</v>
      </c>
      <c r="F394" s="230"/>
      <c r="G394" s="230"/>
      <c r="H394" s="230"/>
      <c r="I394" s="230"/>
      <c r="J394" s="230"/>
      <c r="K394" s="230"/>
      <c r="L394" s="230"/>
      <c r="M394" s="230"/>
      <c r="N394" s="229"/>
      <c r="O394" s="229"/>
      <c r="P394" s="229"/>
      <c r="Q394" s="229"/>
      <c r="R394" s="230"/>
      <c r="S394" s="230"/>
      <c r="T394" s="230"/>
      <c r="U394" s="230"/>
      <c r="V394" s="230"/>
      <c r="W394" s="230"/>
      <c r="X394" s="230"/>
      <c r="Y394" s="230"/>
      <c r="Z394" s="210"/>
      <c r="AA394" s="210"/>
      <c r="AB394" s="210"/>
      <c r="AC394" s="210"/>
      <c r="AD394" s="210"/>
      <c r="AE394" s="210"/>
      <c r="AF394" s="210"/>
      <c r="AG394" s="210" t="s">
        <v>205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">
      <c r="A395" s="264">
        <v>98</v>
      </c>
      <c r="B395" s="265" t="s">
        <v>674</v>
      </c>
      <c r="C395" s="270" t="s">
        <v>675</v>
      </c>
      <c r="D395" s="266" t="s">
        <v>321</v>
      </c>
      <c r="E395" s="267">
        <v>3.2980000000000002E-2</v>
      </c>
      <c r="F395" s="268"/>
      <c r="G395" s="269">
        <f>ROUND(E395*F395,2)</f>
        <v>0</v>
      </c>
      <c r="H395" s="231"/>
      <c r="I395" s="230">
        <f>ROUND(E395*H395,2)</f>
        <v>0</v>
      </c>
      <c r="J395" s="231"/>
      <c r="K395" s="230">
        <f>ROUND(E395*J395,2)</f>
        <v>0</v>
      </c>
      <c r="L395" s="230">
        <v>21</v>
      </c>
      <c r="M395" s="230">
        <f>G395*(1+L395/100)</f>
        <v>0</v>
      </c>
      <c r="N395" s="229">
        <v>0</v>
      </c>
      <c r="O395" s="229">
        <f>ROUND(E395*N395,2)</f>
        <v>0</v>
      </c>
      <c r="P395" s="229">
        <v>0</v>
      </c>
      <c r="Q395" s="229">
        <f>ROUND(E395*P395,2)</f>
        <v>0</v>
      </c>
      <c r="R395" s="230"/>
      <c r="S395" s="230" t="s">
        <v>148</v>
      </c>
      <c r="T395" s="230" t="s">
        <v>221</v>
      </c>
      <c r="U395" s="230">
        <v>1.5669999999999999</v>
      </c>
      <c r="V395" s="230">
        <f>ROUND(E395*U395,2)</f>
        <v>0.05</v>
      </c>
      <c r="W395" s="230"/>
      <c r="X395" s="230" t="s">
        <v>200</v>
      </c>
      <c r="Y395" s="230" t="s">
        <v>136</v>
      </c>
      <c r="Z395" s="210"/>
      <c r="AA395" s="210"/>
      <c r="AB395" s="210"/>
      <c r="AC395" s="210"/>
      <c r="AD395" s="210"/>
      <c r="AE395" s="210"/>
      <c r="AF395" s="210"/>
      <c r="AG395" s="210" t="s">
        <v>676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x14ac:dyDescent="0.2">
      <c r="A396" s="234" t="s">
        <v>128</v>
      </c>
      <c r="B396" s="235" t="s">
        <v>97</v>
      </c>
      <c r="C396" s="250" t="s">
        <v>98</v>
      </c>
      <c r="D396" s="236"/>
      <c r="E396" s="237"/>
      <c r="F396" s="238"/>
      <c r="G396" s="239">
        <f>SUMIF(AG397:AG437,"&lt;&gt;NOR",G397:G437)</f>
        <v>0</v>
      </c>
      <c r="H396" s="233"/>
      <c r="I396" s="233">
        <f>SUM(I397:I437)</f>
        <v>0</v>
      </c>
      <c r="J396" s="233"/>
      <c r="K396" s="233">
        <f>SUM(K397:K437)</f>
        <v>0</v>
      </c>
      <c r="L396" s="233"/>
      <c r="M396" s="233">
        <f>SUM(M397:M437)</f>
        <v>0</v>
      </c>
      <c r="N396" s="232"/>
      <c r="O396" s="232">
        <f>SUM(O397:O437)</f>
        <v>0</v>
      </c>
      <c r="P396" s="232"/>
      <c r="Q396" s="232">
        <f>SUM(Q397:Q437)</f>
        <v>0</v>
      </c>
      <c r="R396" s="233"/>
      <c r="S396" s="233"/>
      <c r="T396" s="233"/>
      <c r="U396" s="233"/>
      <c r="V396" s="233">
        <f>SUM(V397:V437)</f>
        <v>39.729999999999997</v>
      </c>
      <c r="W396" s="233"/>
      <c r="X396" s="233"/>
      <c r="Y396" s="233"/>
      <c r="AG396" t="s">
        <v>129</v>
      </c>
    </row>
    <row r="397" spans="1:60" outlineLevel="1" x14ac:dyDescent="0.2">
      <c r="A397" s="241">
        <v>99</v>
      </c>
      <c r="B397" s="242" t="s">
        <v>677</v>
      </c>
      <c r="C397" s="251" t="s">
        <v>678</v>
      </c>
      <c r="D397" s="243" t="s">
        <v>220</v>
      </c>
      <c r="E397" s="244">
        <v>80.049000000000007</v>
      </c>
      <c r="F397" s="245"/>
      <c r="G397" s="246">
        <f>ROUND(E397*F397,2)</f>
        <v>0</v>
      </c>
      <c r="H397" s="231"/>
      <c r="I397" s="230">
        <f>ROUND(E397*H397,2)</f>
        <v>0</v>
      </c>
      <c r="J397" s="231"/>
      <c r="K397" s="230">
        <f>ROUND(E397*J397,2)</f>
        <v>0</v>
      </c>
      <c r="L397" s="230">
        <v>21</v>
      </c>
      <c r="M397" s="230">
        <f>G397*(1+L397/100)</f>
        <v>0</v>
      </c>
      <c r="N397" s="229">
        <v>0</v>
      </c>
      <c r="O397" s="229">
        <f>ROUND(E397*N397,2)</f>
        <v>0</v>
      </c>
      <c r="P397" s="229">
        <v>0</v>
      </c>
      <c r="Q397" s="229">
        <f>ROUND(E397*P397,2)</f>
        <v>0</v>
      </c>
      <c r="R397" s="230"/>
      <c r="S397" s="230" t="s">
        <v>148</v>
      </c>
      <c r="T397" s="230" t="s">
        <v>221</v>
      </c>
      <c r="U397" s="230">
        <v>7.3999999999999996E-2</v>
      </c>
      <c r="V397" s="230">
        <f>ROUND(E397*U397,2)</f>
        <v>5.92</v>
      </c>
      <c r="W397" s="230"/>
      <c r="X397" s="230" t="s">
        <v>200</v>
      </c>
      <c r="Y397" s="230" t="s">
        <v>136</v>
      </c>
      <c r="Z397" s="210"/>
      <c r="AA397" s="210"/>
      <c r="AB397" s="210"/>
      <c r="AC397" s="210"/>
      <c r="AD397" s="210"/>
      <c r="AE397" s="210"/>
      <c r="AF397" s="210"/>
      <c r="AG397" s="210" t="s">
        <v>201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2" x14ac:dyDescent="0.2">
      <c r="A398" s="227"/>
      <c r="B398" s="228"/>
      <c r="C398" s="252" t="s">
        <v>679</v>
      </c>
      <c r="D398" s="247"/>
      <c r="E398" s="247"/>
      <c r="F398" s="247"/>
      <c r="G398" s="247"/>
      <c r="H398" s="230"/>
      <c r="I398" s="230"/>
      <c r="J398" s="230"/>
      <c r="K398" s="230"/>
      <c r="L398" s="230"/>
      <c r="M398" s="230"/>
      <c r="N398" s="229"/>
      <c r="O398" s="229"/>
      <c r="P398" s="229"/>
      <c r="Q398" s="229"/>
      <c r="R398" s="230"/>
      <c r="S398" s="230"/>
      <c r="T398" s="230"/>
      <c r="U398" s="230"/>
      <c r="V398" s="230"/>
      <c r="W398" s="230"/>
      <c r="X398" s="230"/>
      <c r="Y398" s="230"/>
      <c r="Z398" s="210"/>
      <c r="AA398" s="210"/>
      <c r="AB398" s="210"/>
      <c r="AC398" s="210"/>
      <c r="AD398" s="210"/>
      <c r="AE398" s="210"/>
      <c r="AF398" s="210"/>
      <c r="AG398" s="210" t="s">
        <v>139</v>
      </c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2" x14ac:dyDescent="0.2">
      <c r="A399" s="227"/>
      <c r="B399" s="228"/>
      <c r="C399" s="263" t="s">
        <v>680</v>
      </c>
      <c r="D399" s="261"/>
      <c r="E399" s="262">
        <v>80.049000000000007</v>
      </c>
      <c r="F399" s="230"/>
      <c r="G399" s="230"/>
      <c r="H399" s="230"/>
      <c r="I399" s="230"/>
      <c r="J399" s="230"/>
      <c r="K399" s="230"/>
      <c r="L399" s="230"/>
      <c r="M399" s="230"/>
      <c r="N399" s="229"/>
      <c r="O399" s="229"/>
      <c r="P399" s="229"/>
      <c r="Q399" s="229"/>
      <c r="R399" s="230"/>
      <c r="S399" s="230"/>
      <c r="T399" s="230"/>
      <c r="U399" s="230"/>
      <c r="V399" s="230"/>
      <c r="W399" s="230"/>
      <c r="X399" s="230"/>
      <c r="Y399" s="230"/>
      <c r="Z399" s="210"/>
      <c r="AA399" s="210"/>
      <c r="AB399" s="210"/>
      <c r="AC399" s="210"/>
      <c r="AD399" s="210"/>
      <c r="AE399" s="210"/>
      <c r="AF399" s="210"/>
      <c r="AG399" s="210" t="s">
        <v>205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">
      <c r="A400" s="241">
        <v>100</v>
      </c>
      <c r="B400" s="242" t="s">
        <v>681</v>
      </c>
      <c r="C400" s="251" t="s">
        <v>682</v>
      </c>
      <c r="D400" s="243" t="s">
        <v>220</v>
      </c>
      <c r="E400" s="244">
        <v>37.330500000000001</v>
      </c>
      <c r="F400" s="245"/>
      <c r="G400" s="246">
        <f>ROUND(E400*F400,2)</f>
        <v>0</v>
      </c>
      <c r="H400" s="231"/>
      <c r="I400" s="230">
        <f>ROUND(E400*H400,2)</f>
        <v>0</v>
      </c>
      <c r="J400" s="231"/>
      <c r="K400" s="230">
        <f>ROUND(E400*J400,2)</f>
        <v>0</v>
      </c>
      <c r="L400" s="230">
        <v>21</v>
      </c>
      <c r="M400" s="230">
        <f>G400*(1+L400/100)</f>
        <v>0</v>
      </c>
      <c r="N400" s="229">
        <v>0</v>
      </c>
      <c r="O400" s="229">
        <f>ROUND(E400*N400,2)</f>
        <v>0</v>
      </c>
      <c r="P400" s="229">
        <v>0</v>
      </c>
      <c r="Q400" s="229">
        <f>ROUND(E400*P400,2)</f>
        <v>0</v>
      </c>
      <c r="R400" s="230"/>
      <c r="S400" s="230" t="s">
        <v>148</v>
      </c>
      <c r="T400" s="230" t="s">
        <v>221</v>
      </c>
      <c r="U400" s="230">
        <v>0.01</v>
      </c>
      <c r="V400" s="230">
        <f>ROUND(E400*U400,2)</f>
        <v>0.37</v>
      </c>
      <c r="W400" s="230"/>
      <c r="X400" s="230" t="s">
        <v>200</v>
      </c>
      <c r="Y400" s="230" t="s">
        <v>136</v>
      </c>
      <c r="Z400" s="210"/>
      <c r="AA400" s="210"/>
      <c r="AB400" s="210"/>
      <c r="AC400" s="210"/>
      <c r="AD400" s="210"/>
      <c r="AE400" s="210"/>
      <c r="AF400" s="210"/>
      <c r="AG400" s="210" t="s">
        <v>201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2" x14ac:dyDescent="0.2">
      <c r="A401" s="227"/>
      <c r="B401" s="228"/>
      <c r="C401" s="252" t="s">
        <v>683</v>
      </c>
      <c r="D401" s="247"/>
      <c r="E401" s="247"/>
      <c r="F401" s="247"/>
      <c r="G401" s="247"/>
      <c r="H401" s="230"/>
      <c r="I401" s="230"/>
      <c r="J401" s="230"/>
      <c r="K401" s="230"/>
      <c r="L401" s="230"/>
      <c r="M401" s="230"/>
      <c r="N401" s="229"/>
      <c r="O401" s="229"/>
      <c r="P401" s="229"/>
      <c r="Q401" s="229"/>
      <c r="R401" s="230"/>
      <c r="S401" s="230"/>
      <c r="T401" s="230"/>
      <c r="U401" s="230"/>
      <c r="V401" s="230"/>
      <c r="W401" s="230"/>
      <c r="X401" s="230"/>
      <c r="Y401" s="230"/>
      <c r="Z401" s="210"/>
      <c r="AA401" s="210"/>
      <c r="AB401" s="210"/>
      <c r="AC401" s="210"/>
      <c r="AD401" s="210"/>
      <c r="AE401" s="210"/>
      <c r="AF401" s="210"/>
      <c r="AG401" s="210" t="s">
        <v>139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2" x14ac:dyDescent="0.2">
      <c r="A402" s="227"/>
      <c r="B402" s="228"/>
      <c r="C402" s="263" t="s">
        <v>684</v>
      </c>
      <c r="D402" s="261"/>
      <c r="E402" s="262">
        <v>39.073500000000003</v>
      </c>
      <c r="F402" s="230"/>
      <c r="G402" s="230"/>
      <c r="H402" s="230"/>
      <c r="I402" s="230"/>
      <c r="J402" s="230"/>
      <c r="K402" s="230"/>
      <c r="L402" s="230"/>
      <c r="M402" s="230"/>
      <c r="N402" s="229"/>
      <c r="O402" s="229"/>
      <c r="P402" s="229"/>
      <c r="Q402" s="229"/>
      <c r="R402" s="230"/>
      <c r="S402" s="230"/>
      <c r="T402" s="230"/>
      <c r="U402" s="230"/>
      <c r="V402" s="230"/>
      <c r="W402" s="230"/>
      <c r="X402" s="230"/>
      <c r="Y402" s="230"/>
      <c r="Z402" s="210"/>
      <c r="AA402" s="210"/>
      <c r="AB402" s="210"/>
      <c r="AC402" s="210"/>
      <c r="AD402" s="210"/>
      <c r="AE402" s="210"/>
      <c r="AF402" s="210"/>
      <c r="AG402" s="210" t="s">
        <v>205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ht="22.5" outlineLevel="3" x14ac:dyDescent="0.2">
      <c r="A403" s="227"/>
      <c r="B403" s="228"/>
      <c r="C403" s="263" t="s">
        <v>685</v>
      </c>
      <c r="D403" s="261"/>
      <c r="E403" s="262">
        <v>-1.7430000000000001</v>
      </c>
      <c r="F403" s="230"/>
      <c r="G403" s="230"/>
      <c r="H403" s="230"/>
      <c r="I403" s="230"/>
      <c r="J403" s="230"/>
      <c r="K403" s="230"/>
      <c r="L403" s="230"/>
      <c r="M403" s="230"/>
      <c r="N403" s="229"/>
      <c r="O403" s="229"/>
      <c r="P403" s="229"/>
      <c r="Q403" s="229"/>
      <c r="R403" s="230"/>
      <c r="S403" s="230"/>
      <c r="T403" s="230"/>
      <c r="U403" s="230"/>
      <c r="V403" s="230"/>
      <c r="W403" s="230"/>
      <c r="X403" s="230"/>
      <c r="Y403" s="230"/>
      <c r="Z403" s="210"/>
      <c r="AA403" s="210"/>
      <c r="AB403" s="210"/>
      <c r="AC403" s="210"/>
      <c r="AD403" s="210"/>
      <c r="AE403" s="210"/>
      <c r="AF403" s="210"/>
      <c r="AG403" s="210" t="s">
        <v>205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">
      <c r="A404" s="241">
        <v>101</v>
      </c>
      <c r="B404" s="242" t="s">
        <v>686</v>
      </c>
      <c r="C404" s="251" t="s">
        <v>687</v>
      </c>
      <c r="D404" s="243" t="s">
        <v>321</v>
      </c>
      <c r="E404" s="244">
        <v>158.66764000000001</v>
      </c>
      <c r="F404" s="245"/>
      <c r="G404" s="246">
        <f>ROUND(E404*F404,2)</f>
        <v>0</v>
      </c>
      <c r="H404" s="231"/>
      <c r="I404" s="230">
        <f>ROUND(E404*H404,2)</f>
        <v>0</v>
      </c>
      <c r="J404" s="231"/>
      <c r="K404" s="230">
        <f>ROUND(E404*J404,2)</f>
        <v>0</v>
      </c>
      <c r="L404" s="230">
        <v>21</v>
      </c>
      <c r="M404" s="230">
        <f>G404*(1+L404/100)</f>
        <v>0</v>
      </c>
      <c r="N404" s="229">
        <v>0</v>
      </c>
      <c r="O404" s="229">
        <f>ROUND(E404*N404,2)</f>
        <v>0</v>
      </c>
      <c r="P404" s="229">
        <v>0</v>
      </c>
      <c r="Q404" s="229">
        <f>ROUND(E404*P404,2)</f>
        <v>0</v>
      </c>
      <c r="R404" s="230"/>
      <c r="S404" s="230" t="s">
        <v>148</v>
      </c>
      <c r="T404" s="230" t="s">
        <v>221</v>
      </c>
      <c r="U404" s="230">
        <v>4.2000000000000003E-2</v>
      </c>
      <c r="V404" s="230">
        <f>ROUND(E404*U404,2)</f>
        <v>6.66</v>
      </c>
      <c r="W404" s="230"/>
      <c r="X404" s="230" t="s">
        <v>200</v>
      </c>
      <c r="Y404" s="230" t="s">
        <v>136</v>
      </c>
      <c r="Z404" s="210"/>
      <c r="AA404" s="210"/>
      <c r="AB404" s="210"/>
      <c r="AC404" s="210"/>
      <c r="AD404" s="210"/>
      <c r="AE404" s="210"/>
      <c r="AF404" s="210"/>
      <c r="AG404" s="210" t="s">
        <v>201</v>
      </c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2" x14ac:dyDescent="0.2">
      <c r="A405" s="227"/>
      <c r="B405" s="228"/>
      <c r="C405" s="252" t="s">
        <v>688</v>
      </c>
      <c r="D405" s="247"/>
      <c r="E405" s="247"/>
      <c r="F405" s="247"/>
      <c r="G405" s="247"/>
      <c r="H405" s="230"/>
      <c r="I405" s="230"/>
      <c r="J405" s="230"/>
      <c r="K405" s="230"/>
      <c r="L405" s="230"/>
      <c r="M405" s="230"/>
      <c r="N405" s="229"/>
      <c r="O405" s="229"/>
      <c r="P405" s="229"/>
      <c r="Q405" s="229"/>
      <c r="R405" s="230"/>
      <c r="S405" s="230"/>
      <c r="T405" s="230"/>
      <c r="U405" s="230"/>
      <c r="V405" s="230"/>
      <c r="W405" s="230"/>
      <c r="X405" s="230"/>
      <c r="Y405" s="230"/>
      <c r="Z405" s="210"/>
      <c r="AA405" s="210"/>
      <c r="AB405" s="210"/>
      <c r="AC405" s="210"/>
      <c r="AD405" s="210"/>
      <c r="AE405" s="210"/>
      <c r="AF405" s="210"/>
      <c r="AG405" s="210" t="s">
        <v>139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ht="22.5" outlineLevel="2" x14ac:dyDescent="0.2">
      <c r="A406" s="227"/>
      <c r="B406" s="228"/>
      <c r="C406" s="263" t="s">
        <v>689</v>
      </c>
      <c r="D406" s="261"/>
      <c r="E406" s="262">
        <v>0.35985</v>
      </c>
      <c r="F406" s="230"/>
      <c r="G406" s="230"/>
      <c r="H406" s="230"/>
      <c r="I406" s="230"/>
      <c r="J406" s="230"/>
      <c r="K406" s="230"/>
      <c r="L406" s="230"/>
      <c r="M406" s="230"/>
      <c r="N406" s="229"/>
      <c r="O406" s="229"/>
      <c r="P406" s="229"/>
      <c r="Q406" s="229"/>
      <c r="R406" s="230"/>
      <c r="S406" s="230"/>
      <c r="T406" s="230"/>
      <c r="U406" s="230"/>
      <c r="V406" s="230"/>
      <c r="W406" s="230"/>
      <c r="X406" s="230"/>
      <c r="Y406" s="230"/>
      <c r="Z406" s="210"/>
      <c r="AA406" s="210"/>
      <c r="AB406" s="210"/>
      <c r="AC406" s="210"/>
      <c r="AD406" s="210"/>
      <c r="AE406" s="210"/>
      <c r="AF406" s="210"/>
      <c r="AG406" s="210" t="s">
        <v>205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ht="22.5" outlineLevel="3" x14ac:dyDescent="0.2">
      <c r="A407" s="227"/>
      <c r="B407" s="228"/>
      <c r="C407" s="263" t="s">
        <v>690</v>
      </c>
      <c r="D407" s="261"/>
      <c r="E407" s="262">
        <v>6.1031300000000002</v>
      </c>
      <c r="F407" s="230"/>
      <c r="G407" s="230"/>
      <c r="H407" s="230"/>
      <c r="I407" s="230"/>
      <c r="J407" s="230"/>
      <c r="K407" s="230"/>
      <c r="L407" s="230"/>
      <c r="M407" s="230"/>
      <c r="N407" s="229"/>
      <c r="O407" s="229"/>
      <c r="P407" s="229"/>
      <c r="Q407" s="229"/>
      <c r="R407" s="230"/>
      <c r="S407" s="230"/>
      <c r="T407" s="230"/>
      <c r="U407" s="230"/>
      <c r="V407" s="230"/>
      <c r="W407" s="230"/>
      <c r="X407" s="230"/>
      <c r="Y407" s="230"/>
      <c r="Z407" s="210"/>
      <c r="AA407" s="210"/>
      <c r="AB407" s="210"/>
      <c r="AC407" s="210"/>
      <c r="AD407" s="210"/>
      <c r="AE407" s="210"/>
      <c r="AF407" s="210"/>
      <c r="AG407" s="210" t="s">
        <v>205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ht="22.5" outlineLevel="3" x14ac:dyDescent="0.2">
      <c r="A408" s="227"/>
      <c r="B408" s="228"/>
      <c r="C408" s="263" t="s">
        <v>691</v>
      </c>
      <c r="D408" s="261"/>
      <c r="E408" s="262">
        <v>24.808</v>
      </c>
      <c r="F408" s="230"/>
      <c r="G408" s="230"/>
      <c r="H408" s="230"/>
      <c r="I408" s="230"/>
      <c r="J408" s="230"/>
      <c r="K408" s="230"/>
      <c r="L408" s="230"/>
      <c r="M408" s="230"/>
      <c r="N408" s="229"/>
      <c r="O408" s="229"/>
      <c r="P408" s="229"/>
      <c r="Q408" s="229"/>
      <c r="R408" s="230"/>
      <c r="S408" s="230"/>
      <c r="T408" s="230"/>
      <c r="U408" s="230"/>
      <c r="V408" s="230"/>
      <c r="W408" s="230"/>
      <c r="X408" s="230"/>
      <c r="Y408" s="230"/>
      <c r="Z408" s="210"/>
      <c r="AA408" s="210"/>
      <c r="AB408" s="210"/>
      <c r="AC408" s="210"/>
      <c r="AD408" s="210"/>
      <c r="AE408" s="210"/>
      <c r="AF408" s="210"/>
      <c r="AG408" s="210" t="s">
        <v>205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ht="22.5" outlineLevel="3" x14ac:dyDescent="0.2">
      <c r="A409" s="227"/>
      <c r="B409" s="228"/>
      <c r="C409" s="263" t="s">
        <v>692</v>
      </c>
      <c r="D409" s="261"/>
      <c r="E409" s="262">
        <v>0.40200000000000002</v>
      </c>
      <c r="F409" s="230"/>
      <c r="G409" s="230"/>
      <c r="H409" s="230"/>
      <c r="I409" s="230"/>
      <c r="J409" s="230"/>
      <c r="K409" s="230"/>
      <c r="L409" s="230"/>
      <c r="M409" s="230"/>
      <c r="N409" s="229"/>
      <c r="O409" s="229"/>
      <c r="P409" s="229"/>
      <c r="Q409" s="229"/>
      <c r="R409" s="230"/>
      <c r="S409" s="230"/>
      <c r="T409" s="230"/>
      <c r="U409" s="230"/>
      <c r="V409" s="230"/>
      <c r="W409" s="230"/>
      <c r="X409" s="230"/>
      <c r="Y409" s="230"/>
      <c r="Z409" s="210"/>
      <c r="AA409" s="210"/>
      <c r="AB409" s="210"/>
      <c r="AC409" s="210"/>
      <c r="AD409" s="210"/>
      <c r="AE409" s="210"/>
      <c r="AF409" s="210"/>
      <c r="AG409" s="210" t="s">
        <v>205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ht="22.5" outlineLevel="3" x14ac:dyDescent="0.2">
      <c r="A410" s="227"/>
      <c r="B410" s="228"/>
      <c r="C410" s="263" t="s">
        <v>693</v>
      </c>
      <c r="D410" s="261"/>
      <c r="E410" s="262">
        <v>26.00018</v>
      </c>
      <c r="F410" s="230"/>
      <c r="G410" s="230"/>
      <c r="H410" s="230"/>
      <c r="I410" s="230"/>
      <c r="J410" s="230"/>
      <c r="K410" s="230"/>
      <c r="L410" s="230"/>
      <c r="M410" s="230"/>
      <c r="N410" s="229"/>
      <c r="O410" s="229"/>
      <c r="P410" s="229"/>
      <c r="Q410" s="229"/>
      <c r="R410" s="230"/>
      <c r="S410" s="230"/>
      <c r="T410" s="230"/>
      <c r="U410" s="230"/>
      <c r="V410" s="230"/>
      <c r="W410" s="230"/>
      <c r="X410" s="230"/>
      <c r="Y410" s="230"/>
      <c r="Z410" s="210"/>
      <c r="AA410" s="210"/>
      <c r="AB410" s="210"/>
      <c r="AC410" s="210"/>
      <c r="AD410" s="210"/>
      <c r="AE410" s="210"/>
      <c r="AF410" s="210"/>
      <c r="AG410" s="210" t="s">
        <v>205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ht="22.5" outlineLevel="3" x14ac:dyDescent="0.2">
      <c r="A411" s="227"/>
      <c r="B411" s="228"/>
      <c r="C411" s="263" t="s">
        <v>694</v>
      </c>
      <c r="D411" s="261"/>
      <c r="E411" s="262">
        <v>30.583279999999998</v>
      </c>
      <c r="F411" s="230"/>
      <c r="G411" s="230"/>
      <c r="H411" s="230"/>
      <c r="I411" s="230"/>
      <c r="J411" s="230"/>
      <c r="K411" s="230"/>
      <c r="L411" s="230"/>
      <c r="M411" s="230"/>
      <c r="N411" s="229"/>
      <c r="O411" s="229"/>
      <c r="P411" s="229"/>
      <c r="Q411" s="229"/>
      <c r="R411" s="230"/>
      <c r="S411" s="230"/>
      <c r="T411" s="230"/>
      <c r="U411" s="230"/>
      <c r="V411" s="230"/>
      <c r="W411" s="230"/>
      <c r="X411" s="230"/>
      <c r="Y411" s="230"/>
      <c r="Z411" s="210"/>
      <c r="AA411" s="210"/>
      <c r="AB411" s="210"/>
      <c r="AC411" s="210"/>
      <c r="AD411" s="210"/>
      <c r="AE411" s="210"/>
      <c r="AF411" s="210"/>
      <c r="AG411" s="210" t="s">
        <v>205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ht="22.5" outlineLevel="3" x14ac:dyDescent="0.2">
      <c r="A412" s="227"/>
      <c r="B412" s="228"/>
      <c r="C412" s="263" t="s">
        <v>695</v>
      </c>
      <c r="D412" s="261"/>
      <c r="E412" s="262">
        <v>0.51119999999999999</v>
      </c>
      <c r="F412" s="230"/>
      <c r="G412" s="230"/>
      <c r="H412" s="230"/>
      <c r="I412" s="230"/>
      <c r="J412" s="230"/>
      <c r="K412" s="230"/>
      <c r="L412" s="230"/>
      <c r="M412" s="230"/>
      <c r="N412" s="229"/>
      <c r="O412" s="229"/>
      <c r="P412" s="229"/>
      <c r="Q412" s="229"/>
      <c r="R412" s="230"/>
      <c r="S412" s="230"/>
      <c r="T412" s="230"/>
      <c r="U412" s="230"/>
      <c r="V412" s="230"/>
      <c r="W412" s="230"/>
      <c r="X412" s="230"/>
      <c r="Y412" s="230"/>
      <c r="Z412" s="210"/>
      <c r="AA412" s="210"/>
      <c r="AB412" s="210"/>
      <c r="AC412" s="210"/>
      <c r="AD412" s="210"/>
      <c r="AE412" s="210"/>
      <c r="AF412" s="210"/>
      <c r="AG412" s="210" t="s">
        <v>205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3" x14ac:dyDescent="0.2">
      <c r="A413" s="227"/>
      <c r="B413" s="228"/>
      <c r="C413" s="263" t="s">
        <v>696</v>
      </c>
      <c r="D413" s="261"/>
      <c r="E413" s="262">
        <v>69.900000000000006</v>
      </c>
      <c r="F413" s="230"/>
      <c r="G413" s="230"/>
      <c r="H413" s="230"/>
      <c r="I413" s="230"/>
      <c r="J413" s="230"/>
      <c r="K413" s="230"/>
      <c r="L413" s="230"/>
      <c r="M413" s="230"/>
      <c r="N413" s="229"/>
      <c r="O413" s="229"/>
      <c r="P413" s="229"/>
      <c r="Q413" s="229"/>
      <c r="R413" s="230"/>
      <c r="S413" s="230"/>
      <c r="T413" s="230"/>
      <c r="U413" s="230"/>
      <c r="V413" s="230"/>
      <c r="W413" s="230"/>
      <c r="X413" s="230"/>
      <c r="Y413" s="230"/>
      <c r="Z413" s="210"/>
      <c r="AA413" s="210"/>
      <c r="AB413" s="210"/>
      <c r="AC413" s="210"/>
      <c r="AD413" s="210"/>
      <c r="AE413" s="210"/>
      <c r="AF413" s="210"/>
      <c r="AG413" s="210" t="s">
        <v>205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1" x14ac:dyDescent="0.2">
      <c r="A414" s="241">
        <v>102</v>
      </c>
      <c r="B414" s="242" t="s">
        <v>697</v>
      </c>
      <c r="C414" s="251" t="s">
        <v>698</v>
      </c>
      <c r="D414" s="243" t="s">
        <v>321</v>
      </c>
      <c r="E414" s="244">
        <v>463.42973999999998</v>
      </c>
      <c r="F414" s="245"/>
      <c r="G414" s="246">
        <f>ROUND(E414*F414,2)</f>
        <v>0</v>
      </c>
      <c r="H414" s="231"/>
      <c r="I414" s="230">
        <f>ROUND(E414*H414,2)</f>
        <v>0</v>
      </c>
      <c r="J414" s="231"/>
      <c r="K414" s="230">
        <f>ROUND(E414*J414,2)</f>
        <v>0</v>
      </c>
      <c r="L414" s="230">
        <v>21</v>
      </c>
      <c r="M414" s="230">
        <f>G414*(1+L414/100)</f>
        <v>0</v>
      </c>
      <c r="N414" s="229">
        <v>0</v>
      </c>
      <c r="O414" s="229">
        <f>ROUND(E414*N414,2)</f>
        <v>0</v>
      </c>
      <c r="P414" s="229">
        <v>0</v>
      </c>
      <c r="Q414" s="229">
        <f>ROUND(E414*P414,2)</f>
        <v>0</v>
      </c>
      <c r="R414" s="230"/>
      <c r="S414" s="230" t="s">
        <v>148</v>
      </c>
      <c r="T414" s="230" t="s">
        <v>221</v>
      </c>
      <c r="U414" s="230">
        <v>0.04</v>
      </c>
      <c r="V414" s="230">
        <f>ROUND(E414*U414,2)</f>
        <v>18.54</v>
      </c>
      <c r="W414" s="230"/>
      <c r="X414" s="230" t="s">
        <v>200</v>
      </c>
      <c r="Y414" s="230" t="s">
        <v>136</v>
      </c>
      <c r="Z414" s="210"/>
      <c r="AA414" s="210"/>
      <c r="AB414" s="210"/>
      <c r="AC414" s="210"/>
      <c r="AD414" s="210"/>
      <c r="AE414" s="210"/>
      <c r="AF414" s="210"/>
      <c r="AG414" s="210" t="s">
        <v>201</v>
      </c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2" x14ac:dyDescent="0.2">
      <c r="A415" s="227"/>
      <c r="B415" s="228"/>
      <c r="C415" s="252" t="s">
        <v>699</v>
      </c>
      <c r="D415" s="247"/>
      <c r="E415" s="247"/>
      <c r="F415" s="247"/>
      <c r="G415" s="247"/>
      <c r="H415" s="230"/>
      <c r="I415" s="230"/>
      <c r="J415" s="230"/>
      <c r="K415" s="230"/>
      <c r="L415" s="230"/>
      <c r="M415" s="230"/>
      <c r="N415" s="229"/>
      <c r="O415" s="229"/>
      <c r="P415" s="229"/>
      <c r="Q415" s="229"/>
      <c r="R415" s="230"/>
      <c r="S415" s="230"/>
      <c r="T415" s="230"/>
      <c r="U415" s="230"/>
      <c r="V415" s="230"/>
      <c r="W415" s="230"/>
      <c r="X415" s="230"/>
      <c r="Y415" s="230"/>
      <c r="Z415" s="210"/>
      <c r="AA415" s="210"/>
      <c r="AB415" s="210"/>
      <c r="AC415" s="210"/>
      <c r="AD415" s="210"/>
      <c r="AE415" s="210"/>
      <c r="AF415" s="210"/>
      <c r="AG415" s="210" t="s">
        <v>139</v>
      </c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3" x14ac:dyDescent="0.2">
      <c r="A416" s="227"/>
      <c r="B416" s="228"/>
      <c r="C416" s="253" t="s">
        <v>700</v>
      </c>
      <c r="D416" s="248"/>
      <c r="E416" s="248"/>
      <c r="F416" s="248"/>
      <c r="G416" s="248"/>
      <c r="H416" s="230"/>
      <c r="I416" s="230"/>
      <c r="J416" s="230"/>
      <c r="K416" s="230"/>
      <c r="L416" s="230"/>
      <c r="M416" s="230"/>
      <c r="N416" s="229"/>
      <c r="O416" s="229"/>
      <c r="P416" s="229"/>
      <c r="Q416" s="229"/>
      <c r="R416" s="230"/>
      <c r="S416" s="230"/>
      <c r="T416" s="230"/>
      <c r="U416" s="230"/>
      <c r="V416" s="230"/>
      <c r="W416" s="230"/>
      <c r="X416" s="230"/>
      <c r="Y416" s="230"/>
      <c r="Z416" s="210"/>
      <c r="AA416" s="210"/>
      <c r="AB416" s="210"/>
      <c r="AC416" s="210"/>
      <c r="AD416" s="210"/>
      <c r="AE416" s="210"/>
      <c r="AF416" s="210"/>
      <c r="AG416" s="210" t="s">
        <v>139</v>
      </c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ht="22.5" outlineLevel="2" x14ac:dyDescent="0.2">
      <c r="A417" s="227"/>
      <c r="B417" s="228"/>
      <c r="C417" s="263" t="s">
        <v>701</v>
      </c>
      <c r="D417" s="261"/>
      <c r="E417" s="262">
        <v>44.661940000000001</v>
      </c>
      <c r="F417" s="230"/>
      <c r="G417" s="230"/>
      <c r="H417" s="230"/>
      <c r="I417" s="230"/>
      <c r="J417" s="230"/>
      <c r="K417" s="230"/>
      <c r="L417" s="230"/>
      <c r="M417" s="230"/>
      <c r="N417" s="229"/>
      <c r="O417" s="229"/>
      <c r="P417" s="229"/>
      <c r="Q417" s="229"/>
      <c r="R417" s="230"/>
      <c r="S417" s="230"/>
      <c r="T417" s="230"/>
      <c r="U417" s="230"/>
      <c r="V417" s="230"/>
      <c r="W417" s="230"/>
      <c r="X417" s="230"/>
      <c r="Y417" s="230"/>
      <c r="Z417" s="210"/>
      <c r="AA417" s="210"/>
      <c r="AB417" s="210"/>
      <c r="AC417" s="210"/>
      <c r="AD417" s="210"/>
      <c r="AE417" s="210"/>
      <c r="AF417" s="210"/>
      <c r="AG417" s="210" t="s">
        <v>205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ht="22.5" outlineLevel="3" x14ac:dyDescent="0.2">
      <c r="A418" s="227"/>
      <c r="B418" s="228"/>
      <c r="C418" s="263" t="s">
        <v>702</v>
      </c>
      <c r="D418" s="261"/>
      <c r="E418" s="262">
        <v>75.794070000000005</v>
      </c>
      <c r="F418" s="230"/>
      <c r="G418" s="230"/>
      <c r="H418" s="230"/>
      <c r="I418" s="230"/>
      <c r="J418" s="230"/>
      <c r="K418" s="230"/>
      <c r="L418" s="230"/>
      <c r="M418" s="230"/>
      <c r="N418" s="229"/>
      <c r="O418" s="229"/>
      <c r="P418" s="229"/>
      <c r="Q418" s="229"/>
      <c r="R418" s="230"/>
      <c r="S418" s="230"/>
      <c r="T418" s="230"/>
      <c r="U418" s="230"/>
      <c r="V418" s="230"/>
      <c r="W418" s="230"/>
      <c r="X418" s="230"/>
      <c r="Y418" s="230"/>
      <c r="Z418" s="210"/>
      <c r="AA418" s="210"/>
      <c r="AB418" s="210"/>
      <c r="AC418" s="210"/>
      <c r="AD418" s="210"/>
      <c r="AE418" s="210"/>
      <c r="AF418" s="210"/>
      <c r="AG418" s="210" t="s">
        <v>205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ht="22.5" outlineLevel="3" x14ac:dyDescent="0.2">
      <c r="A419" s="227"/>
      <c r="B419" s="228"/>
      <c r="C419" s="263" t="s">
        <v>703</v>
      </c>
      <c r="D419" s="261"/>
      <c r="E419" s="262">
        <v>55.917839999999998</v>
      </c>
      <c r="F419" s="230"/>
      <c r="G419" s="230"/>
      <c r="H419" s="230"/>
      <c r="I419" s="230"/>
      <c r="J419" s="230"/>
      <c r="K419" s="230"/>
      <c r="L419" s="230"/>
      <c r="M419" s="230"/>
      <c r="N419" s="229"/>
      <c r="O419" s="229"/>
      <c r="P419" s="229"/>
      <c r="Q419" s="229"/>
      <c r="R419" s="230"/>
      <c r="S419" s="230"/>
      <c r="T419" s="230"/>
      <c r="U419" s="230"/>
      <c r="V419" s="230"/>
      <c r="W419" s="230"/>
      <c r="X419" s="230"/>
      <c r="Y419" s="230"/>
      <c r="Z419" s="210"/>
      <c r="AA419" s="210"/>
      <c r="AB419" s="210"/>
      <c r="AC419" s="210"/>
      <c r="AD419" s="210"/>
      <c r="AE419" s="210"/>
      <c r="AF419" s="210"/>
      <c r="AG419" s="210" t="s">
        <v>205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ht="22.5" outlineLevel="3" x14ac:dyDescent="0.2">
      <c r="A420" s="227"/>
      <c r="B420" s="228"/>
      <c r="C420" s="263" t="s">
        <v>704</v>
      </c>
      <c r="D420" s="261"/>
      <c r="E420" s="262">
        <v>239.5804</v>
      </c>
      <c r="F420" s="230"/>
      <c r="G420" s="230"/>
      <c r="H420" s="230"/>
      <c r="I420" s="230"/>
      <c r="J420" s="230"/>
      <c r="K420" s="230"/>
      <c r="L420" s="230"/>
      <c r="M420" s="230"/>
      <c r="N420" s="229"/>
      <c r="O420" s="229"/>
      <c r="P420" s="229"/>
      <c r="Q420" s="229"/>
      <c r="R420" s="230"/>
      <c r="S420" s="230"/>
      <c r="T420" s="230"/>
      <c r="U420" s="230"/>
      <c r="V420" s="230"/>
      <c r="W420" s="230"/>
      <c r="X420" s="230"/>
      <c r="Y420" s="230"/>
      <c r="Z420" s="210"/>
      <c r="AA420" s="210"/>
      <c r="AB420" s="210"/>
      <c r="AC420" s="210"/>
      <c r="AD420" s="210"/>
      <c r="AE420" s="210"/>
      <c r="AF420" s="210"/>
      <c r="AG420" s="210" t="s">
        <v>205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ht="22.5" outlineLevel="3" x14ac:dyDescent="0.2">
      <c r="A421" s="227"/>
      <c r="B421" s="228"/>
      <c r="C421" s="263" t="s">
        <v>705</v>
      </c>
      <c r="D421" s="261"/>
      <c r="E421" s="262">
        <v>45.610599999999998</v>
      </c>
      <c r="F421" s="230"/>
      <c r="G421" s="230"/>
      <c r="H421" s="230"/>
      <c r="I421" s="230"/>
      <c r="J421" s="230"/>
      <c r="K421" s="230"/>
      <c r="L421" s="230"/>
      <c r="M421" s="230"/>
      <c r="N421" s="229"/>
      <c r="O421" s="229"/>
      <c r="P421" s="229"/>
      <c r="Q421" s="229"/>
      <c r="R421" s="230"/>
      <c r="S421" s="230"/>
      <c r="T421" s="230"/>
      <c r="U421" s="230"/>
      <c r="V421" s="230"/>
      <c r="W421" s="230"/>
      <c r="X421" s="230"/>
      <c r="Y421" s="230"/>
      <c r="Z421" s="210"/>
      <c r="AA421" s="210"/>
      <c r="AB421" s="210"/>
      <c r="AC421" s="210"/>
      <c r="AD421" s="210"/>
      <c r="AE421" s="210"/>
      <c r="AF421" s="210"/>
      <c r="AG421" s="210" t="s">
        <v>205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3" x14ac:dyDescent="0.2">
      <c r="A422" s="227"/>
      <c r="B422" s="228"/>
      <c r="C422" s="263" t="s">
        <v>706</v>
      </c>
      <c r="D422" s="261"/>
      <c r="E422" s="262">
        <v>6.9776999999999996</v>
      </c>
      <c r="F422" s="230"/>
      <c r="G422" s="230"/>
      <c r="H422" s="230"/>
      <c r="I422" s="230"/>
      <c r="J422" s="230"/>
      <c r="K422" s="230"/>
      <c r="L422" s="230"/>
      <c r="M422" s="230"/>
      <c r="N422" s="229"/>
      <c r="O422" s="229"/>
      <c r="P422" s="229"/>
      <c r="Q422" s="229"/>
      <c r="R422" s="230"/>
      <c r="S422" s="230"/>
      <c r="T422" s="230"/>
      <c r="U422" s="230"/>
      <c r="V422" s="230"/>
      <c r="W422" s="230"/>
      <c r="X422" s="230"/>
      <c r="Y422" s="230"/>
      <c r="Z422" s="210"/>
      <c r="AA422" s="210"/>
      <c r="AB422" s="210"/>
      <c r="AC422" s="210"/>
      <c r="AD422" s="210"/>
      <c r="AE422" s="210"/>
      <c r="AF422" s="210"/>
      <c r="AG422" s="210" t="s">
        <v>205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ht="22.5" outlineLevel="3" x14ac:dyDescent="0.2">
      <c r="A423" s="227"/>
      <c r="B423" s="228"/>
      <c r="C423" s="263" t="s">
        <v>707</v>
      </c>
      <c r="D423" s="261"/>
      <c r="E423" s="262">
        <v>-5.1128</v>
      </c>
      <c r="F423" s="230"/>
      <c r="G423" s="230"/>
      <c r="H423" s="230"/>
      <c r="I423" s="230"/>
      <c r="J423" s="230"/>
      <c r="K423" s="230"/>
      <c r="L423" s="230"/>
      <c r="M423" s="230"/>
      <c r="N423" s="229"/>
      <c r="O423" s="229"/>
      <c r="P423" s="229"/>
      <c r="Q423" s="229"/>
      <c r="R423" s="230"/>
      <c r="S423" s="230"/>
      <c r="T423" s="230"/>
      <c r="U423" s="230"/>
      <c r="V423" s="230"/>
      <c r="W423" s="230"/>
      <c r="X423" s="230"/>
      <c r="Y423" s="230"/>
      <c r="Z423" s="210"/>
      <c r="AA423" s="210"/>
      <c r="AB423" s="210"/>
      <c r="AC423" s="210"/>
      <c r="AD423" s="210"/>
      <c r="AE423" s="210"/>
      <c r="AF423" s="210"/>
      <c r="AG423" s="210" t="s">
        <v>205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">
      <c r="A424" s="241">
        <v>103</v>
      </c>
      <c r="B424" s="242" t="s">
        <v>708</v>
      </c>
      <c r="C424" s="251" t="s">
        <v>709</v>
      </c>
      <c r="D424" s="243" t="s">
        <v>220</v>
      </c>
      <c r="E424" s="244">
        <v>61.042050000000003</v>
      </c>
      <c r="F424" s="245"/>
      <c r="G424" s="246">
        <f>ROUND(E424*F424,2)</f>
        <v>0</v>
      </c>
      <c r="H424" s="231"/>
      <c r="I424" s="230">
        <f>ROUND(E424*H424,2)</f>
        <v>0</v>
      </c>
      <c r="J424" s="231"/>
      <c r="K424" s="230">
        <f>ROUND(E424*J424,2)</f>
        <v>0</v>
      </c>
      <c r="L424" s="230">
        <v>21</v>
      </c>
      <c r="M424" s="230">
        <f>G424*(1+L424/100)</f>
        <v>0</v>
      </c>
      <c r="N424" s="229">
        <v>0</v>
      </c>
      <c r="O424" s="229">
        <f>ROUND(E424*N424,2)</f>
        <v>0</v>
      </c>
      <c r="P424" s="229">
        <v>0</v>
      </c>
      <c r="Q424" s="229">
        <f>ROUND(E424*P424,2)</f>
        <v>0</v>
      </c>
      <c r="R424" s="230"/>
      <c r="S424" s="230" t="s">
        <v>148</v>
      </c>
      <c r="T424" s="230" t="s">
        <v>221</v>
      </c>
      <c r="U424" s="230">
        <v>4.2000000000000003E-2</v>
      </c>
      <c r="V424" s="230">
        <f>ROUND(E424*U424,2)</f>
        <v>2.56</v>
      </c>
      <c r="W424" s="230"/>
      <c r="X424" s="230" t="s">
        <v>200</v>
      </c>
      <c r="Y424" s="230" t="s">
        <v>136</v>
      </c>
      <c r="Z424" s="210"/>
      <c r="AA424" s="210"/>
      <c r="AB424" s="210"/>
      <c r="AC424" s="210"/>
      <c r="AD424" s="210"/>
      <c r="AE424" s="210"/>
      <c r="AF424" s="210"/>
      <c r="AG424" s="210" t="s">
        <v>201</v>
      </c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2" x14ac:dyDescent="0.2">
      <c r="A425" s="227"/>
      <c r="B425" s="228"/>
      <c r="C425" s="252" t="s">
        <v>710</v>
      </c>
      <c r="D425" s="247"/>
      <c r="E425" s="247"/>
      <c r="F425" s="247"/>
      <c r="G425" s="247"/>
      <c r="H425" s="230"/>
      <c r="I425" s="230"/>
      <c r="J425" s="230"/>
      <c r="K425" s="230"/>
      <c r="L425" s="230"/>
      <c r="M425" s="230"/>
      <c r="N425" s="229"/>
      <c r="O425" s="229"/>
      <c r="P425" s="229"/>
      <c r="Q425" s="229"/>
      <c r="R425" s="230"/>
      <c r="S425" s="230"/>
      <c r="T425" s="230"/>
      <c r="U425" s="230"/>
      <c r="V425" s="230"/>
      <c r="W425" s="230"/>
      <c r="X425" s="230"/>
      <c r="Y425" s="230"/>
      <c r="Z425" s="210"/>
      <c r="AA425" s="210"/>
      <c r="AB425" s="210"/>
      <c r="AC425" s="210"/>
      <c r="AD425" s="210"/>
      <c r="AE425" s="210"/>
      <c r="AF425" s="210"/>
      <c r="AG425" s="210" t="s">
        <v>139</v>
      </c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ht="22.5" outlineLevel="2" x14ac:dyDescent="0.2">
      <c r="A426" s="227"/>
      <c r="B426" s="228"/>
      <c r="C426" s="263" t="s">
        <v>711</v>
      </c>
      <c r="D426" s="261"/>
      <c r="E426" s="262">
        <v>0.14394000000000001</v>
      </c>
      <c r="F426" s="230"/>
      <c r="G426" s="230"/>
      <c r="H426" s="230"/>
      <c r="I426" s="230"/>
      <c r="J426" s="230"/>
      <c r="K426" s="230"/>
      <c r="L426" s="230"/>
      <c r="M426" s="230"/>
      <c r="N426" s="229"/>
      <c r="O426" s="229"/>
      <c r="P426" s="229"/>
      <c r="Q426" s="229"/>
      <c r="R426" s="230"/>
      <c r="S426" s="230"/>
      <c r="T426" s="230"/>
      <c r="U426" s="230"/>
      <c r="V426" s="230"/>
      <c r="W426" s="230"/>
      <c r="X426" s="230"/>
      <c r="Y426" s="230"/>
      <c r="Z426" s="210"/>
      <c r="AA426" s="210"/>
      <c r="AB426" s="210"/>
      <c r="AC426" s="210"/>
      <c r="AD426" s="210"/>
      <c r="AE426" s="210"/>
      <c r="AF426" s="210"/>
      <c r="AG426" s="210" t="s">
        <v>205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3" x14ac:dyDescent="0.2">
      <c r="A427" s="227"/>
      <c r="B427" s="228"/>
      <c r="C427" s="263" t="s">
        <v>712</v>
      </c>
      <c r="D427" s="261"/>
      <c r="E427" s="262">
        <v>2.4412500000000001</v>
      </c>
      <c r="F427" s="230"/>
      <c r="G427" s="230"/>
      <c r="H427" s="230"/>
      <c r="I427" s="230"/>
      <c r="J427" s="230"/>
      <c r="K427" s="230"/>
      <c r="L427" s="230"/>
      <c r="M427" s="230"/>
      <c r="N427" s="229"/>
      <c r="O427" s="229"/>
      <c r="P427" s="229"/>
      <c r="Q427" s="229"/>
      <c r="R427" s="230"/>
      <c r="S427" s="230"/>
      <c r="T427" s="230"/>
      <c r="U427" s="230"/>
      <c r="V427" s="230"/>
      <c r="W427" s="230"/>
      <c r="X427" s="230"/>
      <c r="Y427" s="230"/>
      <c r="Z427" s="210"/>
      <c r="AA427" s="210"/>
      <c r="AB427" s="210"/>
      <c r="AC427" s="210"/>
      <c r="AD427" s="210"/>
      <c r="AE427" s="210"/>
      <c r="AF427" s="210"/>
      <c r="AG427" s="210" t="s">
        <v>205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ht="22.5" outlineLevel="3" x14ac:dyDescent="0.2">
      <c r="A428" s="227"/>
      <c r="B428" s="228"/>
      <c r="C428" s="263" t="s">
        <v>713</v>
      </c>
      <c r="D428" s="261"/>
      <c r="E428" s="262">
        <v>9.9231999999999996</v>
      </c>
      <c r="F428" s="230"/>
      <c r="G428" s="230"/>
      <c r="H428" s="230"/>
      <c r="I428" s="230"/>
      <c r="J428" s="230"/>
      <c r="K428" s="230"/>
      <c r="L428" s="230"/>
      <c r="M428" s="230"/>
      <c r="N428" s="229"/>
      <c r="O428" s="229"/>
      <c r="P428" s="229"/>
      <c r="Q428" s="229"/>
      <c r="R428" s="230"/>
      <c r="S428" s="230"/>
      <c r="T428" s="230"/>
      <c r="U428" s="230"/>
      <c r="V428" s="230"/>
      <c r="W428" s="230"/>
      <c r="X428" s="230"/>
      <c r="Y428" s="230"/>
      <c r="Z428" s="210"/>
      <c r="AA428" s="210"/>
      <c r="AB428" s="210"/>
      <c r="AC428" s="210"/>
      <c r="AD428" s="210"/>
      <c r="AE428" s="210"/>
      <c r="AF428" s="210"/>
      <c r="AG428" s="210" t="s">
        <v>205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ht="22.5" outlineLevel="3" x14ac:dyDescent="0.2">
      <c r="A429" s="227"/>
      <c r="B429" s="228"/>
      <c r="C429" s="263" t="s">
        <v>714</v>
      </c>
      <c r="D429" s="261"/>
      <c r="E429" s="262">
        <v>0.1608</v>
      </c>
      <c r="F429" s="230"/>
      <c r="G429" s="230"/>
      <c r="H429" s="230"/>
      <c r="I429" s="230"/>
      <c r="J429" s="230"/>
      <c r="K429" s="230"/>
      <c r="L429" s="230"/>
      <c r="M429" s="230"/>
      <c r="N429" s="229"/>
      <c r="O429" s="229"/>
      <c r="P429" s="229"/>
      <c r="Q429" s="229"/>
      <c r="R429" s="230"/>
      <c r="S429" s="230"/>
      <c r="T429" s="230"/>
      <c r="U429" s="230"/>
      <c r="V429" s="230"/>
      <c r="W429" s="230"/>
      <c r="X429" s="230"/>
      <c r="Y429" s="230"/>
      <c r="Z429" s="210"/>
      <c r="AA429" s="210"/>
      <c r="AB429" s="210"/>
      <c r="AC429" s="210"/>
      <c r="AD429" s="210"/>
      <c r="AE429" s="210"/>
      <c r="AF429" s="210"/>
      <c r="AG429" s="210" t="s">
        <v>205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ht="22.5" outlineLevel="3" x14ac:dyDescent="0.2">
      <c r="A430" s="227"/>
      <c r="B430" s="228"/>
      <c r="C430" s="263" t="s">
        <v>715</v>
      </c>
      <c r="D430" s="261"/>
      <c r="E430" s="262">
        <v>9.2857800000000008</v>
      </c>
      <c r="F430" s="230"/>
      <c r="G430" s="230"/>
      <c r="H430" s="230"/>
      <c r="I430" s="230"/>
      <c r="J430" s="230"/>
      <c r="K430" s="230"/>
      <c r="L430" s="230"/>
      <c r="M430" s="230"/>
      <c r="N430" s="229"/>
      <c r="O430" s="229"/>
      <c r="P430" s="229"/>
      <c r="Q430" s="229"/>
      <c r="R430" s="230"/>
      <c r="S430" s="230"/>
      <c r="T430" s="230"/>
      <c r="U430" s="230"/>
      <c r="V430" s="230"/>
      <c r="W430" s="230"/>
      <c r="X430" s="230"/>
      <c r="Y430" s="230"/>
      <c r="Z430" s="210"/>
      <c r="AA430" s="210"/>
      <c r="AB430" s="210"/>
      <c r="AC430" s="210"/>
      <c r="AD430" s="210"/>
      <c r="AE430" s="210"/>
      <c r="AF430" s="210"/>
      <c r="AG430" s="210" t="s">
        <v>205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ht="22.5" outlineLevel="3" x14ac:dyDescent="0.2">
      <c r="A431" s="227"/>
      <c r="B431" s="228"/>
      <c r="C431" s="263" t="s">
        <v>716</v>
      </c>
      <c r="D431" s="261"/>
      <c r="E431" s="262">
        <v>10.922599999999999</v>
      </c>
      <c r="F431" s="230"/>
      <c r="G431" s="230"/>
      <c r="H431" s="230"/>
      <c r="I431" s="230"/>
      <c r="J431" s="230"/>
      <c r="K431" s="230"/>
      <c r="L431" s="230"/>
      <c r="M431" s="230"/>
      <c r="N431" s="229"/>
      <c r="O431" s="229"/>
      <c r="P431" s="229"/>
      <c r="Q431" s="229"/>
      <c r="R431" s="230"/>
      <c r="S431" s="230"/>
      <c r="T431" s="230"/>
      <c r="U431" s="230"/>
      <c r="V431" s="230"/>
      <c r="W431" s="230"/>
      <c r="X431" s="230"/>
      <c r="Y431" s="230"/>
      <c r="Z431" s="210"/>
      <c r="AA431" s="210"/>
      <c r="AB431" s="210"/>
      <c r="AC431" s="210"/>
      <c r="AD431" s="210"/>
      <c r="AE431" s="210"/>
      <c r="AF431" s="210"/>
      <c r="AG431" s="210" t="s">
        <v>205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ht="22.5" outlineLevel="3" x14ac:dyDescent="0.2">
      <c r="A432" s="227"/>
      <c r="B432" s="228"/>
      <c r="C432" s="263" t="s">
        <v>717</v>
      </c>
      <c r="D432" s="261"/>
      <c r="E432" s="262">
        <v>0.20448</v>
      </c>
      <c r="F432" s="230"/>
      <c r="G432" s="230"/>
      <c r="H432" s="230"/>
      <c r="I432" s="230"/>
      <c r="J432" s="230"/>
      <c r="K432" s="230"/>
      <c r="L432" s="230"/>
      <c r="M432" s="230"/>
      <c r="N432" s="229"/>
      <c r="O432" s="229"/>
      <c r="P432" s="229"/>
      <c r="Q432" s="229"/>
      <c r="R432" s="230"/>
      <c r="S432" s="230"/>
      <c r="T432" s="230"/>
      <c r="U432" s="230"/>
      <c r="V432" s="230"/>
      <c r="W432" s="230"/>
      <c r="X432" s="230"/>
      <c r="Y432" s="230"/>
      <c r="Z432" s="210"/>
      <c r="AA432" s="210"/>
      <c r="AB432" s="210"/>
      <c r="AC432" s="210"/>
      <c r="AD432" s="210"/>
      <c r="AE432" s="210"/>
      <c r="AF432" s="210"/>
      <c r="AG432" s="210" t="s">
        <v>205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3" x14ac:dyDescent="0.2">
      <c r="A433" s="227"/>
      <c r="B433" s="228"/>
      <c r="C433" s="263" t="s">
        <v>718</v>
      </c>
      <c r="D433" s="261"/>
      <c r="E433" s="262">
        <v>27.96</v>
      </c>
      <c r="F433" s="230"/>
      <c r="G433" s="230"/>
      <c r="H433" s="230"/>
      <c r="I433" s="230"/>
      <c r="J433" s="230"/>
      <c r="K433" s="230"/>
      <c r="L433" s="230"/>
      <c r="M433" s="230"/>
      <c r="N433" s="229"/>
      <c r="O433" s="229"/>
      <c r="P433" s="229"/>
      <c r="Q433" s="229"/>
      <c r="R433" s="230"/>
      <c r="S433" s="230"/>
      <c r="T433" s="230"/>
      <c r="U433" s="230"/>
      <c r="V433" s="230"/>
      <c r="W433" s="230"/>
      <c r="X433" s="230"/>
      <c r="Y433" s="230"/>
      <c r="Z433" s="210"/>
      <c r="AA433" s="210"/>
      <c r="AB433" s="210"/>
      <c r="AC433" s="210"/>
      <c r="AD433" s="210"/>
      <c r="AE433" s="210"/>
      <c r="AF433" s="210"/>
      <c r="AG433" s="210" t="s">
        <v>205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1" x14ac:dyDescent="0.2">
      <c r="A434" s="241">
        <v>104</v>
      </c>
      <c r="B434" s="242" t="s">
        <v>719</v>
      </c>
      <c r="C434" s="251" t="s">
        <v>720</v>
      </c>
      <c r="D434" s="243" t="s">
        <v>321</v>
      </c>
      <c r="E434" s="244">
        <v>568.24073999999996</v>
      </c>
      <c r="F434" s="245"/>
      <c r="G434" s="246">
        <f>ROUND(E434*F434,2)</f>
        <v>0</v>
      </c>
      <c r="H434" s="231"/>
      <c r="I434" s="230">
        <f>ROUND(E434*H434,2)</f>
        <v>0</v>
      </c>
      <c r="J434" s="231"/>
      <c r="K434" s="230">
        <f>ROUND(E434*J434,2)</f>
        <v>0</v>
      </c>
      <c r="L434" s="230">
        <v>21</v>
      </c>
      <c r="M434" s="230">
        <f>G434*(1+L434/100)</f>
        <v>0</v>
      </c>
      <c r="N434" s="229">
        <v>0</v>
      </c>
      <c r="O434" s="229">
        <f>ROUND(E434*N434,2)</f>
        <v>0</v>
      </c>
      <c r="P434" s="229">
        <v>0</v>
      </c>
      <c r="Q434" s="229">
        <f>ROUND(E434*P434,2)</f>
        <v>0</v>
      </c>
      <c r="R434" s="230"/>
      <c r="S434" s="230" t="s">
        <v>148</v>
      </c>
      <c r="T434" s="230" t="s">
        <v>221</v>
      </c>
      <c r="U434" s="230">
        <v>0.01</v>
      </c>
      <c r="V434" s="230">
        <f>ROUND(E434*U434,2)</f>
        <v>5.68</v>
      </c>
      <c r="W434" s="230"/>
      <c r="X434" s="230" t="s">
        <v>200</v>
      </c>
      <c r="Y434" s="230" t="s">
        <v>136</v>
      </c>
      <c r="Z434" s="210"/>
      <c r="AA434" s="210"/>
      <c r="AB434" s="210"/>
      <c r="AC434" s="210"/>
      <c r="AD434" s="210"/>
      <c r="AE434" s="210"/>
      <c r="AF434" s="210"/>
      <c r="AG434" s="210" t="s">
        <v>201</v>
      </c>
      <c r="AH434" s="210"/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2" x14ac:dyDescent="0.2">
      <c r="A435" s="227"/>
      <c r="B435" s="228"/>
      <c r="C435" s="252" t="s">
        <v>721</v>
      </c>
      <c r="D435" s="247"/>
      <c r="E435" s="247"/>
      <c r="F435" s="247"/>
      <c r="G435" s="247"/>
      <c r="H435" s="230"/>
      <c r="I435" s="230"/>
      <c r="J435" s="230"/>
      <c r="K435" s="230"/>
      <c r="L435" s="230"/>
      <c r="M435" s="230"/>
      <c r="N435" s="229"/>
      <c r="O435" s="229"/>
      <c r="P435" s="229"/>
      <c r="Q435" s="229"/>
      <c r="R435" s="230"/>
      <c r="S435" s="230"/>
      <c r="T435" s="230"/>
      <c r="U435" s="230"/>
      <c r="V435" s="230"/>
      <c r="W435" s="230"/>
      <c r="X435" s="230"/>
      <c r="Y435" s="230"/>
      <c r="Z435" s="210"/>
      <c r="AA435" s="210"/>
      <c r="AB435" s="210"/>
      <c r="AC435" s="210"/>
      <c r="AD435" s="210"/>
      <c r="AE435" s="210"/>
      <c r="AF435" s="210"/>
      <c r="AG435" s="210" t="s">
        <v>139</v>
      </c>
      <c r="AH435" s="210"/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2" x14ac:dyDescent="0.2">
      <c r="A436" s="227"/>
      <c r="B436" s="228"/>
      <c r="C436" s="263" t="s">
        <v>722</v>
      </c>
      <c r="D436" s="261"/>
      <c r="E436" s="262">
        <v>104.81100000000001</v>
      </c>
      <c r="F436" s="230"/>
      <c r="G436" s="230"/>
      <c r="H436" s="230"/>
      <c r="I436" s="230"/>
      <c r="J436" s="230"/>
      <c r="K436" s="230"/>
      <c r="L436" s="230"/>
      <c r="M436" s="230"/>
      <c r="N436" s="229"/>
      <c r="O436" s="229"/>
      <c r="P436" s="229"/>
      <c r="Q436" s="229"/>
      <c r="R436" s="230"/>
      <c r="S436" s="230"/>
      <c r="T436" s="230"/>
      <c r="U436" s="230"/>
      <c r="V436" s="230"/>
      <c r="W436" s="230"/>
      <c r="X436" s="230"/>
      <c r="Y436" s="230"/>
      <c r="Z436" s="210"/>
      <c r="AA436" s="210"/>
      <c r="AB436" s="210"/>
      <c r="AC436" s="210"/>
      <c r="AD436" s="210"/>
      <c r="AE436" s="210"/>
      <c r="AF436" s="210"/>
      <c r="AG436" s="210" t="s">
        <v>205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3" x14ac:dyDescent="0.2">
      <c r="A437" s="227"/>
      <c r="B437" s="228"/>
      <c r="C437" s="263" t="s">
        <v>723</v>
      </c>
      <c r="D437" s="261"/>
      <c r="E437" s="262">
        <v>463.42973999999998</v>
      </c>
      <c r="F437" s="230"/>
      <c r="G437" s="230"/>
      <c r="H437" s="230"/>
      <c r="I437" s="230"/>
      <c r="J437" s="230"/>
      <c r="K437" s="230"/>
      <c r="L437" s="230"/>
      <c r="M437" s="230"/>
      <c r="N437" s="229"/>
      <c r="O437" s="229"/>
      <c r="P437" s="229"/>
      <c r="Q437" s="229"/>
      <c r="R437" s="230"/>
      <c r="S437" s="230"/>
      <c r="T437" s="230"/>
      <c r="U437" s="230"/>
      <c r="V437" s="230"/>
      <c r="W437" s="230"/>
      <c r="X437" s="230"/>
      <c r="Y437" s="230"/>
      <c r="Z437" s="210"/>
      <c r="AA437" s="210"/>
      <c r="AB437" s="210"/>
      <c r="AC437" s="210"/>
      <c r="AD437" s="210"/>
      <c r="AE437" s="210"/>
      <c r="AF437" s="210"/>
      <c r="AG437" s="210" t="s">
        <v>205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x14ac:dyDescent="0.2">
      <c r="A438" s="234" t="s">
        <v>128</v>
      </c>
      <c r="B438" s="235" t="s">
        <v>93</v>
      </c>
      <c r="C438" s="250" t="s">
        <v>94</v>
      </c>
      <c r="D438" s="236"/>
      <c r="E438" s="237"/>
      <c r="F438" s="238"/>
      <c r="G438" s="239">
        <f>SUMIF(AG439:AG439,"&lt;&gt;NOR",G439:G439)</f>
        <v>0</v>
      </c>
      <c r="H438" s="233"/>
      <c r="I438" s="233">
        <f>SUM(I439:I439)</f>
        <v>0</v>
      </c>
      <c r="J438" s="233"/>
      <c r="K438" s="233">
        <f>SUM(K439:K439)</f>
        <v>0</v>
      </c>
      <c r="L438" s="233"/>
      <c r="M438" s="233">
        <f>SUM(M439:M439)</f>
        <v>0</v>
      </c>
      <c r="N438" s="232"/>
      <c r="O438" s="232">
        <f>SUM(O439:O439)</f>
        <v>0</v>
      </c>
      <c r="P438" s="232"/>
      <c r="Q438" s="232">
        <f>SUM(Q439:Q439)</f>
        <v>0</v>
      </c>
      <c r="R438" s="233"/>
      <c r="S438" s="233"/>
      <c r="T438" s="233"/>
      <c r="U438" s="233"/>
      <c r="V438" s="233">
        <f>SUM(V439:V439)</f>
        <v>42.11</v>
      </c>
      <c r="W438" s="233"/>
      <c r="X438" s="233"/>
      <c r="Y438" s="233"/>
      <c r="AG438" t="s">
        <v>129</v>
      </c>
    </row>
    <row r="439" spans="1:60" outlineLevel="1" x14ac:dyDescent="0.2">
      <c r="A439" s="241">
        <v>105</v>
      </c>
      <c r="B439" s="242" t="s">
        <v>724</v>
      </c>
      <c r="C439" s="251" t="s">
        <v>725</v>
      </c>
      <c r="D439" s="243" t="s">
        <v>321</v>
      </c>
      <c r="E439" s="244">
        <v>2632.0984100000001</v>
      </c>
      <c r="F439" s="245"/>
      <c r="G439" s="246">
        <f>ROUND(E439*F439,2)</f>
        <v>0</v>
      </c>
      <c r="H439" s="231"/>
      <c r="I439" s="230">
        <f>ROUND(E439*H439,2)</f>
        <v>0</v>
      </c>
      <c r="J439" s="231"/>
      <c r="K439" s="230">
        <f>ROUND(E439*J439,2)</f>
        <v>0</v>
      </c>
      <c r="L439" s="230">
        <v>21</v>
      </c>
      <c r="M439" s="230">
        <f>G439*(1+L439/100)</f>
        <v>0</v>
      </c>
      <c r="N439" s="229">
        <v>0</v>
      </c>
      <c r="O439" s="229">
        <f>ROUND(E439*N439,2)</f>
        <v>0</v>
      </c>
      <c r="P439" s="229">
        <v>0</v>
      </c>
      <c r="Q439" s="229">
        <f>ROUND(E439*P439,2)</f>
        <v>0</v>
      </c>
      <c r="R439" s="230"/>
      <c r="S439" s="230" t="s">
        <v>148</v>
      </c>
      <c r="T439" s="230" t="s">
        <v>726</v>
      </c>
      <c r="U439" s="230">
        <v>1.6E-2</v>
      </c>
      <c r="V439" s="230">
        <f>ROUND(E439*U439,2)</f>
        <v>42.11</v>
      </c>
      <c r="W439" s="230"/>
      <c r="X439" s="230" t="s">
        <v>727</v>
      </c>
      <c r="Y439" s="230" t="s">
        <v>136</v>
      </c>
      <c r="Z439" s="210"/>
      <c r="AA439" s="210"/>
      <c r="AB439" s="210"/>
      <c r="AC439" s="210"/>
      <c r="AD439" s="210"/>
      <c r="AE439" s="210"/>
      <c r="AF439" s="210"/>
      <c r="AG439" s="210" t="s">
        <v>728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x14ac:dyDescent="0.2">
      <c r="A440" s="3"/>
      <c r="B440" s="4"/>
      <c r="C440" s="254"/>
      <c r="D440" s="6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AE440">
        <v>15</v>
      </c>
      <c r="AF440">
        <v>21</v>
      </c>
      <c r="AG440" t="s">
        <v>114</v>
      </c>
    </row>
    <row r="441" spans="1:60" x14ac:dyDescent="0.2">
      <c r="A441" s="213"/>
      <c r="B441" s="214" t="s">
        <v>31</v>
      </c>
      <c r="C441" s="255"/>
      <c r="D441" s="215"/>
      <c r="E441" s="216"/>
      <c r="F441" s="216"/>
      <c r="G441" s="240">
        <f>G8+G114+G258+G282+G373+G388+G396+G438</f>
        <v>0</v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AE441">
        <f>SUMIF(L7:L439,AE440,G7:G439)</f>
        <v>0</v>
      </c>
      <c r="AF441">
        <f>SUMIF(L7:L439,AF440,G7:G439)</f>
        <v>0</v>
      </c>
      <c r="AG441" t="s">
        <v>150</v>
      </c>
    </row>
    <row r="442" spans="1:60" x14ac:dyDescent="0.2">
      <c r="A442" s="3"/>
      <c r="B442" s="4"/>
      <c r="C442" s="254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60" x14ac:dyDescent="0.2">
      <c r="A443" s="3"/>
      <c r="B443" s="4"/>
      <c r="C443" s="254"/>
      <c r="D443" s="6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60" x14ac:dyDescent="0.2">
      <c r="A444" s="217" t="s">
        <v>151</v>
      </c>
      <c r="B444" s="217"/>
      <c r="C444" s="256"/>
      <c r="D444" s="6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60" x14ac:dyDescent="0.2">
      <c r="A445" s="218"/>
      <c r="B445" s="219"/>
      <c r="C445" s="257"/>
      <c r="D445" s="219"/>
      <c r="E445" s="219"/>
      <c r="F445" s="219"/>
      <c r="G445" s="220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AG445" t="s">
        <v>152</v>
      </c>
    </row>
    <row r="446" spans="1:60" x14ac:dyDescent="0.2">
      <c r="A446" s="221"/>
      <c r="B446" s="222"/>
      <c r="C446" s="258"/>
      <c r="D446" s="222"/>
      <c r="E446" s="222"/>
      <c r="F446" s="222"/>
      <c r="G446" s="22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60" x14ac:dyDescent="0.2">
      <c r="A447" s="221"/>
      <c r="B447" s="222"/>
      <c r="C447" s="258"/>
      <c r="D447" s="222"/>
      <c r="E447" s="222"/>
      <c r="F447" s="222"/>
      <c r="G447" s="22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60" x14ac:dyDescent="0.2">
      <c r="A448" s="221"/>
      <c r="B448" s="222"/>
      <c r="C448" s="258"/>
      <c r="D448" s="222"/>
      <c r="E448" s="222"/>
      <c r="F448" s="222"/>
      <c r="G448" s="22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33" x14ac:dyDescent="0.2">
      <c r="A449" s="224"/>
      <c r="B449" s="225"/>
      <c r="C449" s="259"/>
      <c r="D449" s="225"/>
      <c r="E449" s="225"/>
      <c r="F449" s="225"/>
      <c r="G449" s="22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33" x14ac:dyDescent="0.2">
      <c r="A450" s="3"/>
      <c r="B450" s="4"/>
      <c r="C450" s="254"/>
      <c r="D450" s="6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33" x14ac:dyDescent="0.2">
      <c r="C451" s="260"/>
      <c r="D451" s="10"/>
      <c r="AG451" t="s">
        <v>154</v>
      </c>
    </row>
    <row r="452" spans="1:33" x14ac:dyDescent="0.2">
      <c r="D452" s="10"/>
    </row>
    <row r="453" spans="1:33" x14ac:dyDescent="0.2">
      <c r="D453" s="10"/>
    </row>
    <row r="454" spans="1:33" x14ac:dyDescent="0.2">
      <c r="D454" s="10"/>
    </row>
    <row r="455" spans="1:33" x14ac:dyDescent="0.2">
      <c r="D455" s="10"/>
    </row>
    <row r="456" spans="1:33" x14ac:dyDescent="0.2">
      <c r="D456" s="10"/>
    </row>
    <row r="457" spans="1:33" x14ac:dyDescent="0.2">
      <c r="D457" s="10"/>
    </row>
    <row r="458" spans="1:33" x14ac:dyDescent="0.2">
      <c r="D458" s="10"/>
    </row>
    <row r="459" spans="1:33" x14ac:dyDescent="0.2">
      <c r="D459" s="10"/>
    </row>
    <row r="460" spans="1:33" x14ac:dyDescent="0.2">
      <c r="D460" s="10"/>
    </row>
    <row r="461" spans="1:33" x14ac:dyDescent="0.2">
      <c r="D461" s="10"/>
    </row>
    <row r="462" spans="1:33" x14ac:dyDescent="0.2">
      <c r="D462" s="10"/>
    </row>
    <row r="463" spans="1:33" x14ac:dyDescent="0.2">
      <c r="D463" s="10"/>
    </row>
    <row r="464" spans="1:33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Hf+Z4pR/g4n19VyQm9pSQM0ilhMhVZO2AmpO6D4V+F9nrOPMuwWE0e0uQbZMLGgQFvw6ThTNi6ulkQuo1zjLQ==" saltValue="ILSrQkko/CTyUVLP16fNlQ==" spinCount="100000" sheet="1" formatRows="0"/>
  <mergeCells count="146">
    <mergeCell ref="C415:G415"/>
    <mergeCell ref="C416:G416"/>
    <mergeCell ref="C425:G425"/>
    <mergeCell ref="C435:G435"/>
    <mergeCell ref="C386:G386"/>
    <mergeCell ref="C390:G390"/>
    <mergeCell ref="C393:G393"/>
    <mergeCell ref="C398:G398"/>
    <mergeCell ref="C401:G401"/>
    <mergeCell ref="C405:G405"/>
    <mergeCell ref="C371:G371"/>
    <mergeCell ref="C375:G375"/>
    <mergeCell ref="C376:G376"/>
    <mergeCell ref="C382:G382"/>
    <mergeCell ref="C383:G383"/>
    <mergeCell ref="C384:G384"/>
    <mergeCell ref="C354:G354"/>
    <mergeCell ref="C356:G356"/>
    <mergeCell ref="C358:G358"/>
    <mergeCell ref="C360:G360"/>
    <mergeCell ref="C361:G361"/>
    <mergeCell ref="C368:G368"/>
    <mergeCell ref="C337:G337"/>
    <mergeCell ref="C342:G342"/>
    <mergeCell ref="C345:G345"/>
    <mergeCell ref="C348:G348"/>
    <mergeCell ref="C351:G351"/>
    <mergeCell ref="C353:G353"/>
    <mergeCell ref="C319:G319"/>
    <mergeCell ref="C322:G322"/>
    <mergeCell ref="C324:G324"/>
    <mergeCell ref="C327:G327"/>
    <mergeCell ref="C329:G329"/>
    <mergeCell ref="C332:G332"/>
    <mergeCell ref="C304:G304"/>
    <mergeCell ref="C306:G306"/>
    <mergeCell ref="C308:G308"/>
    <mergeCell ref="C313:G313"/>
    <mergeCell ref="C314:G314"/>
    <mergeCell ref="C317:G317"/>
    <mergeCell ref="C290:G290"/>
    <mergeCell ref="C292:G292"/>
    <mergeCell ref="C294:G294"/>
    <mergeCell ref="C296:G296"/>
    <mergeCell ref="C298:G298"/>
    <mergeCell ref="C301:G301"/>
    <mergeCell ref="C274:G274"/>
    <mergeCell ref="C275:G275"/>
    <mergeCell ref="C277:G277"/>
    <mergeCell ref="C281:G281"/>
    <mergeCell ref="C284:G284"/>
    <mergeCell ref="C287:G287"/>
    <mergeCell ref="C261:G261"/>
    <mergeCell ref="C264:G264"/>
    <mergeCell ref="C269:G269"/>
    <mergeCell ref="C270:G270"/>
    <mergeCell ref="C271:G271"/>
    <mergeCell ref="C273:G273"/>
    <mergeCell ref="C242:G242"/>
    <mergeCell ref="C245:G245"/>
    <mergeCell ref="C246:G246"/>
    <mergeCell ref="C253:G253"/>
    <mergeCell ref="C256:G256"/>
    <mergeCell ref="C260:G260"/>
    <mergeCell ref="C229:G229"/>
    <mergeCell ref="C230:G230"/>
    <mergeCell ref="C237:G237"/>
    <mergeCell ref="C238:G238"/>
    <mergeCell ref="C240:G240"/>
    <mergeCell ref="C241:G241"/>
    <mergeCell ref="C200:G200"/>
    <mergeCell ref="C201:G201"/>
    <mergeCell ref="C205:G205"/>
    <mergeCell ref="C206:G206"/>
    <mergeCell ref="C213:G213"/>
    <mergeCell ref="C224:G224"/>
    <mergeCell ref="C186:G186"/>
    <mergeCell ref="C187:G187"/>
    <mergeCell ref="C190:G190"/>
    <mergeCell ref="C191:G191"/>
    <mergeCell ref="C194:G194"/>
    <mergeCell ref="C197:G197"/>
    <mergeCell ref="C172:G172"/>
    <mergeCell ref="C173:G173"/>
    <mergeCell ref="C175:G175"/>
    <mergeCell ref="C176:G176"/>
    <mergeCell ref="C181:G181"/>
    <mergeCell ref="C182:G182"/>
    <mergeCell ref="C159:G159"/>
    <mergeCell ref="C160:G160"/>
    <mergeCell ref="C164:G164"/>
    <mergeCell ref="C165:G165"/>
    <mergeCell ref="C169:G169"/>
    <mergeCell ref="C171:G171"/>
    <mergeCell ref="C133:G133"/>
    <mergeCell ref="C138:G138"/>
    <mergeCell ref="C141:G141"/>
    <mergeCell ref="C144:G144"/>
    <mergeCell ref="C148:G148"/>
    <mergeCell ref="C154:G154"/>
    <mergeCell ref="C109:G109"/>
    <mergeCell ref="C111:G111"/>
    <mergeCell ref="C112:G112"/>
    <mergeCell ref="C116:G116"/>
    <mergeCell ref="C123:G123"/>
    <mergeCell ref="C130:G130"/>
    <mergeCell ref="C87:G87"/>
    <mergeCell ref="C90:G90"/>
    <mergeCell ref="C95:G95"/>
    <mergeCell ref="C99:G99"/>
    <mergeCell ref="C103:G103"/>
    <mergeCell ref="C107:G107"/>
    <mergeCell ref="C66:G66"/>
    <mergeCell ref="C69:G69"/>
    <mergeCell ref="C73:G73"/>
    <mergeCell ref="C77:G77"/>
    <mergeCell ref="C78:G78"/>
    <mergeCell ref="C84:G84"/>
    <mergeCell ref="C45:G45"/>
    <mergeCell ref="C48:G48"/>
    <mergeCell ref="C53:G53"/>
    <mergeCell ref="C56:G56"/>
    <mergeCell ref="C59:G59"/>
    <mergeCell ref="C62:G62"/>
    <mergeCell ref="C33:G33"/>
    <mergeCell ref="C34:G34"/>
    <mergeCell ref="C35:G35"/>
    <mergeCell ref="C39:G39"/>
    <mergeCell ref="C40:G40"/>
    <mergeCell ref="C41:G41"/>
    <mergeCell ref="C17:G17"/>
    <mergeCell ref="C18:G18"/>
    <mergeCell ref="C22:G22"/>
    <mergeCell ref="C23:G23"/>
    <mergeCell ref="C29:G29"/>
    <mergeCell ref="C30:G30"/>
    <mergeCell ref="A1:G1"/>
    <mergeCell ref="C2:G2"/>
    <mergeCell ref="C3:G3"/>
    <mergeCell ref="C4:G4"/>
    <mergeCell ref="A444:C444"/>
    <mergeCell ref="A445:G449"/>
    <mergeCell ref="C10:G10"/>
    <mergeCell ref="C12:G12"/>
    <mergeCell ref="C13:G13"/>
    <mergeCell ref="C14:G1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3924-43B8-475B-B998-F7B10EBD21E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102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103</v>
      </c>
    </row>
    <row r="3" spans="1:60" ht="24.95" customHeight="1" x14ac:dyDescent="0.2">
      <c r="A3" s="196" t="s">
        <v>9</v>
      </c>
      <c r="B3" s="49" t="s">
        <v>52</v>
      </c>
      <c r="C3" s="199" t="s">
        <v>53</v>
      </c>
      <c r="D3" s="197"/>
      <c r="E3" s="197"/>
      <c r="F3" s="197"/>
      <c r="G3" s="198"/>
      <c r="AC3" s="174" t="s">
        <v>103</v>
      </c>
      <c r="AG3" t="s">
        <v>104</v>
      </c>
    </row>
    <row r="4" spans="1:60" ht="24.95" customHeight="1" x14ac:dyDescent="0.2">
      <c r="A4" s="200" t="s">
        <v>10</v>
      </c>
      <c r="B4" s="201" t="s">
        <v>50</v>
      </c>
      <c r="C4" s="202" t="s">
        <v>55</v>
      </c>
      <c r="D4" s="203"/>
      <c r="E4" s="203"/>
      <c r="F4" s="203"/>
      <c r="G4" s="204"/>
      <c r="AG4" t="s">
        <v>105</v>
      </c>
    </row>
    <row r="5" spans="1:60" x14ac:dyDescent="0.2">
      <c r="D5" s="10"/>
    </row>
    <row r="6" spans="1:60" ht="38.25" x14ac:dyDescent="0.2">
      <c r="A6" s="206" t="s">
        <v>106</v>
      </c>
      <c r="B6" s="208" t="s">
        <v>107</v>
      </c>
      <c r="C6" s="208" t="s">
        <v>108</v>
      </c>
      <c r="D6" s="207" t="s">
        <v>109</v>
      </c>
      <c r="E6" s="206" t="s">
        <v>110</v>
      </c>
      <c r="F6" s="205" t="s">
        <v>111</v>
      </c>
      <c r="G6" s="206" t="s">
        <v>31</v>
      </c>
      <c r="H6" s="209" t="s">
        <v>32</v>
      </c>
      <c r="I6" s="209" t="s">
        <v>112</v>
      </c>
      <c r="J6" s="209" t="s">
        <v>33</v>
      </c>
      <c r="K6" s="209" t="s">
        <v>113</v>
      </c>
      <c r="L6" s="209" t="s">
        <v>114</v>
      </c>
      <c r="M6" s="209" t="s">
        <v>115</v>
      </c>
      <c r="N6" s="209" t="s">
        <v>116</v>
      </c>
      <c r="O6" s="209" t="s">
        <v>117</v>
      </c>
      <c r="P6" s="209" t="s">
        <v>118</v>
      </c>
      <c r="Q6" s="209" t="s">
        <v>119</v>
      </c>
      <c r="R6" s="209" t="s">
        <v>120</v>
      </c>
      <c r="S6" s="209" t="s">
        <v>121</v>
      </c>
      <c r="T6" s="209" t="s">
        <v>122</v>
      </c>
      <c r="U6" s="209" t="s">
        <v>123</v>
      </c>
      <c r="V6" s="209" t="s">
        <v>124</v>
      </c>
      <c r="W6" s="209" t="s">
        <v>125</v>
      </c>
      <c r="X6" s="209" t="s">
        <v>126</v>
      </c>
      <c r="Y6" s="209" t="s">
        <v>127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128</v>
      </c>
      <c r="B8" s="235" t="s">
        <v>79</v>
      </c>
      <c r="C8" s="250" t="s">
        <v>80</v>
      </c>
      <c r="D8" s="236"/>
      <c r="E8" s="237"/>
      <c r="F8" s="238"/>
      <c r="G8" s="239">
        <f>SUMIF(AG9:AG31,"&lt;&gt;NOR",G9:G31)</f>
        <v>0</v>
      </c>
      <c r="H8" s="233"/>
      <c r="I8" s="233">
        <f>SUM(I9:I31)</f>
        <v>0</v>
      </c>
      <c r="J8" s="233"/>
      <c r="K8" s="233">
        <f>SUM(K9:K31)</f>
        <v>0</v>
      </c>
      <c r="L8" s="233"/>
      <c r="M8" s="233">
        <f>SUM(M9:M31)</f>
        <v>0</v>
      </c>
      <c r="N8" s="232"/>
      <c r="O8" s="232">
        <f>SUM(O9:O31)</f>
        <v>3.83</v>
      </c>
      <c r="P8" s="232"/>
      <c r="Q8" s="232">
        <f>SUM(Q9:Q31)</f>
        <v>40.900000000000006</v>
      </c>
      <c r="R8" s="233"/>
      <c r="S8" s="233"/>
      <c r="T8" s="233"/>
      <c r="U8" s="233"/>
      <c r="V8" s="233">
        <f>SUM(V9:V31)</f>
        <v>12.72</v>
      </c>
      <c r="W8" s="233"/>
      <c r="X8" s="233"/>
      <c r="Y8" s="233"/>
      <c r="AG8" t="s">
        <v>129</v>
      </c>
    </row>
    <row r="9" spans="1:60" outlineLevel="1" x14ac:dyDescent="0.2">
      <c r="A9" s="241">
        <v>1</v>
      </c>
      <c r="B9" s="242" t="s">
        <v>226</v>
      </c>
      <c r="C9" s="251" t="s">
        <v>227</v>
      </c>
      <c r="D9" s="243" t="s">
        <v>228</v>
      </c>
      <c r="E9" s="244">
        <v>58.1</v>
      </c>
      <c r="F9" s="245"/>
      <c r="G9" s="246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0.33</v>
      </c>
      <c r="Q9" s="229">
        <f>ROUND(E9*P9,2)</f>
        <v>19.170000000000002</v>
      </c>
      <c r="R9" s="230"/>
      <c r="S9" s="230" t="s">
        <v>148</v>
      </c>
      <c r="T9" s="230" t="s">
        <v>221</v>
      </c>
      <c r="U9" s="230">
        <v>0.09</v>
      </c>
      <c r="V9" s="230">
        <f>ROUND(E9*U9,2)</f>
        <v>5.23</v>
      </c>
      <c r="W9" s="230"/>
      <c r="X9" s="230" t="s">
        <v>200</v>
      </c>
      <c r="Y9" s="230" t="s">
        <v>136</v>
      </c>
      <c r="Z9" s="210"/>
      <c r="AA9" s="210"/>
      <c r="AB9" s="210"/>
      <c r="AC9" s="210"/>
      <c r="AD9" s="210"/>
      <c r="AE9" s="210"/>
      <c r="AF9" s="210"/>
      <c r="AG9" s="210" t="s">
        <v>201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27"/>
      <c r="B10" s="228"/>
      <c r="C10" s="252" t="s">
        <v>229</v>
      </c>
      <c r="D10" s="247"/>
      <c r="E10" s="247"/>
      <c r="F10" s="247"/>
      <c r="G10" s="247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139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9" t="str">
        <f>C10</f>
        <v>- odstranění asf. povrchu komunikací v tl. 14 cm, frézování povrchu v prostoru silnice I/11 vzhledem k tl. vrstvy rozděleno na 2 položky - 140 + 90 mm = celkem 230 mm</v>
      </c>
      <c r="BB10" s="210"/>
      <c r="BC10" s="210"/>
      <c r="BD10" s="210"/>
      <c r="BE10" s="210"/>
      <c r="BF10" s="210"/>
      <c r="BG10" s="210"/>
      <c r="BH10" s="210"/>
    </row>
    <row r="11" spans="1:60" ht="22.5" outlineLevel="3" x14ac:dyDescent="0.2">
      <c r="A11" s="227"/>
      <c r="B11" s="228"/>
      <c r="C11" s="253" t="s">
        <v>729</v>
      </c>
      <c r="D11" s="248"/>
      <c r="E11" s="248"/>
      <c r="F11" s="248"/>
      <c r="G11" s="248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139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49" t="str">
        <f>C11</f>
        <v>- frézovaný materiál bude odkoupen zhotovitelem akce a uskladněn na jeho náklady dle jeho potřeb, frézovaný materiál v rámci této položky = 58,10*0,14*2,0 =16.268 t</v>
      </c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7"/>
      <c r="B12" s="228"/>
      <c r="C12" s="263" t="s">
        <v>730</v>
      </c>
      <c r="D12" s="261"/>
      <c r="E12" s="262">
        <v>58.1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205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1">
        <v>2</v>
      </c>
      <c r="B13" s="242" t="s">
        <v>233</v>
      </c>
      <c r="C13" s="251" t="s">
        <v>234</v>
      </c>
      <c r="D13" s="243" t="s">
        <v>228</v>
      </c>
      <c r="E13" s="244">
        <v>58.1</v>
      </c>
      <c r="F13" s="245"/>
      <c r="G13" s="246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0</v>
      </c>
      <c r="O13" s="229">
        <f>ROUND(E13*N13,2)</f>
        <v>0</v>
      </c>
      <c r="P13" s="229">
        <v>0.19800000000000001</v>
      </c>
      <c r="Q13" s="229">
        <f>ROUND(E13*P13,2)</f>
        <v>11.5</v>
      </c>
      <c r="R13" s="230"/>
      <c r="S13" s="230" t="s">
        <v>148</v>
      </c>
      <c r="T13" s="230" t="s">
        <v>221</v>
      </c>
      <c r="U13" s="230">
        <v>7.0000000000000007E-2</v>
      </c>
      <c r="V13" s="230">
        <f>ROUND(E13*U13,2)</f>
        <v>4.07</v>
      </c>
      <c r="W13" s="230"/>
      <c r="X13" s="230" t="s">
        <v>200</v>
      </c>
      <c r="Y13" s="230" t="s">
        <v>136</v>
      </c>
      <c r="Z13" s="210"/>
      <c r="AA13" s="210"/>
      <c r="AB13" s="210"/>
      <c r="AC13" s="210"/>
      <c r="AD13" s="210"/>
      <c r="AE13" s="210"/>
      <c r="AF13" s="210"/>
      <c r="AG13" s="210" t="s">
        <v>201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27"/>
      <c r="B14" s="228"/>
      <c r="C14" s="252" t="s">
        <v>235</v>
      </c>
      <c r="D14" s="247"/>
      <c r="E14" s="247"/>
      <c r="F14" s="247"/>
      <c r="G14" s="247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139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3" x14ac:dyDescent="0.2">
      <c r="A15" s="227"/>
      <c r="B15" s="228"/>
      <c r="C15" s="253" t="s">
        <v>731</v>
      </c>
      <c r="D15" s="248"/>
      <c r="E15" s="248"/>
      <c r="F15" s="248"/>
      <c r="G15" s="248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139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49" t="str">
        <f>C15</f>
        <v>- frézovaný materiál bude odkoupen zhotovitelem akce a uskladněn na jeho náklady dle jeho potřeb, frézovaný materiál v rámci této položky = 58,10*0,09*2,0 =10,458 t</v>
      </c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27"/>
      <c r="B16" s="228"/>
      <c r="C16" s="263" t="s">
        <v>730</v>
      </c>
      <c r="D16" s="261"/>
      <c r="E16" s="262">
        <v>58.1</v>
      </c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205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1">
        <v>3</v>
      </c>
      <c r="B17" s="242" t="s">
        <v>245</v>
      </c>
      <c r="C17" s="251" t="s">
        <v>246</v>
      </c>
      <c r="D17" s="243" t="s">
        <v>228</v>
      </c>
      <c r="E17" s="244">
        <v>58.1</v>
      </c>
      <c r="F17" s="245"/>
      <c r="G17" s="246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9">
        <v>0</v>
      </c>
      <c r="O17" s="229">
        <f>ROUND(E17*N17,2)</f>
        <v>0</v>
      </c>
      <c r="P17" s="229">
        <v>0.17599999999999999</v>
      </c>
      <c r="Q17" s="229">
        <f>ROUND(E17*P17,2)</f>
        <v>10.23</v>
      </c>
      <c r="R17" s="230"/>
      <c r="S17" s="230" t="s">
        <v>148</v>
      </c>
      <c r="T17" s="230" t="s">
        <v>221</v>
      </c>
      <c r="U17" s="230">
        <v>0.04</v>
      </c>
      <c r="V17" s="230">
        <f>ROUND(E17*U17,2)</f>
        <v>2.3199999999999998</v>
      </c>
      <c r="W17" s="230"/>
      <c r="X17" s="230" t="s">
        <v>200</v>
      </c>
      <c r="Y17" s="230" t="s">
        <v>136</v>
      </c>
      <c r="Z17" s="210"/>
      <c r="AA17" s="210"/>
      <c r="AB17" s="210"/>
      <c r="AC17" s="210"/>
      <c r="AD17" s="210"/>
      <c r="AE17" s="210"/>
      <c r="AF17" s="210"/>
      <c r="AG17" s="210" t="s">
        <v>201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27"/>
      <c r="B18" s="228"/>
      <c r="C18" s="252" t="s">
        <v>247</v>
      </c>
      <c r="D18" s="247"/>
      <c r="E18" s="247"/>
      <c r="F18" s="247"/>
      <c r="G18" s="247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139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27"/>
      <c r="B19" s="228"/>
      <c r="C19" s="253" t="s">
        <v>732</v>
      </c>
      <c r="D19" s="248"/>
      <c r="E19" s="248"/>
      <c r="F19" s="248"/>
      <c r="G19" s="248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139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27"/>
      <c r="B20" s="228"/>
      <c r="C20" s="253" t="s">
        <v>733</v>
      </c>
      <c r="D20" s="248"/>
      <c r="E20" s="248"/>
      <c r="F20" s="248"/>
      <c r="G20" s="248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139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27"/>
      <c r="B21" s="228"/>
      <c r="C21" s="263" t="s">
        <v>730</v>
      </c>
      <c r="D21" s="261"/>
      <c r="E21" s="262">
        <v>58.1</v>
      </c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205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1">
        <v>4</v>
      </c>
      <c r="B22" s="242" t="s">
        <v>297</v>
      </c>
      <c r="C22" s="251" t="s">
        <v>298</v>
      </c>
      <c r="D22" s="243" t="s">
        <v>220</v>
      </c>
      <c r="E22" s="244">
        <v>1.7430000000000001</v>
      </c>
      <c r="F22" s="245"/>
      <c r="G22" s="246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30"/>
      <c r="S22" s="230" t="s">
        <v>148</v>
      </c>
      <c r="T22" s="230" t="s">
        <v>221</v>
      </c>
      <c r="U22" s="230">
        <v>0.43</v>
      </c>
      <c r="V22" s="230">
        <f>ROUND(E22*U22,2)</f>
        <v>0.75</v>
      </c>
      <c r="W22" s="230"/>
      <c r="X22" s="230" t="s">
        <v>200</v>
      </c>
      <c r="Y22" s="230" t="s">
        <v>136</v>
      </c>
      <c r="Z22" s="210"/>
      <c r="AA22" s="210"/>
      <c r="AB22" s="210"/>
      <c r="AC22" s="210"/>
      <c r="AD22" s="210"/>
      <c r="AE22" s="210"/>
      <c r="AF22" s="210"/>
      <c r="AG22" s="210" t="s">
        <v>201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27"/>
      <c r="B23" s="228"/>
      <c r="C23" s="252" t="s">
        <v>299</v>
      </c>
      <c r="D23" s="247"/>
      <c r="E23" s="247"/>
      <c r="F23" s="247"/>
      <c r="G23" s="247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139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27"/>
      <c r="B24" s="228"/>
      <c r="C24" s="253" t="s">
        <v>300</v>
      </c>
      <c r="D24" s="248"/>
      <c r="E24" s="248"/>
      <c r="F24" s="248"/>
      <c r="G24" s="248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139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2" x14ac:dyDescent="0.2">
      <c r="A25" s="227"/>
      <c r="B25" s="228"/>
      <c r="C25" s="263" t="s">
        <v>734</v>
      </c>
      <c r="D25" s="261"/>
      <c r="E25" s="262">
        <v>1.7430000000000001</v>
      </c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205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1">
        <v>5</v>
      </c>
      <c r="B26" s="242" t="s">
        <v>314</v>
      </c>
      <c r="C26" s="251" t="s">
        <v>315</v>
      </c>
      <c r="D26" s="243" t="s">
        <v>220</v>
      </c>
      <c r="E26" s="244">
        <v>1.7430000000000001</v>
      </c>
      <c r="F26" s="245"/>
      <c r="G26" s="246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29">
        <v>0</v>
      </c>
      <c r="O26" s="229">
        <f>ROUND(E26*N26,2)</f>
        <v>0</v>
      </c>
      <c r="P26" s="229">
        <v>0</v>
      </c>
      <c r="Q26" s="229">
        <f>ROUND(E26*P26,2)</f>
        <v>0</v>
      </c>
      <c r="R26" s="230"/>
      <c r="S26" s="230" t="s">
        <v>148</v>
      </c>
      <c r="T26" s="230" t="s">
        <v>221</v>
      </c>
      <c r="U26" s="230">
        <v>0.2</v>
      </c>
      <c r="V26" s="230">
        <f>ROUND(E26*U26,2)</f>
        <v>0.35</v>
      </c>
      <c r="W26" s="230"/>
      <c r="X26" s="230" t="s">
        <v>200</v>
      </c>
      <c r="Y26" s="230" t="s">
        <v>136</v>
      </c>
      <c r="Z26" s="210"/>
      <c r="AA26" s="210"/>
      <c r="AB26" s="210"/>
      <c r="AC26" s="210"/>
      <c r="AD26" s="210"/>
      <c r="AE26" s="210"/>
      <c r="AF26" s="210"/>
      <c r="AG26" s="210" t="s">
        <v>201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27"/>
      <c r="B27" s="228"/>
      <c r="C27" s="252" t="s">
        <v>316</v>
      </c>
      <c r="D27" s="247"/>
      <c r="E27" s="247"/>
      <c r="F27" s="247"/>
      <c r="G27" s="247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139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2" x14ac:dyDescent="0.2">
      <c r="A28" s="227"/>
      <c r="B28" s="228"/>
      <c r="C28" s="263" t="s">
        <v>734</v>
      </c>
      <c r="D28" s="261"/>
      <c r="E28" s="262">
        <v>1.7430000000000001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205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1">
        <v>6</v>
      </c>
      <c r="B29" s="242" t="s">
        <v>319</v>
      </c>
      <c r="C29" s="251" t="s">
        <v>320</v>
      </c>
      <c r="D29" s="243" t="s">
        <v>321</v>
      </c>
      <c r="E29" s="244">
        <v>3.8346</v>
      </c>
      <c r="F29" s="245"/>
      <c r="G29" s="246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29">
        <v>1</v>
      </c>
      <c r="O29" s="229">
        <f>ROUND(E29*N29,2)</f>
        <v>3.83</v>
      </c>
      <c r="P29" s="229">
        <v>0</v>
      </c>
      <c r="Q29" s="229">
        <f>ROUND(E29*P29,2)</f>
        <v>0</v>
      </c>
      <c r="R29" s="230" t="s">
        <v>322</v>
      </c>
      <c r="S29" s="230" t="s">
        <v>148</v>
      </c>
      <c r="T29" s="230" t="s">
        <v>221</v>
      </c>
      <c r="U29" s="230">
        <v>0</v>
      </c>
      <c r="V29" s="230">
        <f>ROUND(E29*U29,2)</f>
        <v>0</v>
      </c>
      <c r="W29" s="230"/>
      <c r="X29" s="230" t="s">
        <v>323</v>
      </c>
      <c r="Y29" s="230" t="s">
        <v>136</v>
      </c>
      <c r="Z29" s="210"/>
      <c r="AA29" s="210"/>
      <c r="AB29" s="210"/>
      <c r="AC29" s="210"/>
      <c r="AD29" s="210"/>
      <c r="AE29" s="210"/>
      <c r="AF29" s="210"/>
      <c r="AG29" s="210" t="s">
        <v>324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27"/>
      <c r="B30" s="228"/>
      <c r="C30" s="252" t="s">
        <v>735</v>
      </c>
      <c r="D30" s="247"/>
      <c r="E30" s="247"/>
      <c r="F30" s="247"/>
      <c r="G30" s="247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139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27"/>
      <c r="B31" s="228"/>
      <c r="C31" s="263" t="s">
        <v>736</v>
      </c>
      <c r="D31" s="261"/>
      <c r="E31" s="262">
        <v>3.8346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205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">
      <c r="A32" s="234" t="s">
        <v>128</v>
      </c>
      <c r="B32" s="235" t="s">
        <v>83</v>
      </c>
      <c r="C32" s="250" t="s">
        <v>84</v>
      </c>
      <c r="D32" s="236"/>
      <c r="E32" s="237"/>
      <c r="F32" s="238"/>
      <c r="G32" s="239">
        <f>SUMIF(AG33:AG48,"&lt;&gt;NOR",G33:G48)</f>
        <v>0</v>
      </c>
      <c r="H32" s="233"/>
      <c r="I32" s="233">
        <f>SUM(I33:I48)</f>
        <v>0</v>
      </c>
      <c r="J32" s="233"/>
      <c r="K32" s="233">
        <f>SUM(K33:K48)</f>
        <v>0</v>
      </c>
      <c r="L32" s="233"/>
      <c r="M32" s="233">
        <f>SUM(M33:M48)</f>
        <v>0</v>
      </c>
      <c r="N32" s="232"/>
      <c r="O32" s="232">
        <f>SUM(O33:O48)</f>
        <v>43.629999999999995</v>
      </c>
      <c r="P32" s="232"/>
      <c r="Q32" s="232">
        <f>SUM(Q33:Q48)</f>
        <v>0</v>
      </c>
      <c r="R32" s="233"/>
      <c r="S32" s="233"/>
      <c r="T32" s="233"/>
      <c r="U32" s="233"/>
      <c r="V32" s="233">
        <f>SUM(V33:V48)</f>
        <v>80.759999999999991</v>
      </c>
      <c r="W32" s="233"/>
      <c r="X32" s="233"/>
      <c r="Y32" s="233"/>
      <c r="AG32" t="s">
        <v>129</v>
      </c>
    </row>
    <row r="33" spans="1:60" outlineLevel="1" x14ac:dyDescent="0.2">
      <c r="A33" s="241">
        <v>7</v>
      </c>
      <c r="B33" s="242" t="s">
        <v>351</v>
      </c>
      <c r="C33" s="251" t="s">
        <v>352</v>
      </c>
      <c r="D33" s="243" t="s">
        <v>228</v>
      </c>
      <c r="E33" s="244">
        <v>58.1</v>
      </c>
      <c r="F33" s="245"/>
      <c r="G33" s="246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29">
        <v>0</v>
      </c>
      <c r="O33" s="229">
        <f>ROUND(E33*N33,2)</f>
        <v>0</v>
      </c>
      <c r="P33" s="229">
        <v>0</v>
      </c>
      <c r="Q33" s="229">
        <f>ROUND(E33*P33,2)</f>
        <v>0</v>
      </c>
      <c r="R33" s="230"/>
      <c r="S33" s="230" t="s">
        <v>148</v>
      </c>
      <c r="T33" s="230" t="s">
        <v>221</v>
      </c>
      <c r="U33" s="230">
        <v>0.15</v>
      </c>
      <c r="V33" s="230">
        <f>ROUND(E33*U33,2)</f>
        <v>8.7200000000000006</v>
      </c>
      <c r="W33" s="230"/>
      <c r="X33" s="230" t="s">
        <v>200</v>
      </c>
      <c r="Y33" s="230" t="s">
        <v>136</v>
      </c>
      <c r="Z33" s="210"/>
      <c r="AA33" s="210"/>
      <c r="AB33" s="210"/>
      <c r="AC33" s="210"/>
      <c r="AD33" s="210"/>
      <c r="AE33" s="210"/>
      <c r="AF33" s="210"/>
      <c r="AG33" s="210" t="s">
        <v>201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27"/>
      <c r="B34" s="228"/>
      <c r="C34" s="252" t="s">
        <v>353</v>
      </c>
      <c r="D34" s="247"/>
      <c r="E34" s="247"/>
      <c r="F34" s="247"/>
      <c r="G34" s="247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139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27"/>
      <c r="B35" s="228"/>
      <c r="C35" s="263" t="s">
        <v>730</v>
      </c>
      <c r="D35" s="261"/>
      <c r="E35" s="262">
        <v>58.1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205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1">
        <v>8</v>
      </c>
      <c r="B36" s="242" t="s">
        <v>359</v>
      </c>
      <c r="C36" s="251" t="s">
        <v>360</v>
      </c>
      <c r="D36" s="243" t="s">
        <v>228</v>
      </c>
      <c r="E36" s="244">
        <v>58.1</v>
      </c>
      <c r="F36" s="245"/>
      <c r="G36" s="246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29">
        <v>0</v>
      </c>
      <c r="O36" s="229">
        <f>ROUND(E36*N36,2)</f>
        <v>0</v>
      </c>
      <c r="P36" s="229">
        <v>0</v>
      </c>
      <c r="Q36" s="229">
        <f>ROUND(E36*P36,2)</f>
        <v>0</v>
      </c>
      <c r="R36" s="230"/>
      <c r="S36" s="230" t="s">
        <v>148</v>
      </c>
      <c r="T36" s="230" t="s">
        <v>221</v>
      </c>
      <c r="U36" s="230">
        <v>0.02</v>
      </c>
      <c r="V36" s="230">
        <f>ROUND(E36*U36,2)</f>
        <v>1.1599999999999999</v>
      </c>
      <c r="W36" s="230"/>
      <c r="X36" s="230" t="s">
        <v>200</v>
      </c>
      <c r="Y36" s="230" t="s">
        <v>136</v>
      </c>
      <c r="Z36" s="210"/>
      <c r="AA36" s="210"/>
      <c r="AB36" s="210"/>
      <c r="AC36" s="210"/>
      <c r="AD36" s="210"/>
      <c r="AE36" s="210"/>
      <c r="AF36" s="210"/>
      <c r="AG36" s="210" t="s">
        <v>201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27"/>
      <c r="B37" s="228"/>
      <c r="C37" s="252" t="s">
        <v>361</v>
      </c>
      <c r="D37" s="247"/>
      <c r="E37" s="247"/>
      <c r="F37" s="247"/>
      <c r="G37" s="247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139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27"/>
      <c r="B38" s="228"/>
      <c r="C38" s="263" t="s">
        <v>730</v>
      </c>
      <c r="D38" s="261"/>
      <c r="E38" s="262">
        <v>58.1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205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1">
        <v>9</v>
      </c>
      <c r="B39" s="242" t="s">
        <v>448</v>
      </c>
      <c r="C39" s="251" t="s">
        <v>449</v>
      </c>
      <c r="D39" s="243" t="s">
        <v>321</v>
      </c>
      <c r="E39" s="244">
        <v>11.62</v>
      </c>
      <c r="F39" s="245"/>
      <c r="G39" s="246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29">
        <v>1</v>
      </c>
      <c r="O39" s="229">
        <f>ROUND(E39*N39,2)</f>
        <v>11.62</v>
      </c>
      <c r="P39" s="229">
        <v>0</v>
      </c>
      <c r="Q39" s="229">
        <f>ROUND(E39*P39,2)</f>
        <v>0</v>
      </c>
      <c r="R39" s="230" t="s">
        <v>322</v>
      </c>
      <c r="S39" s="230" t="s">
        <v>148</v>
      </c>
      <c r="T39" s="230" t="s">
        <v>221</v>
      </c>
      <c r="U39" s="230">
        <v>0</v>
      </c>
      <c r="V39" s="230">
        <f>ROUND(E39*U39,2)</f>
        <v>0</v>
      </c>
      <c r="W39" s="230"/>
      <c r="X39" s="230" t="s">
        <v>323</v>
      </c>
      <c r="Y39" s="230" t="s">
        <v>136</v>
      </c>
      <c r="Z39" s="210"/>
      <c r="AA39" s="210"/>
      <c r="AB39" s="210"/>
      <c r="AC39" s="210"/>
      <c r="AD39" s="210"/>
      <c r="AE39" s="210"/>
      <c r="AF39" s="210"/>
      <c r="AG39" s="210" t="s">
        <v>324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27"/>
      <c r="B40" s="228"/>
      <c r="C40" s="252" t="s">
        <v>737</v>
      </c>
      <c r="D40" s="247"/>
      <c r="E40" s="247"/>
      <c r="F40" s="247"/>
      <c r="G40" s="247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139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27"/>
      <c r="B41" s="228"/>
      <c r="C41" s="253" t="s">
        <v>445</v>
      </c>
      <c r="D41" s="248"/>
      <c r="E41" s="248"/>
      <c r="F41" s="248"/>
      <c r="G41" s="248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139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27"/>
      <c r="B42" s="228"/>
      <c r="C42" s="263" t="s">
        <v>738</v>
      </c>
      <c r="D42" s="261"/>
      <c r="E42" s="262">
        <v>11.62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205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1">
        <v>10</v>
      </c>
      <c r="B43" s="242" t="s">
        <v>456</v>
      </c>
      <c r="C43" s="251" t="s">
        <v>457</v>
      </c>
      <c r="D43" s="243" t="s">
        <v>228</v>
      </c>
      <c r="E43" s="244">
        <v>58.1</v>
      </c>
      <c r="F43" s="245"/>
      <c r="G43" s="246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29">
        <v>0.11</v>
      </c>
      <c r="O43" s="229">
        <f>ROUND(E43*N43,2)</f>
        <v>6.39</v>
      </c>
      <c r="P43" s="229">
        <v>0</v>
      </c>
      <c r="Q43" s="229">
        <f>ROUND(E43*P43,2)</f>
        <v>0</v>
      </c>
      <c r="R43" s="230"/>
      <c r="S43" s="230" t="s">
        <v>148</v>
      </c>
      <c r="T43" s="230" t="s">
        <v>221</v>
      </c>
      <c r="U43" s="230">
        <v>1.19</v>
      </c>
      <c r="V43" s="230">
        <f>ROUND(E43*U43,2)</f>
        <v>69.14</v>
      </c>
      <c r="W43" s="230"/>
      <c r="X43" s="230" t="s">
        <v>200</v>
      </c>
      <c r="Y43" s="230" t="s">
        <v>136</v>
      </c>
      <c r="Z43" s="210"/>
      <c r="AA43" s="210"/>
      <c r="AB43" s="210"/>
      <c r="AC43" s="210"/>
      <c r="AD43" s="210"/>
      <c r="AE43" s="210"/>
      <c r="AF43" s="210"/>
      <c r="AG43" s="210" t="s">
        <v>201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27"/>
      <c r="B44" s="228"/>
      <c r="C44" s="252" t="s">
        <v>458</v>
      </c>
      <c r="D44" s="247"/>
      <c r="E44" s="247"/>
      <c r="F44" s="247"/>
      <c r="G44" s="247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139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27"/>
      <c r="B45" s="228"/>
      <c r="C45" s="263" t="s">
        <v>730</v>
      </c>
      <c r="D45" s="261"/>
      <c r="E45" s="262">
        <v>58.1</v>
      </c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205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1" x14ac:dyDescent="0.2">
      <c r="A46" s="241">
        <v>11</v>
      </c>
      <c r="B46" s="242" t="s">
        <v>488</v>
      </c>
      <c r="C46" s="251" t="s">
        <v>489</v>
      </c>
      <c r="D46" s="243" t="s">
        <v>228</v>
      </c>
      <c r="E46" s="244">
        <v>58.1</v>
      </c>
      <c r="F46" s="245"/>
      <c r="G46" s="246">
        <f>ROUND(E46*F46,2)</f>
        <v>0</v>
      </c>
      <c r="H46" s="231"/>
      <c r="I46" s="230">
        <f>ROUND(E46*H46,2)</f>
        <v>0</v>
      </c>
      <c r="J46" s="231"/>
      <c r="K46" s="230">
        <f>ROUND(E46*J46,2)</f>
        <v>0</v>
      </c>
      <c r="L46" s="230">
        <v>21</v>
      </c>
      <c r="M46" s="230">
        <f>G46*(1+L46/100)</f>
        <v>0</v>
      </c>
      <c r="N46" s="229">
        <v>0.441</v>
      </c>
      <c r="O46" s="229">
        <f>ROUND(E46*N46,2)</f>
        <v>25.62</v>
      </c>
      <c r="P46" s="229">
        <v>0</v>
      </c>
      <c r="Q46" s="229">
        <f>ROUND(E46*P46,2)</f>
        <v>0</v>
      </c>
      <c r="R46" s="230"/>
      <c r="S46" s="230" t="s">
        <v>148</v>
      </c>
      <c r="T46" s="230" t="s">
        <v>221</v>
      </c>
      <c r="U46" s="230">
        <v>0.03</v>
      </c>
      <c r="V46" s="230">
        <f>ROUND(E46*U46,2)</f>
        <v>1.74</v>
      </c>
      <c r="W46" s="230"/>
      <c r="X46" s="230" t="s">
        <v>200</v>
      </c>
      <c r="Y46" s="230" t="s">
        <v>136</v>
      </c>
      <c r="Z46" s="210"/>
      <c r="AA46" s="210"/>
      <c r="AB46" s="210"/>
      <c r="AC46" s="210"/>
      <c r="AD46" s="210"/>
      <c r="AE46" s="210"/>
      <c r="AF46" s="210"/>
      <c r="AG46" s="210" t="s">
        <v>201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27"/>
      <c r="B47" s="228"/>
      <c r="C47" s="252" t="s">
        <v>490</v>
      </c>
      <c r="D47" s="247"/>
      <c r="E47" s="247"/>
      <c r="F47" s="247"/>
      <c r="G47" s="247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139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27"/>
      <c r="B48" s="228"/>
      <c r="C48" s="263" t="s">
        <v>730</v>
      </c>
      <c r="D48" s="261"/>
      <c r="E48" s="262">
        <v>58.1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205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">
      <c r="A49" s="234" t="s">
        <v>128</v>
      </c>
      <c r="B49" s="235" t="s">
        <v>87</v>
      </c>
      <c r="C49" s="250" t="s">
        <v>88</v>
      </c>
      <c r="D49" s="236"/>
      <c r="E49" s="237"/>
      <c r="F49" s="238"/>
      <c r="G49" s="239">
        <f>SUMIF(AG50:AG62,"&lt;&gt;NOR",G50:G62)</f>
        <v>0</v>
      </c>
      <c r="H49" s="233"/>
      <c r="I49" s="233">
        <f>SUM(I50:I62)</f>
        <v>0</v>
      </c>
      <c r="J49" s="233"/>
      <c r="K49" s="233">
        <f>SUM(K50:K62)</f>
        <v>0</v>
      </c>
      <c r="L49" s="233"/>
      <c r="M49" s="233">
        <f>SUM(M50:M62)</f>
        <v>0</v>
      </c>
      <c r="N49" s="232"/>
      <c r="O49" s="232">
        <f>SUM(O50:O62)</f>
        <v>0.81</v>
      </c>
      <c r="P49" s="232"/>
      <c r="Q49" s="232">
        <f>SUM(Q50:Q62)</f>
        <v>0</v>
      </c>
      <c r="R49" s="233"/>
      <c r="S49" s="233"/>
      <c r="T49" s="233"/>
      <c r="U49" s="233"/>
      <c r="V49" s="233">
        <f>SUM(V50:V62)</f>
        <v>4.1900000000000004</v>
      </c>
      <c r="W49" s="233"/>
      <c r="X49" s="233"/>
      <c r="Y49" s="233"/>
      <c r="AG49" t="s">
        <v>129</v>
      </c>
    </row>
    <row r="50" spans="1:60" outlineLevel="1" x14ac:dyDescent="0.2">
      <c r="A50" s="241">
        <v>12</v>
      </c>
      <c r="B50" s="242" t="s">
        <v>508</v>
      </c>
      <c r="C50" s="251" t="s">
        <v>509</v>
      </c>
      <c r="D50" s="243" t="s">
        <v>341</v>
      </c>
      <c r="E50" s="244">
        <v>2</v>
      </c>
      <c r="F50" s="245"/>
      <c r="G50" s="246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21</v>
      </c>
      <c r="M50" s="230">
        <f>G50*(1+L50/100)</f>
        <v>0</v>
      </c>
      <c r="N50" s="229">
        <v>0.31590000000000001</v>
      </c>
      <c r="O50" s="229">
        <f>ROUND(E50*N50,2)</f>
        <v>0.63</v>
      </c>
      <c r="P50" s="229">
        <v>0</v>
      </c>
      <c r="Q50" s="229">
        <f>ROUND(E50*P50,2)</f>
        <v>0</v>
      </c>
      <c r="R50" s="230"/>
      <c r="S50" s="230" t="s">
        <v>148</v>
      </c>
      <c r="T50" s="230" t="s">
        <v>221</v>
      </c>
      <c r="U50" s="230">
        <v>1.55</v>
      </c>
      <c r="V50" s="230">
        <f>ROUND(E50*U50,2)</f>
        <v>3.1</v>
      </c>
      <c r="W50" s="230"/>
      <c r="X50" s="230" t="s">
        <v>200</v>
      </c>
      <c r="Y50" s="230" t="s">
        <v>136</v>
      </c>
      <c r="Z50" s="210"/>
      <c r="AA50" s="210"/>
      <c r="AB50" s="210"/>
      <c r="AC50" s="210"/>
      <c r="AD50" s="210"/>
      <c r="AE50" s="210"/>
      <c r="AF50" s="210"/>
      <c r="AG50" s="210" t="s">
        <v>201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27"/>
      <c r="B51" s="228"/>
      <c r="C51" s="252" t="s">
        <v>510</v>
      </c>
      <c r="D51" s="247"/>
      <c r="E51" s="247"/>
      <c r="F51" s="247"/>
      <c r="G51" s="247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139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27"/>
      <c r="B52" s="228"/>
      <c r="C52" s="263" t="s">
        <v>739</v>
      </c>
      <c r="D52" s="261"/>
      <c r="E52" s="262">
        <v>2</v>
      </c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205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27"/>
      <c r="B53" s="228"/>
      <c r="C53" s="263" t="s">
        <v>740</v>
      </c>
      <c r="D53" s="261"/>
      <c r="E53" s="262"/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205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27"/>
      <c r="B54" s="228"/>
      <c r="C54" s="263" t="s">
        <v>741</v>
      </c>
      <c r="D54" s="261"/>
      <c r="E54" s="262"/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205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1">
        <v>13</v>
      </c>
      <c r="B55" s="242" t="s">
        <v>519</v>
      </c>
      <c r="C55" s="251" t="s">
        <v>520</v>
      </c>
      <c r="D55" s="243" t="s">
        <v>341</v>
      </c>
      <c r="E55" s="244">
        <v>1</v>
      </c>
      <c r="F55" s="245"/>
      <c r="G55" s="246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29">
        <v>0.16900000000000001</v>
      </c>
      <c r="O55" s="229">
        <f>ROUND(E55*N55,2)</f>
        <v>0.17</v>
      </c>
      <c r="P55" s="229">
        <v>0</v>
      </c>
      <c r="Q55" s="229">
        <f>ROUND(E55*P55,2)</f>
        <v>0</v>
      </c>
      <c r="R55" s="230" t="s">
        <v>322</v>
      </c>
      <c r="S55" s="230" t="s">
        <v>148</v>
      </c>
      <c r="T55" s="230" t="s">
        <v>221</v>
      </c>
      <c r="U55" s="230">
        <v>0</v>
      </c>
      <c r="V55" s="230">
        <f>ROUND(E55*U55,2)</f>
        <v>0</v>
      </c>
      <c r="W55" s="230"/>
      <c r="X55" s="230" t="s">
        <v>323</v>
      </c>
      <c r="Y55" s="230" t="s">
        <v>136</v>
      </c>
      <c r="Z55" s="210"/>
      <c r="AA55" s="210"/>
      <c r="AB55" s="210"/>
      <c r="AC55" s="210"/>
      <c r="AD55" s="210"/>
      <c r="AE55" s="210"/>
      <c r="AF55" s="210"/>
      <c r="AG55" s="210" t="s">
        <v>324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27"/>
      <c r="B56" s="228"/>
      <c r="C56" s="252" t="s">
        <v>516</v>
      </c>
      <c r="D56" s="247"/>
      <c r="E56" s="247"/>
      <c r="F56" s="247"/>
      <c r="G56" s="247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139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27"/>
      <c r="B57" s="228"/>
      <c r="C57" s="253" t="s">
        <v>521</v>
      </c>
      <c r="D57" s="248"/>
      <c r="E57" s="248"/>
      <c r="F57" s="248"/>
      <c r="G57" s="248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139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27"/>
      <c r="B58" s="228"/>
      <c r="C58" s="253" t="s">
        <v>518</v>
      </c>
      <c r="D58" s="248"/>
      <c r="E58" s="248"/>
      <c r="F58" s="248"/>
      <c r="G58" s="248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139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1">
        <v>14</v>
      </c>
      <c r="B59" s="242" t="s">
        <v>522</v>
      </c>
      <c r="C59" s="251" t="s">
        <v>523</v>
      </c>
      <c r="D59" s="243" t="s">
        <v>341</v>
      </c>
      <c r="E59" s="244">
        <v>1</v>
      </c>
      <c r="F59" s="245"/>
      <c r="G59" s="246">
        <f>ROUND(E59*F59,2)</f>
        <v>0</v>
      </c>
      <c r="H59" s="231"/>
      <c r="I59" s="230">
        <f>ROUND(E59*H59,2)</f>
        <v>0</v>
      </c>
      <c r="J59" s="231"/>
      <c r="K59" s="230">
        <f>ROUND(E59*J59,2)</f>
        <v>0</v>
      </c>
      <c r="L59" s="230">
        <v>21</v>
      </c>
      <c r="M59" s="230">
        <f>G59*(1+L59/100)</f>
        <v>0</v>
      </c>
      <c r="N59" s="229">
        <v>7.0200000000000002E-3</v>
      </c>
      <c r="O59" s="229">
        <f>ROUND(E59*N59,2)</f>
        <v>0.01</v>
      </c>
      <c r="P59" s="229">
        <v>0</v>
      </c>
      <c r="Q59" s="229">
        <f>ROUND(E59*P59,2)</f>
        <v>0</v>
      </c>
      <c r="R59" s="230"/>
      <c r="S59" s="230" t="s">
        <v>148</v>
      </c>
      <c r="T59" s="230" t="s">
        <v>221</v>
      </c>
      <c r="U59" s="230">
        <v>1.0900000000000001</v>
      </c>
      <c r="V59" s="230">
        <f>ROUND(E59*U59,2)</f>
        <v>1.0900000000000001</v>
      </c>
      <c r="W59" s="230"/>
      <c r="X59" s="230" t="s">
        <v>200</v>
      </c>
      <c r="Y59" s="230" t="s">
        <v>136</v>
      </c>
      <c r="Z59" s="210"/>
      <c r="AA59" s="210"/>
      <c r="AB59" s="210"/>
      <c r="AC59" s="210"/>
      <c r="AD59" s="210"/>
      <c r="AE59" s="210"/>
      <c r="AF59" s="210"/>
      <c r="AG59" s="210" t="s">
        <v>201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27"/>
      <c r="B60" s="228"/>
      <c r="C60" s="252" t="s">
        <v>524</v>
      </c>
      <c r="D60" s="247"/>
      <c r="E60" s="247"/>
      <c r="F60" s="247"/>
      <c r="G60" s="247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139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27"/>
      <c r="B61" s="228"/>
      <c r="C61" s="263" t="s">
        <v>525</v>
      </c>
      <c r="D61" s="261"/>
      <c r="E61" s="262">
        <v>1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205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27"/>
      <c r="B62" s="228"/>
      <c r="C62" s="263" t="s">
        <v>742</v>
      </c>
      <c r="D62" s="261"/>
      <c r="E62" s="262"/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205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">
      <c r="A63" s="234" t="s">
        <v>128</v>
      </c>
      <c r="B63" s="235" t="s">
        <v>89</v>
      </c>
      <c r="C63" s="250" t="s">
        <v>90</v>
      </c>
      <c r="D63" s="236"/>
      <c r="E63" s="237"/>
      <c r="F63" s="238"/>
      <c r="G63" s="239">
        <f>SUMIF(AG64:AG69,"&lt;&gt;NOR",G64:G69)</f>
        <v>0</v>
      </c>
      <c r="H63" s="233"/>
      <c r="I63" s="233">
        <f>SUM(I64:I69)</f>
        <v>0</v>
      </c>
      <c r="J63" s="233"/>
      <c r="K63" s="233">
        <f>SUM(K64:K69)</f>
        <v>0</v>
      </c>
      <c r="L63" s="233"/>
      <c r="M63" s="233">
        <f>SUM(M64:M69)</f>
        <v>0</v>
      </c>
      <c r="N63" s="232"/>
      <c r="O63" s="232">
        <f>SUM(O64:O69)</f>
        <v>0.65</v>
      </c>
      <c r="P63" s="232"/>
      <c r="Q63" s="232">
        <f>SUM(Q64:Q69)</f>
        <v>0</v>
      </c>
      <c r="R63" s="233"/>
      <c r="S63" s="233"/>
      <c r="T63" s="233"/>
      <c r="U63" s="233"/>
      <c r="V63" s="233">
        <f>SUM(V64:V69)</f>
        <v>0.48</v>
      </c>
      <c r="W63" s="233"/>
      <c r="X63" s="233"/>
      <c r="Y63" s="233"/>
      <c r="AG63" t="s">
        <v>129</v>
      </c>
    </row>
    <row r="64" spans="1:60" outlineLevel="1" x14ac:dyDescent="0.2">
      <c r="A64" s="241">
        <v>15</v>
      </c>
      <c r="B64" s="242" t="s">
        <v>607</v>
      </c>
      <c r="C64" s="251" t="s">
        <v>608</v>
      </c>
      <c r="D64" s="243" t="s">
        <v>321</v>
      </c>
      <c r="E64" s="244">
        <v>0.25</v>
      </c>
      <c r="F64" s="245"/>
      <c r="G64" s="246">
        <f>ROUND(E64*F64,2)</f>
        <v>0</v>
      </c>
      <c r="H64" s="231"/>
      <c r="I64" s="230">
        <f>ROUND(E64*H64,2)</f>
        <v>0</v>
      </c>
      <c r="J64" s="231"/>
      <c r="K64" s="230">
        <f>ROUND(E64*J64,2)</f>
        <v>0</v>
      </c>
      <c r="L64" s="230">
        <v>21</v>
      </c>
      <c r="M64" s="230">
        <f>G64*(1+L64/100)</f>
        <v>0</v>
      </c>
      <c r="N64" s="229">
        <v>1</v>
      </c>
      <c r="O64" s="229">
        <f>ROUND(E64*N64,2)</f>
        <v>0.25</v>
      </c>
      <c r="P64" s="229">
        <v>0</v>
      </c>
      <c r="Q64" s="229">
        <f>ROUND(E64*P64,2)</f>
        <v>0</v>
      </c>
      <c r="R64" s="230" t="s">
        <v>322</v>
      </c>
      <c r="S64" s="230" t="s">
        <v>148</v>
      </c>
      <c r="T64" s="230" t="s">
        <v>221</v>
      </c>
      <c r="U64" s="230">
        <v>0</v>
      </c>
      <c r="V64" s="230">
        <f>ROUND(E64*U64,2)</f>
        <v>0</v>
      </c>
      <c r="W64" s="230"/>
      <c r="X64" s="230" t="s">
        <v>323</v>
      </c>
      <c r="Y64" s="230" t="s">
        <v>136</v>
      </c>
      <c r="Z64" s="210"/>
      <c r="AA64" s="210"/>
      <c r="AB64" s="210"/>
      <c r="AC64" s="210"/>
      <c r="AD64" s="210"/>
      <c r="AE64" s="210"/>
      <c r="AF64" s="210"/>
      <c r="AG64" s="210" t="s">
        <v>324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27"/>
      <c r="B65" s="228"/>
      <c r="C65" s="252" t="s">
        <v>609</v>
      </c>
      <c r="D65" s="247"/>
      <c r="E65" s="247"/>
      <c r="F65" s="247"/>
      <c r="G65" s="247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139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2" x14ac:dyDescent="0.2">
      <c r="A66" s="227"/>
      <c r="B66" s="228"/>
      <c r="C66" s="263" t="s">
        <v>743</v>
      </c>
      <c r="D66" s="261"/>
      <c r="E66" s="262">
        <v>0.25</v>
      </c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205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1">
        <v>16</v>
      </c>
      <c r="B67" s="242" t="s">
        <v>611</v>
      </c>
      <c r="C67" s="251" t="s">
        <v>612</v>
      </c>
      <c r="D67" s="243" t="s">
        <v>307</v>
      </c>
      <c r="E67" s="244">
        <v>4</v>
      </c>
      <c r="F67" s="245"/>
      <c r="G67" s="246">
        <f>ROUND(E67*F67,2)</f>
        <v>0</v>
      </c>
      <c r="H67" s="231"/>
      <c r="I67" s="230">
        <f>ROUND(E67*H67,2)</f>
        <v>0</v>
      </c>
      <c r="J67" s="231"/>
      <c r="K67" s="230">
        <f>ROUND(E67*J67,2)</f>
        <v>0</v>
      </c>
      <c r="L67" s="230">
        <v>21</v>
      </c>
      <c r="M67" s="230">
        <f>G67*(1+L67/100)</f>
        <v>0</v>
      </c>
      <c r="N67" s="229">
        <v>9.9709999999999993E-2</v>
      </c>
      <c r="O67" s="229">
        <f>ROUND(E67*N67,2)</f>
        <v>0.4</v>
      </c>
      <c r="P67" s="229">
        <v>0</v>
      </c>
      <c r="Q67" s="229">
        <f>ROUND(E67*P67,2)</f>
        <v>0</v>
      </c>
      <c r="R67" s="230"/>
      <c r="S67" s="230" t="s">
        <v>148</v>
      </c>
      <c r="T67" s="230" t="s">
        <v>221</v>
      </c>
      <c r="U67" s="230">
        <v>0.12</v>
      </c>
      <c r="V67" s="230">
        <f>ROUND(E67*U67,2)</f>
        <v>0.48</v>
      </c>
      <c r="W67" s="230"/>
      <c r="X67" s="230" t="s">
        <v>200</v>
      </c>
      <c r="Y67" s="230" t="s">
        <v>136</v>
      </c>
      <c r="Z67" s="210"/>
      <c r="AA67" s="210"/>
      <c r="AB67" s="210"/>
      <c r="AC67" s="210"/>
      <c r="AD67" s="210"/>
      <c r="AE67" s="210"/>
      <c r="AF67" s="210"/>
      <c r="AG67" s="210" t="s">
        <v>201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27"/>
      <c r="B68" s="228"/>
      <c r="C68" s="252" t="s">
        <v>613</v>
      </c>
      <c r="D68" s="247"/>
      <c r="E68" s="247"/>
      <c r="F68" s="247"/>
      <c r="G68" s="247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139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2" x14ac:dyDescent="0.2">
      <c r="A69" s="227"/>
      <c r="B69" s="228"/>
      <c r="C69" s="263" t="s">
        <v>744</v>
      </c>
      <c r="D69" s="261"/>
      <c r="E69" s="262">
        <v>4</v>
      </c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205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x14ac:dyDescent="0.2">
      <c r="A70" s="234" t="s">
        <v>128</v>
      </c>
      <c r="B70" s="235" t="s">
        <v>93</v>
      </c>
      <c r="C70" s="250" t="s">
        <v>94</v>
      </c>
      <c r="D70" s="236"/>
      <c r="E70" s="237"/>
      <c r="F70" s="238"/>
      <c r="G70" s="239">
        <f>SUMIF(AG71:AG71,"&lt;&gt;NOR",G71:G71)</f>
        <v>0</v>
      </c>
      <c r="H70" s="233"/>
      <c r="I70" s="233">
        <f>SUM(I71:I71)</f>
        <v>0</v>
      </c>
      <c r="J70" s="233"/>
      <c r="K70" s="233">
        <f>SUM(K71:K71)</f>
        <v>0</v>
      </c>
      <c r="L70" s="233"/>
      <c r="M70" s="233">
        <f>SUM(M71:M71)</f>
        <v>0</v>
      </c>
      <c r="N70" s="232"/>
      <c r="O70" s="232">
        <f>SUM(O71:O71)</f>
        <v>0</v>
      </c>
      <c r="P70" s="232"/>
      <c r="Q70" s="232">
        <f>SUM(Q71:Q71)</f>
        <v>0</v>
      </c>
      <c r="R70" s="233"/>
      <c r="S70" s="233"/>
      <c r="T70" s="233"/>
      <c r="U70" s="233"/>
      <c r="V70" s="233">
        <f>SUM(V71:V71)</f>
        <v>19.079999999999998</v>
      </c>
      <c r="W70" s="233"/>
      <c r="X70" s="233"/>
      <c r="Y70" s="233"/>
      <c r="AG70" t="s">
        <v>129</v>
      </c>
    </row>
    <row r="71" spans="1:60" outlineLevel="1" x14ac:dyDescent="0.2">
      <c r="A71" s="264">
        <v>17</v>
      </c>
      <c r="B71" s="265" t="s">
        <v>745</v>
      </c>
      <c r="C71" s="270" t="s">
        <v>746</v>
      </c>
      <c r="D71" s="266" t="s">
        <v>321</v>
      </c>
      <c r="E71" s="267">
        <v>48.92436</v>
      </c>
      <c r="F71" s="268"/>
      <c r="G71" s="269">
        <f>ROUND(E71*F71,2)</f>
        <v>0</v>
      </c>
      <c r="H71" s="231"/>
      <c r="I71" s="230">
        <f>ROUND(E71*H71,2)</f>
        <v>0</v>
      </c>
      <c r="J71" s="231"/>
      <c r="K71" s="230">
        <f>ROUND(E71*J71,2)</f>
        <v>0</v>
      </c>
      <c r="L71" s="230">
        <v>21</v>
      </c>
      <c r="M71" s="230">
        <f>G71*(1+L71/100)</f>
        <v>0</v>
      </c>
      <c r="N71" s="229">
        <v>0</v>
      </c>
      <c r="O71" s="229">
        <f>ROUND(E71*N71,2)</f>
        <v>0</v>
      </c>
      <c r="P71" s="229">
        <v>0</v>
      </c>
      <c r="Q71" s="229">
        <f>ROUND(E71*P71,2)</f>
        <v>0</v>
      </c>
      <c r="R71" s="230"/>
      <c r="S71" s="230" t="s">
        <v>148</v>
      </c>
      <c r="T71" s="230" t="s">
        <v>726</v>
      </c>
      <c r="U71" s="230">
        <v>0.39</v>
      </c>
      <c r="V71" s="230">
        <f>ROUND(E71*U71,2)</f>
        <v>19.079999999999998</v>
      </c>
      <c r="W71" s="230"/>
      <c r="X71" s="230" t="s">
        <v>727</v>
      </c>
      <c r="Y71" s="230" t="s">
        <v>136</v>
      </c>
      <c r="Z71" s="210"/>
      <c r="AA71" s="210"/>
      <c r="AB71" s="210"/>
      <c r="AC71" s="210"/>
      <c r="AD71" s="210"/>
      <c r="AE71" s="210"/>
      <c r="AF71" s="210"/>
      <c r="AG71" s="210" t="s">
        <v>728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x14ac:dyDescent="0.2">
      <c r="A72" s="234" t="s">
        <v>128</v>
      </c>
      <c r="B72" s="235" t="s">
        <v>97</v>
      </c>
      <c r="C72" s="250" t="s">
        <v>98</v>
      </c>
      <c r="D72" s="236"/>
      <c r="E72" s="237"/>
      <c r="F72" s="238"/>
      <c r="G72" s="239">
        <f>SUMIF(AG73:AG83,"&lt;&gt;NOR",G73:G83)</f>
        <v>0</v>
      </c>
      <c r="H72" s="233"/>
      <c r="I72" s="233">
        <f>SUM(I73:I83)</f>
        <v>0</v>
      </c>
      <c r="J72" s="233"/>
      <c r="K72" s="233">
        <f>SUM(K73:K83)</f>
        <v>0</v>
      </c>
      <c r="L72" s="233"/>
      <c r="M72" s="233">
        <f>SUM(M73:M83)</f>
        <v>0</v>
      </c>
      <c r="N72" s="232"/>
      <c r="O72" s="232">
        <f>SUM(O73:O83)</f>
        <v>0</v>
      </c>
      <c r="P72" s="232"/>
      <c r="Q72" s="232">
        <f>SUM(Q73:Q83)</f>
        <v>0</v>
      </c>
      <c r="R72" s="233"/>
      <c r="S72" s="233"/>
      <c r="T72" s="233"/>
      <c r="U72" s="233"/>
      <c r="V72" s="233">
        <f>SUM(V73:V83)</f>
        <v>0.31</v>
      </c>
      <c r="W72" s="233"/>
      <c r="X72" s="233"/>
      <c r="Y72" s="233"/>
      <c r="AG72" t="s">
        <v>129</v>
      </c>
    </row>
    <row r="73" spans="1:60" outlineLevel="1" x14ac:dyDescent="0.2">
      <c r="A73" s="241">
        <v>18</v>
      </c>
      <c r="B73" s="242" t="s">
        <v>681</v>
      </c>
      <c r="C73" s="251" t="s">
        <v>682</v>
      </c>
      <c r="D73" s="243" t="s">
        <v>220</v>
      </c>
      <c r="E73" s="244">
        <v>1.7430000000000001</v>
      </c>
      <c r="F73" s="245"/>
      <c r="G73" s="246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21</v>
      </c>
      <c r="M73" s="230">
        <f>G73*(1+L73/100)</f>
        <v>0</v>
      </c>
      <c r="N73" s="229">
        <v>0</v>
      </c>
      <c r="O73" s="229">
        <f>ROUND(E73*N73,2)</f>
        <v>0</v>
      </c>
      <c r="P73" s="229">
        <v>0</v>
      </c>
      <c r="Q73" s="229">
        <f>ROUND(E73*P73,2)</f>
        <v>0</v>
      </c>
      <c r="R73" s="230"/>
      <c r="S73" s="230" t="s">
        <v>148</v>
      </c>
      <c r="T73" s="230" t="s">
        <v>221</v>
      </c>
      <c r="U73" s="230">
        <v>0.01</v>
      </c>
      <c r="V73" s="230">
        <f>ROUND(E73*U73,2)</f>
        <v>0.02</v>
      </c>
      <c r="W73" s="230"/>
      <c r="X73" s="230" t="s">
        <v>200</v>
      </c>
      <c r="Y73" s="230" t="s">
        <v>136</v>
      </c>
      <c r="Z73" s="210"/>
      <c r="AA73" s="210"/>
      <c r="AB73" s="210"/>
      <c r="AC73" s="210"/>
      <c r="AD73" s="210"/>
      <c r="AE73" s="210"/>
      <c r="AF73" s="210"/>
      <c r="AG73" s="210" t="s">
        <v>201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27"/>
      <c r="B74" s="228"/>
      <c r="C74" s="252" t="s">
        <v>683</v>
      </c>
      <c r="D74" s="247"/>
      <c r="E74" s="247"/>
      <c r="F74" s="247"/>
      <c r="G74" s="247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139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27"/>
      <c r="B75" s="228"/>
      <c r="C75" s="263" t="s">
        <v>747</v>
      </c>
      <c r="D75" s="261"/>
      <c r="E75" s="262">
        <v>1.7430000000000001</v>
      </c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205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41">
        <v>19</v>
      </c>
      <c r="B76" s="242" t="s">
        <v>697</v>
      </c>
      <c r="C76" s="251" t="s">
        <v>698</v>
      </c>
      <c r="D76" s="243" t="s">
        <v>321</v>
      </c>
      <c r="E76" s="244">
        <v>5.1128</v>
      </c>
      <c r="F76" s="245"/>
      <c r="G76" s="246">
        <f>ROUND(E76*F76,2)</f>
        <v>0</v>
      </c>
      <c r="H76" s="231"/>
      <c r="I76" s="230">
        <f>ROUND(E76*H76,2)</f>
        <v>0</v>
      </c>
      <c r="J76" s="231"/>
      <c r="K76" s="230">
        <f>ROUND(E76*J76,2)</f>
        <v>0</v>
      </c>
      <c r="L76" s="230">
        <v>21</v>
      </c>
      <c r="M76" s="230">
        <f>G76*(1+L76/100)</f>
        <v>0</v>
      </c>
      <c r="N76" s="229">
        <v>0</v>
      </c>
      <c r="O76" s="229">
        <f>ROUND(E76*N76,2)</f>
        <v>0</v>
      </c>
      <c r="P76" s="229">
        <v>0</v>
      </c>
      <c r="Q76" s="229">
        <f>ROUND(E76*P76,2)</f>
        <v>0</v>
      </c>
      <c r="R76" s="230"/>
      <c r="S76" s="230" t="s">
        <v>148</v>
      </c>
      <c r="T76" s="230" t="s">
        <v>221</v>
      </c>
      <c r="U76" s="230">
        <v>0.04</v>
      </c>
      <c r="V76" s="230">
        <f>ROUND(E76*U76,2)</f>
        <v>0.2</v>
      </c>
      <c r="W76" s="230"/>
      <c r="X76" s="230" t="s">
        <v>200</v>
      </c>
      <c r="Y76" s="230" t="s">
        <v>136</v>
      </c>
      <c r="Z76" s="210"/>
      <c r="AA76" s="210"/>
      <c r="AB76" s="210"/>
      <c r="AC76" s="210"/>
      <c r="AD76" s="210"/>
      <c r="AE76" s="210"/>
      <c r="AF76" s="210"/>
      <c r="AG76" s="210" t="s">
        <v>201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27"/>
      <c r="B77" s="228"/>
      <c r="C77" s="252" t="s">
        <v>699</v>
      </c>
      <c r="D77" s="247"/>
      <c r="E77" s="247"/>
      <c r="F77" s="247"/>
      <c r="G77" s="247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139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27"/>
      <c r="B78" s="228"/>
      <c r="C78" s="253" t="s">
        <v>700</v>
      </c>
      <c r="D78" s="248"/>
      <c r="E78" s="248"/>
      <c r="F78" s="248"/>
      <c r="G78" s="248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139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2" x14ac:dyDescent="0.2">
      <c r="A79" s="227"/>
      <c r="B79" s="228"/>
      <c r="C79" s="263" t="s">
        <v>748</v>
      </c>
      <c r="D79" s="261"/>
      <c r="E79" s="262">
        <v>5.1128</v>
      </c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205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41">
        <v>20</v>
      </c>
      <c r="B80" s="242" t="s">
        <v>719</v>
      </c>
      <c r="C80" s="251" t="s">
        <v>720</v>
      </c>
      <c r="D80" s="243" t="s">
        <v>321</v>
      </c>
      <c r="E80" s="244">
        <v>8.5988000000000007</v>
      </c>
      <c r="F80" s="245"/>
      <c r="G80" s="246">
        <f>ROUND(E80*F80,2)</f>
        <v>0</v>
      </c>
      <c r="H80" s="231"/>
      <c r="I80" s="230">
        <f>ROUND(E80*H80,2)</f>
        <v>0</v>
      </c>
      <c r="J80" s="231"/>
      <c r="K80" s="230">
        <f>ROUND(E80*J80,2)</f>
        <v>0</v>
      </c>
      <c r="L80" s="230">
        <v>21</v>
      </c>
      <c r="M80" s="230">
        <f>G80*(1+L80/100)</f>
        <v>0</v>
      </c>
      <c r="N80" s="229">
        <v>0</v>
      </c>
      <c r="O80" s="229">
        <f>ROUND(E80*N80,2)</f>
        <v>0</v>
      </c>
      <c r="P80" s="229">
        <v>0</v>
      </c>
      <c r="Q80" s="229">
        <f>ROUND(E80*P80,2)</f>
        <v>0</v>
      </c>
      <c r="R80" s="230"/>
      <c r="S80" s="230" t="s">
        <v>148</v>
      </c>
      <c r="T80" s="230" t="s">
        <v>221</v>
      </c>
      <c r="U80" s="230">
        <v>0.01</v>
      </c>
      <c r="V80" s="230">
        <f>ROUND(E80*U80,2)</f>
        <v>0.09</v>
      </c>
      <c r="W80" s="230"/>
      <c r="X80" s="230" t="s">
        <v>200</v>
      </c>
      <c r="Y80" s="230" t="s">
        <v>136</v>
      </c>
      <c r="Z80" s="210"/>
      <c r="AA80" s="210"/>
      <c r="AB80" s="210"/>
      <c r="AC80" s="210"/>
      <c r="AD80" s="210"/>
      <c r="AE80" s="210"/>
      <c r="AF80" s="210"/>
      <c r="AG80" s="210" t="s">
        <v>201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27"/>
      <c r="B81" s="228"/>
      <c r="C81" s="252" t="s">
        <v>721</v>
      </c>
      <c r="D81" s="247"/>
      <c r="E81" s="247"/>
      <c r="F81" s="247"/>
      <c r="G81" s="247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139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27"/>
      <c r="B82" s="228"/>
      <c r="C82" s="263" t="s">
        <v>749</v>
      </c>
      <c r="D82" s="261"/>
      <c r="E82" s="262">
        <v>3.4860000000000002</v>
      </c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205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27"/>
      <c r="B83" s="228"/>
      <c r="C83" s="263" t="s">
        <v>750</v>
      </c>
      <c r="D83" s="261"/>
      <c r="E83" s="262">
        <v>5.1128</v>
      </c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205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x14ac:dyDescent="0.2">
      <c r="A84" s="3"/>
      <c r="B84" s="4"/>
      <c r="C84" s="254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E84">
        <v>15</v>
      </c>
      <c r="AF84">
        <v>21</v>
      </c>
      <c r="AG84" t="s">
        <v>114</v>
      </c>
    </row>
    <row r="85" spans="1:60" x14ac:dyDescent="0.2">
      <c r="A85" s="213"/>
      <c r="B85" s="214" t="s">
        <v>31</v>
      </c>
      <c r="C85" s="255"/>
      <c r="D85" s="215"/>
      <c r="E85" s="216"/>
      <c r="F85" s="216"/>
      <c r="G85" s="240">
        <f>G8+G32+G49+G63+G70+G72</f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E85">
        <f>SUMIF(L7:L83,AE84,G7:G83)</f>
        <v>0</v>
      </c>
      <c r="AF85">
        <f>SUMIF(L7:L83,AF84,G7:G83)</f>
        <v>0</v>
      </c>
      <c r="AG85" t="s">
        <v>150</v>
      </c>
    </row>
    <row r="86" spans="1:60" x14ac:dyDescent="0.2">
      <c r="A86" s="3"/>
      <c r="B86" s="4"/>
      <c r="C86" s="254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60" x14ac:dyDescent="0.2">
      <c r="A87" s="3"/>
      <c r="B87" s="4"/>
      <c r="C87" s="254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60" x14ac:dyDescent="0.2">
      <c r="A88" s="217" t="s">
        <v>151</v>
      </c>
      <c r="B88" s="217"/>
      <c r="C88" s="256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218"/>
      <c r="B89" s="219"/>
      <c r="C89" s="257"/>
      <c r="D89" s="219"/>
      <c r="E89" s="219"/>
      <c r="F89" s="219"/>
      <c r="G89" s="220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G89" t="s">
        <v>152</v>
      </c>
    </row>
    <row r="90" spans="1:60" x14ac:dyDescent="0.2">
      <c r="A90" s="221"/>
      <c r="B90" s="222"/>
      <c r="C90" s="258"/>
      <c r="D90" s="222"/>
      <c r="E90" s="222"/>
      <c r="F90" s="222"/>
      <c r="G90" s="22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221"/>
      <c r="B91" s="222"/>
      <c r="C91" s="258"/>
      <c r="D91" s="222"/>
      <c r="E91" s="222"/>
      <c r="F91" s="222"/>
      <c r="G91" s="22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60" x14ac:dyDescent="0.2">
      <c r="A92" s="221"/>
      <c r="B92" s="222"/>
      <c r="C92" s="258"/>
      <c r="D92" s="222"/>
      <c r="E92" s="222"/>
      <c r="F92" s="222"/>
      <c r="G92" s="22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224"/>
      <c r="B93" s="225"/>
      <c r="C93" s="259"/>
      <c r="D93" s="225"/>
      <c r="E93" s="225"/>
      <c r="F93" s="225"/>
      <c r="G93" s="22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3"/>
      <c r="B94" s="4"/>
      <c r="C94" s="254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C95" s="260"/>
      <c r="D95" s="10"/>
      <c r="AG95" t="s">
        <v>154</v>
      </c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xj9+YFJcojiNSyxn0Y3+cCHmsfF0QiHbCH5j+90zflJCtlyOPJGNQUhT4fV799/ZJfevNpOXRNPsZCvM9mwpw==" saltValue="Z2W4PTWq6UQXocxkX0pEQQ==" spinCount="100000" sheet="1" formatRows="0"/>
  <mergeCells count="34">
    <mergeCell ref="C65:G65"/>
    <mergeCell ref="C68:G68"/>
    <mergeCell ref="C74:G74"/>
    <mergeCell ref="C77:G77"/>
    <mergeCell ref="C78:G78"/>
    <mergeCell ref="C81:G81"/>
    <mergeCell ref="C47:G47"/>
    <mergeCell ref="C51:G51"/>
    <mergeCell ref="C56:G56"/>
    <mergeCell ref="C57:G57"/>
    <mergeCell ref="C58:G58"/>
    <mergeCell ref="C60:G60"/>
    <mergeCell ref="C30:G30"/>
    <mergeCell ref="C34:G34"/>
    <mergeCell ref="C37:G37"/>
    <mergeCell ref="C40:G40"/>
    <mergeCell ref="C41:G41"/>
    <mergeCell ref="C44:G44"/>
    <mergeCell ref="C18:G18"/>
    <mergeCell ref="C19:G19"/>
    <mergeCell ref="C20:G20"/>
    <mergeCell ref="C23:G23"/>
    <mergeCell ref="C24:G24"/>
    <mergeCell ref="C27:G27"/>
    <mergeCell ref="A1:G1"/>
    <mergeCell ref="C2:G2"/>
    <mergeCell ref="C3:G3"/>
    <mergeCell ref="C4:G4"/>
    <mergeCell ref="A88:C88"/>
    <mergeCell ref="A89:G93"/>
    <mergeCell ref="C10:G10"/>
    <mergeCell ref="C11:G11"/>
    <mergeCell ref="C14:G14"/>
    <mergeCell ref="C15:G1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E250A-DEBB-42C8-B5AF-48A4A6638DA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102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103</v>
      </c>
    </row>
    <row r="3" spans="1:60" ht="24.95" customHeight="1" x14ac:dyDescent="0.2">
      <c r="A3" s="196" t="s">
        <v>9</v>
      </c>
      <c r="B3" s="49" t="s">
        <v>56</v>
      </c>
      <c r="C3" s="199" t="s">
        <v>57</v>
      </c>
      <c r="D3" s="197"/>
      <c r="E3" s="197"/>
      <c r="F3" s="197"/>
      <c r="G3" s="198"/>
      <c r="AC3" s="174" t="s">
        <v>103</v>
      </c>
      <c r="AG3" t="s">
        <v>104</v>
      </c>
    </row>
    <row r="4" spans="1:60" ht="24.95" customHeight="1" x14ac:dyDescent="0.2">
      <c r="A4" s="200" t="s">
        <v>10</v>
      </c>
      <c r="B4" s="201" t="s">
        <v>52</v>
      </c>
      <c r="C4" s="202" t="s">
        <v>54</v>
      </c>
      <c r="D4" s="203"/>
      <c r="E4" s="203"/>
      <c r="F4" s="203"/>
      <c r="G4" s="204"/>
      <c r="AG4" t="s">
        <v>105</v>
      </c>
    </row>
    <row r="5" spans="1:60" x14ac:dyDescent="0.2">
      <c r="D5" s="10"/>
    </row>
    <row r="6" spans="1:60" ht="38.25" x14ac:dyDescent="0.2">
      <c r="A6" s="206" t="s">
        <v>106</v>
      </c>
      <c r="B6" s="208" t="s">
        <v>107</v>
      </c>
      <c r="C6" s="208" t="s">
        <v>108</v>
      </c>
      <c r="D6" s="207" t="s">
        <v>109</v>
      </c>
      <c r="E6" s="206" t="s">
        <v>110</v>
      </c>
      <c r="F6" s="205" t="s">
        <v>111</v>
      </c>
      <c r="G6" s="206" t="s">
        <v>31</v>
      </c>
      <c r="H6" s="209" t="s">
        <v>32</v>
      </c>
      <c r="I6" s="209" t="s">
        <v>112</v>
      </c>
      <c r="J6" s="209" t="s">
        <v>33</v>
      </c>
      <c r="K6" s="209" t="s">
        <v>113</v>
      </c>
      <c r="L6" s="209" t="s">
        <v>114</v>
      </c>
      <c r="M6" s="209" t="s">
        <v>115</v>
      </c>
      <c r="N6" s="209" t="s">
        <v>116</v>
      </c>
      <c r="O6" s="209" t="s">
        <v>117</v>
      </c>
      <c r="P6" s="209" t="s">
        <v>118</v>
      </c>
      <c r="Q6" s="209" t="s">
        <v>119</v>
      </c>
      <c r="R6" s="209" t="s">
        <v>120</v>
      </c>
      <c r="S6" s="209" t="s">
        <v>121</v>
      </c>
      <c r="T6" s="209" t="s">
        <v>122</v>
      </c>
      <c r="U6" s="209" t="s">
        <v>123</v>
      </c>
      <c r="V6" s="209" t="s">
        <v>124</v>
      </c>
      <c r="W6" s="209" t="s">
        <v>125</v>
      </c>
      <c r="X6" s="209" t="s">
        <v>126</v>
      </c>
      <c r="Y6" s="209" t="s">
        <v>127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128</v>
      </c>
      <c r="B8" s="235" t="s">
        <v>79</v>
      </c>
      <c r="C8" s="250" t="s">
        <v>80</v>
      </c>
      <c r="D8" s="236"/>
      <c r="E8" s="237"/>
      <c r="F8" s="238"/>
      <c r="G8" s="239">
        <f>SUMIF(AG9:AG132,"&lt;&gt;NOR",G9:G132)</f>
        <v>0</v>
      </c>
      <c r="H8" s="233"/>
      <c r="I8" s="233">
        <f>SUM(I9:I132)</f>
        <v>0</v>
      </c>
      <c r="J8" s="233"/>
      <c r="K8" s="233">
        <f>SUM(K9:K132)</f>
        <v>0</v>
      </c>
      <c r="L8" s="233"/>
      <c r="M8" s="233">
        <f>SUM(M9:M132)</f>
        <v>0</v>
      </c>
      <c r="N8" s="232"/>
      <c r="O8" s="232">
        <f>SUM(O9:O132)</f>
        <v>1810</v>
      </c>
      <c r="P8" s="232"/>
      <c r="Q8" s="232">
        <f>SUM(Q9:Q132)</f>
        <v>0</v>
      </c>
      <c r="R8" s="233"/>
      <c r="S8" s="233"/>
      <c r="T8" s="233"/>
      <c r="U8" s="233"/>
      <c r="V8" s="233">
        <f>SUM(V9:V132)</f>
        <v>4649.7</v>
      </c>
      <c r="W8" s="233"/>
      <c r="X8" s="233"/>
      <c r="Y8" s="233"/>
      <c r="AG8" t="s">
        <v>129</v>
      </c>
    </row>
    <row r="9" spans="1:60" outlineLevel="1" x14ac:dyDescent="0.2">
      <c r="A9" s="241">
        <v>1</v>
      </c>
      <c r="B9" s="242" t="s">
        <v>751</v>
      </c>
      <c r="C9" s="251" t="s">
        <v>752</v>
      </c>
      <c r="D9" s="243" t="s">
        <v>220</v>
      </c>
      <c r="E9" s="244">
        <v>0.51119999999999999</v>
      </c>
      <c r="F9" s="245"/>
      <c r="G9" s="246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148</v>
      </c>
      <c r="T9" s="230" t="s">
        <v>221</v>
      </c>
      <c r="U9" s="230">
        <v>0.37</v>
      </c>
      <c r="V9" s="230">
        <f>ROUND(E9*U9,2)</f>
        <v>0.19</v>
      </c>
      <c r="W9" s="230"/>
      <c r="X9" s="230" t="s">
        <v>200</v>
      </c>
      <c r="Y9" s="230" t="s">
        <v>136</v>
      </c>
      <c r="Z9" s="210"/>
      <c r="AA9" s="210"/>
      <c r="AB9" s="210"/>
      <c r="AC9" s="210"/>
      <c r="AD9" s="210"/>
      <c r="AE9" s="210"/>
      <c r="AF9" s="210"/>
      <c r="AG9" s="210" t="s">
        <v>201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52" t="s">
        <v>753</v>
      </c>
      <c r="D10" s="247"/>
      <c r="E10" s="247"/>
      <c r="F10" s="247"/>
      <c r="G10" s="247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139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27"/>
      <c r="B11" s="228"/>
      <c r="C11" s="263" t="s">
        <v>754</v>
      </c>
      <c r="D11" s="261"/>
      <c r="E11" s="262">
        <v>0.51119999999999999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205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41">
        <v>2</v>
      </c>
      <c r="B12" s="242" t="s">
        <v>755</v>
      </c>
      <c r="C12" s="251" t="s">
        <v>756</v>
      </c>
      <c r="D12" s="243" t="s">
        <v>220</v>
      </c>
      <c r="E12" s="244">
        <v>761.90974000000006</v>
      </c>
      <c r="F12" s="245"/>
      <c r="G12" s="246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30"/>
      <c r="S12" s="230" t="s">
        <v>148</v>
      </c>
      <c r="T12" s="230" t="s">
        <v>221</v>
      </c>
      <c r="U12" s="230">
        <v>0.3</v>
      </c>
      <c r="V12" s="230">
        <f>ROUND(E12*U12,2)</f>
        <v>228.57</v>
      </c>
      <c r="W12" s="230"/>
      <c r="X12" s="230" t="s">
        <v>200</v>
      </c>
      <c r="Y12" s="230" t="s">
        <v>136</v>
      </c>
      <c r="Z12" s="210"/>
      <c r="AA12" s="210"/>
      <c r="AB12" s="210"/>
      <c r="AC12" s="210"/>
      <c r="AD12" s="210"/>
      <c r="AE12" s="210"/>
      <c r="AF12" s="210"/>
      <c r="AG12" s="210" t="s">
        <v>201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27"/>
      <c r="B13" s="228"/>
      <c r="C13" s="252" t="s">
        <v>757</v>
      </c>
      <c r="D13" s="247"/>
      <c r="E13" s="247"/>
      <c r="F13" s="247"/>
      <c r="G13" s="247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139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27"/>
      <c r="B14" s="228"/>
      <c r="C14" s="253" t="s">
        <v>758</v>
      </c>
      <c r="D14" s="248"/>
      <c r="E14" s="248"/>
      <c r="F14" s="248"/>
      <c r="G14" s="248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139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27"/>
      <c r="B15" s="228"/>
      <c r="C15" s="253" t="s">
        <v>759</v>
      </c>
      <c r="D15" s="248"/>
      <c r="E15" s="248"/>
      <c r="F15" s="248"/>
      <c r="G15" s="248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139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27"/>
      <c r="B16" s="228"/>
      <c r="C16" s="253" t="s">
        <v>760</v>
      </c>
      <c r="D16" s="248"/>
      <c r="E16" s="248"/>
      <c r="F16" s="248"/>
      <c r="G16" s="248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139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27"/>
      <c r="B17" s="228"/>
      <c r="C17" s="253" t="s">
        <v>761</v>
      </c>
      <c r="D17" s="248"/>
      <c r="E17" s="248"/>
      <c r="F17" s="248"/>
      <c r="G17" s="248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139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45" outlineLevel="2" x14ac:dyDescent="0.2">
      <c r="A18" s="227"/>
      <c r="B18" s="228"/>
      <c r="C18" s="263" t="s">
        <v>762</v>
      </c>
      <c r="D18" s="261"/>
      <c r="E18" s="262">
        <v>258.29154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205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45" outlineLevel="3" x14ac:dyDescent="0.2">
      <c r="A19" s="227"/>
      <c r="B19" s="228"/>
      <c r="C19" s="263" t="s">
        <v>763</v>
      </c>
      <c r="D19" s="261"/>
      <c r="E19" s="262">
        <v>80.218620000000001</v>
      </c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205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45" outlineLevel="3" x14ac:dyDescent="0.2">
      <c r="A20" s="227"/>
      <c r="B20" s="228"/>
      <c r="C20" s="263" t="s">
        <v>764</v>
      </c>
      <c r="D20" s="261"/>
      <c r="E20" s="262">
        <v>192.70135999999999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205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45" outlineLevel="3" x14ac:dyDescent="0.2">
      <c r="A21" s="227"/>
      <c r="B21" s="228"/>
      <c r="C21" s="263" t="s">
        <v>765</v>
      </c>
      <c r="D21" s="261"/>
      <c r="E21" s="262">
        <v>281.96577000000002</v>
      </c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205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33.75" outlineLevel="3" x14ac:dyDescent="0.2">
      <c r="A22" s="227"/>
      <c r="B22" s="228"/>
      <c r="C22" s="263" t="s">
        <v>766</v>
      </c>
      <c r="D22" s="261"/>
      <c r="E22" s="262">
        <v>44.09928</v>
      </c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205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67.5" outlineLevel="3" x14ac:dyDescent="0.2">
      <c r="A23" s="227"/>
      <c r="B23" s="228"/>
      <c r="C23" s="263" t="s">
        <v>767</v>
      </c>
      <c r="D23" s="261"/>
      <c r="E23" s="262">
        <v>12.261039999999999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205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33.75" outlineLevel="3" x14ac:dyDescent="0.2">
      <c r="A24" s="227"/>
      <c r="B24" s="228"/>
      <c r="C24" s="263" t="s">
        <v>768</v>
      </c>
      <c r="D24" s="261"/>
      <c r="E24" s="262">
        <v>11.001150000000001</v>
      </c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205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67.5" outlineLevel="3" x14ac:dyDescent="0.2">
      <c r="A25" s="227"/>
      <c r="B25" s="228"/>
      <c r="C25" s="263" t="s">
        <v>769</v>
      </c>
      <c r="D25" s="261"/>
      <c r="E25" s="262">
        <v>4.3337599999999998</v>
      </c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205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33.75" outlineLevel="3" x14ac:dyDescent="0.2">
      <c r="A26" s="227"/>
      <c r="B26" s="228"/>
      <c r="C26" s="263" t="s">
        <v>770</v>
      </c>
      <c r="D26" s="261"/>
      <c r="E26" s="262">
        <v>1.7982400000000001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205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3" x14ac:dyDescent="0.2">
      <c r="A27" s="227"/>
      <c r="B27" s="228"/>
      <c r="C27" s="263" t="s">
        <v>771</v>
      </c>
      <c r="D27" s="261"/>
      <c r="E27" s="262">
        <v>2.4107400000000001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205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3" x14ac:dyDescent="0.2">
      <c r="A28" s="227"/>
      <c r="B28" s="228"/>
      <c r="C28" s="263" t="s">
        <v>772</v>
      </c>
      <c r="D28" s="261"/>
      <c r="E28" s="262">
        <v>4.6645599999999998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205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33.75" outlineLevel="3" x14ac:dyDescent="0.2">
      <c r="A29" s="227"/>
      <c r="B29" s="228"/>
      <c r="C29" s="263" t="s">
        <v>773</v>
      </c>
      <c r="D29" s="261"/>
      <c r="E29" s="262">
        <v>4.4460800000000003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205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27"/>
      <c r="B30" s="228"/>
      <c r="C30" s="263" t="s">
        <v>774</v>
      </c>
      <c r="D30" s="261"/>
      <c r="E30" s="262">
        <v>-136.2824</v>
      </c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205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1">
        <v>3</v>
      </c>
      <c r="B31" s="242" t="s">
        <v>775</v>
      </c>
      <c r="C31" s="251" t="s">
        <v>776</v>
      </c>
      <c r="D31" s="243" t="s">
        <v>220</v>
      </c>
      <c r="E31" s="244">
        <v>136.2824</v>
      </c>
      <c r="F31" s="245"/>
      <c r="G31" s="246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29">
        <v>0</v>
      </c>
      <c r="O31" s="229">
        <f>ROUND(E31*N31,2)</f>
        <v>0</v>
      </c>
      <c r="P31" s="229">
        <v>0</v>
      </c>
      <c r="Q31" s="229">
        <f>ROUND(E31*P31,2)</f>
        <v>0</v>
      </c>
      <c r="R31" s="230"/>
      <c r="S31" s="230" t="s">
        <v>148</v>
      </c>
      <c r="T31" s="230" t="s">
        <v>221</v>
      </c>
      <c r="U31" s="230">
        <v>4.6550000000000002</v>
      </c>
      <c r="V31" s="230">
        <f>ROUND(E31*U31,2)</f>
        <v>634.39</v>
      </c>
      <c r="W31" s="230"/>
      <c r="X31" s="230" t="s">
        <v>200</v>
      </c>
      <c r="Y31" s="230" t="s">
        <v>136</v>
      </c>
      <c r="Z31" s="210"/>
      <c r="AA31" s="210"/>
      <c r="AB31" s="210"/>
      <c r="AC31" s="210"/>
      <c r="AD31" s="210"/>
      <c r="AE31" s="210"/>
      <c r="AF31" s="210"/>
      <c r="AG31" s="210" t="s">
        <v>201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27"/>
      <c r="B32" s="228"/>
      <c r="C32" s="252" t="s">
        <v>777</v>
      </c>
      <c r="D32" s="247"/>
      <c r="E32" s="247"/>
      <c r="F32" s="247"/>
      <c r="G32" s="247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139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45" outlineLevel="2" x14ac:dyDescent="0.2">
      <c r="A33" s="227"/>
      <c r="B33" s="228"/>
      <c r="C33" s="263" t="s">
        <v>778</v>
      </c>
      <c r="D33" s="261"/>
      <c r="E33" s="262">
        <v>51.808500000000002</v>
      </c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205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45" outlineLevel="3" x14ac:dyDescent="0.2">
      <c r="A34" s="227"/>
      <c r="B34" s="228"/>
      <c r="C34" s="263" t="s">
        <v>779</v>
      </c>
      <c r="D34" s="261"/>
      <c r="E34" s="262">
        <v>37.8675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205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3" x14ac:dyDescent="0.2">
      <c r="A35" s="227"/>
      <c r="B35" s="228"/>
      <c r="C35" s="263" t="s">
        <v>780</v>
      </c>
      <c r="D35" s="261"/>
      <c r="E35" s="262">
        <v>2.9340000000000002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205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33.75" outlineLevel="3" x14ac:dyDescent="0.2">
      <c r="A36" s="227"/>
      <c r="B36" s="228"/>
      <c r="C36" s="263" t="s">
        <v>781</v>
      </c>
      <c r="D36" s="261"/>
      <c r="E36" s="262">
        <v>13.12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205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56.25" outlineLevel="3" x14ac:dyDescent="0.2">
      <c r="A37" s="227"/>
      <c r="B37" s="228"/>
      <c r="C37" s="263" t="s">
        <v>782</v>
      </c>
      <c r="D37" s="261"/>
      <c r="E37" s="262">
        <v>27.006399999999999</v>
      </c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205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3" x14ac:dyDescent="0.2">
      <c r="A38" s="227"/>
      <c r="B38" s="228"/>
      <c r="C38" s="263" t="s">
        <v>783</v>
      </c>
      <c r="D38" s="261"/>
      <c r="E38" s="262">
        <v>3.5459999999999998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205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1">
        <v>4</v>
      </c>
      <c r="B39" s="242" t="s">
        <v>784</v>
      </c>
      <c r="C39" s="251" t="s">
        <v>785</v>
      </c>
      <c r="D39" s="243" t="s">
        <v>220</v>
      </c>
      <c r="E39" s="244">
        <v>286.8</v>
      </c>
      <c r="F39" s="245"/>
      <c r="G39" s="246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30"/>
      <c r="S39" s="230" t="s">
        <v>148</v>
      </c>
      <c r="T39" s="230" t="s">
        <v>221</v>
      </c>
      <c r="U39" s="230">
        <v>2.9649999999999999</v>
      </c>
      <c r="V39" s="230">
        <f>ROUND(E39*U39,2)</f>
        <v>850.36</v>
      </c>
      <c r="W39" s="230"/>
      <c r="X39" s="230" t="s">
        <v>200</v>
      </c>
      <c r="Y39" s="230" t="s">
        <v>136</v>
      </c>
      <c r="Z39" s="210"/>
      <c r="AA39" s="210"/>
      <c r="AB39" s="210"/>
      <c r="AC39" s="210"/>
      <c r="AD39" s="210"/>
      <c r="AE39" s="210"/>
      <c r="AF39" s="210"/>
      <c r="AG39" s="210" t="s">
        <v>201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27"/>
      <c r="B40" s="228"/>
      <c r="C40" s="252" t="s">
        <v>786</v>
      </c>
      <c r="D40" s="247"/>
      <c r="E40" s="247"/>
      <c r="F40" s="247"/>
      <c r="G40" s="247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139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27"/>
      <c r="B41" s="228"/>
      <c r="C41" s="263" t="s">
        <v>787</v>
      </c>
      <c r="D41" s="261"/>
      <c r="E41" s="262">
        <v>8.3375000000000004</v>
      </c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205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27"/>
      <c r="B42" s="228"/>
      <c r="C42" s="263" t="s">
        <v>788</v>
      </c>
      <c r="D42" s="261"/>
      <c r="E42" s="262">
        <v>1.35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205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33.75" outlineLevel="3" x14ac:dyDescent="0.2">
      <c r="A43" s="227"/>
      <c r="B43" s="228"/>
      <c r="C43" s="263" t="s">
        <v>789</v>
      </c>
      <c r="D43" s="261"/>
      <c r="E43" s="262">
        <v>90.992500000000007</v>
      </c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205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33.75" outlineLevel="3" x14ac:dyDescent="0.2">
      <c r="A44" s="227"/>
      <c r="B44" s="228"/>
      <c r="C44" s="263" t="s">
        <v>790</v>
      </c>
      <c r="D44" s="261"/>
      <c r="E44" s="262">
        <v>55.5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205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3" x14ac:dyDescent="0.2">
      <c r="A45" s="227"/>
      <c r="B45" s="228"/>
      <c r="C45" s="263" t="s">
        <v>791</v>
      </c>
      <c r="D45" s="261"/>
      <c r="E45" s="262">
        <v>59.8125</v>
      </c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205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27"/>
      <c r="B46" s="228"/>
      <c r="C46" s="263" t="s">
        <v>792</v>
      </c>
      <c r="D46" s="261"/>
      <c r="E46" s="262">
        <v>12.875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205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27"/>
      <c r="B47" s="228"/>
      <c r="C47" s="263" t="s">
        <v>793</v>
      </c>
      <c r="D47" s="261"/>
      <c r="E47" s="262">
        <v>10.1875</v>
      </c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205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33.75" outlineLevel="3" x14ac:dyDescent="0.2">
      <c r="A48" s="227"/>
      <c r="B48" s="228"/>
      <c r="C48" s="263" t="s">
        <v>794</v>
      </c>
      <c r="D48" s="261"/>
      <c r="E48" s="262">
        <v>21.87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205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33.75" outlineLevel="3" x14ac:dyDescent="0.2">
      <c r="A49" s="227"/>
      <c r="B49" s="228"/>
      <c r="C49" s="263" t="s">
        <v>795</v>
      </c>
      <c r="D49" s="261"/>
      <c r="E49" s="262">
        <v>17.324999999999999</v>
      </c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205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3" x14ac:dyDescent="0.2">
      <c r="A50" s="227"/>
      <c r="B50" s="228"/>
      <c r="C50" s="263" t="s">
        <v>796</v>
      </c>
      <c r="D50" s="261"/>
      <c r="E50" s="262">
        <v>8.5500000000000007</v>
      </c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205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1">
        <v>5</v>
      </c>
      <c r="B51" s="242" t="s">
        <v>797</v>
      </c>
      <c r="C51" s="251" t="s">
        <v>798</v>
      </c>
      <c r="D51" s="243" t="s">
        <v>220</v>
      </c>
      <c r="E51" s="244">
        <v>535.76865999999995</v>
      </c>
      <c r="F51" s="245"/>
      <c r="G51" s="246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29">
        <v>0</v>
      </c>
      <c r="O51" s="229">
        <f>ROUND(E51*N51,2)</f>
        <v>0</v>
      </c>
      <c r="P51" s="229">
        <v>0</v>
      </c>
      <c r="Q51" s="229">
        <f>ROUND(E51*P51,2)</f>
        <v>0</v>
      </c>
      <c r="R51" s="230"/>
      <c r="S51" s="230" t="s">
        <v>148</v>
      </c>
      <c r="T51" s="230" t="s">
        <v>221</v>
      </c>
      <c r="U51" s="230">
        <v>0.34499999999999997</v>
      </c>
      <c r="V51" s="230">
        <f>ROUND(E51*U51,2)</f>
        <v>184.84</v>
      </c>
      <c r="W51" s="230"/>
      <c r="X51" s="230" t="s">
        <v>200</v>
      </c>
      <c r="Y51" s="230" t="s">
        <v>136</v>
      </c>
      <c r="Z51" s="210"/>
      <c r="AA51" s="210"/>
      <c r="AB51" s="210"/>
      <c r="AC51" s="210"/>
      <c r="AD51" s="210"/>
      <c r="AE51" s="210"/>
      <c r="AF51" s="210"/>
      <c r="AG51" s="210" t="s">
        <v>201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27"/>
      <c r="B52" s="228"/>
      <c r="C52" s="252" t="s">
        <v>799</v>
      </c>
      <c r="D52" s="247"/>
      <c r="E52" s="247"/>
      <c r="F52" s="247"/>
      <c r="G52" s="247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139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27"/>
      <c r="B53" s="228"/>
      <c r="C53" s="263" t="s">
        <v>800</v>
      </c>
      <c r="D53" s="261"/>
      <c r="E53" s="262">
        <v>0.51119999999999999</v>
      </c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205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27"/>
      <c r="B54" s="228"/>
      <c r="C54" s="263" t="s">
        <v>801</v>
      </c>
      <c r="D54" s="261"/>
      <c r="E54" s="262">
        <v>380.95487000000003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205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27"/>
      <c r="B55" s="228"/>
      <c r="C55" s="263" t="s">
        <v>802</v>
      </c>
      <c r="D55" s="261"/>
      <c r="E55" s="262">
        <v>143.4</v>
      </c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205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27"/>
      <c r="B56" s="228"/>
      <c r="C56" s="263" t="s">
        <v>803</v>
      </c>
      <c r="D56" s="261"/>
      <c r="E56" s="262">
        <v>10.90259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205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1">
        <v>6</v>
      </c>
      <c r="B57" s="242" t="s">
        <v>804</v>
      </c>
      <c r="C57" s="251" t="s">
        <v>805</v>
      </c>
      <c r="D57" s="243" t="s">
        <v>220</v>
      </c>
      <c r="E57" s="244">
        <v>136.2824</v>
      </c>
      <c r="F57" s="245"/>
      <c r="G57" s="246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29">
        <v>0</v>
      </c>
      <c r="O57" s="229">
        <f>ROUND(E57*N57,2)</f>
        <v>0</v>
      </c>
      <c r="P57" s="229">
        <v>0</v>
      </c>
      <c r="Q57" s="229">
        <f>ROUND(E57*P57,2)</f>
        <v>0</v>
      </c>
      <c r="R57" s="230"/>
      <c r="S57" s="230" t="s">
        <v>148</v>
      </c>
      <c r="T57" s="230" t="s">
        <v>221</v>
      </c>
      <c r="U57" s="230">
        <v>1.7629999999999999</v>
      </c>
      <c r="V57" s="230">
        <f>ROUND(E57*U57,2)</f>
        <v>240.27</v>
      </c>
      <c r="W57" s="230"/>
      <c r="X57" s="230" t="s">
        <v>200</v>
      </c>
      <c r="Y57" s="230" t="s">
        <v>136</v>
      </c>
      <c r="Z57" s="210"/>
      <c r="AA57" s="210"/>
      <c r="AB57" s="210"/>
      <c r="AC57" s="210"/>
      <c r="AD57" s="210"/>
      <c r="AE57" s="210"/>
      <c r="AF57" s="210"/>
      <c r="AG57" s="210" t="s">
        <v>201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27"/>
      <c r="B58" s="228"/>
      <c r="C58" s="252" t="s">
        <v>806</v>
      </c>
      <c r="D58" s="247"/>
      <c r="E58" s="247"/>
      <c r="F58" s="247"/>
      <c r="G58" s="247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139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1">
        <v>7</v>
      </c>
      <c r="B59" s="242" t="s">
        <v>807</v>
      </c>
      <c r="C59" s="251" t="s">
        <v>808</v>
      </c>
      <c r="D59" s="243" t="s">
        <v>228</v>
      </c>
      <c r="E59" s="244">
        <v>2320.877</v>
      </c>
      <c r="F59" s="245"/>
      <c r="G59" s="246">
        <f>ROUND(E59*F59,2)</f>
        <v>0</v>
      </c>
      <c r="H59" s="231"/>
      <c r="I59" s="230">
        <f>ROUND(E59*H59,2)</f>
        <v>0</v>
      </c>
      <c r="J59" s="231"/>
      <c r="K59" s="230">
        <f>ROUND(E59*J59,2)</f>
        <v>0</v>
      </c>
      <c r="L59" s="230">
        <v>21</v>
      </c>
      <c r="M59" s="230">
        <f>G59*(1+L59/100)</f>
        <v>0</v>
      </c>
      <c r="N59" s="229">
        <v>8.5999999999999998E-4</v>
      </c>
      <c r="O59" s="229">
        <f>ROUND(E59*N59,2)</f>
        <v>2</v>
      </c>
      <c r="P59" s="229">
        <v>0</v>
      </c>
      <c r="Q59" s="229">
        <f>ROUND(E59*P59,2)</f>
        <v>0</v>
      </c>
      <c r="R59" s="230"/>
      <c r="S59" s="230" t="s">
        <v>148</v>
      </c>
      <c r="T59" s="230" t="s">
        <v>221</v>
      </c>
      <c r="U59" s="230">
        <v>0.47899999999999998</v>
      </c>
      <c r="V59" s="230">
        <f>ROUND(E59*U59,2)</f>
        <v>1111.7</v>
      </c>
      <c r="W59" s="230"/>
      <c r="X59" s="230" t="s">
        <v>200</v>
      </c>
      <c r="Y59" s="230" t="s">
        <v>136</v>
      </c>
      <c r="Z59" s="210"/>
      <c r="AA59" s="210"/>
      <c r="AB59" s="210"/>
      <c r="AC59" s="210"/>
      <c r="AD59" s="210"/>
      <c r="AE59" s="210"/>
      <c r="AF59" s="210"/>
      <c r="AG59" s="210" t="s">
        <v>201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27"/>
      <c r="B60" s="228"/>
      <c r="C60" s="252" t="s">
        <v>809</v>
      </c>
      <c r="D60" s="247"/>
      <c r="E60" s="247"/>
      <c r="F60" s="247"/>
      <c r="G60" s="247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139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67.5" outlineLevel="2" x14ac:dyDescent="0.2">
      <c r="A61" s="227"/>
      <c r="B61" s="228"/>
      <c r="C61" s="263" t="s">
        <v>810</v>
      </c>
      <c r="D61" s="261"/>
      <c r="E61" s="262">
        <v>747.7835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205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33.75" outlineLevel="3" x14ac:dyDescent="0.2">
      <c r="A62" s="227"/>
      <c r="B62" s="228"/>
      <c r="C62" s="263" t="s">
        <v>811</v>
      </c>
      <c r="D62" s="261"/>
      <c r="E62" s="262">
        <v>457.23520000000002</v>
      </c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205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33.75" outlineLevel="3" x14ac:dyDescent="0.2">
      <c r="A63" s="227"/>
      <c r="B63" s="228"/>
      <c r="C63" s="263" t="s">
        <v>812</v>
      </c>
      <c r="D63" s="261"/>
      <c r="E63" s="262">
        <v>626.53030000000001</v>
      </c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205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3" x14ac:dyDescent="0.2">
      <c r="A64" s="227"/>
      <c r="B64" s="228"/>
      <c r="C64" s="263" t="s">
        <v>813</v>
      </c>
      <c r="D64" s="261"/>
      <c r="E64" s="262">
        <v>100.9984</v>
      </c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205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33.75" outlineLevel="3" x14ac:dyDescent="0.2">
      <c r="A65" s="227"/>
      <c r="B65" s="228"/>
      <c r="C65" s="263" t="s">
        <v>814</v>
      </c>
      <c r="D65" s="261"/>
      <c r="E65" s="262">
        <v>74.13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205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33.75" outlineLevel="3" x14ac:dyDescent="0.2">
      <c r="A66" s="227"/>
      <c r="B66" s="228"/>
      <c r="C66" s="263" t="s">
        <v>815</v>
      </c>
      <c r="D66" s="261"/>
      <c r="E66" s="262">
        <v>44.4</v>
      </c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205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2.5" outlineLevel="3" x14ac:dyDescent="0.2">
      <c r="A67" s="227"/>
      <c r="B67" s="228"/>
      <c r="C67" s="263" t="s">
        <v>816</v>
      </c>
      <c r="D67" s="261"/>
      <c r="E67" s="262">
        <v>47.85</v>
      </c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205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27"/>
      <c r="B68" s="228"/>
      <c r="C68" s="263" t="s">
        <v>817</v>
      </c>
      <c r="D68" s="261"/>
      <c r="E68" s="262">
        <v>10.3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205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27"/>
      <c r="B69" s="228"/>
      <c r="C69" s="263" t="s">
        <v>818</v>
      </c>
      <c r="D69" s="261"/>
      <c r="E69" s="262">
        <v>8.15</v>
      </c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205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56.25" outlineLevel="3" x14ac:dyDescent="0.2">
      <c r="A70" s="227"/>
      <c r="B70" s="228"/>
      <c r="C70" s="263" t="s">
        <v>819</v>
      </c>
      <c r="D70" s="261"/>
      <c r="E70" s="262">
        <v>78.042599999999993</v>
      </c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205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78.75" outlineLevel="3" x14ac:dyDescent="0.2">
      <c r="A71" s="227"/>
      <c r="B71" s="228"/>
      <c r="C71" s="263" t="s">
        <v>820</v>
      </c>
      <c r="D71" s="261"/>
      <c r="E71" s="262">
        <v>99.2864</v>
      </c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205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33.75" outlineLevel="3" x14ac:dyDescent="0.2">
      <c r="A72" s="227"/>
      <c r="B72" s="228"/>
      <c r="C72" s="263" t="s">
        <v>821</v>
      </c>
      <c r="D72" s="261"/>
      <c r="E72" s="262">
        <v>26.1706</v>
      </c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205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1">
        <v>8</v>
      </c>
      <c r="B73" s="242" t="s">
        <v>822</v>
      </c>
      <c r="C73" s="251" t="s">
        <v>823</v>
      </c>
      <c r="D73" s="243" t="s">
        <v>228</v>
      </c>
      <c r="E73" s="244">
        <v>2320.877</v>
      </c>
      <c r="F73" s="245"/>
      <c r="G73" s="246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21</v>
      </c>
      <c r="M73" s="230">
        <f>G73*(1+L73/100)</f>
        <v>0</v>
      </c>
      <c r="N73" s="229">
        <v>0</v>
      </c>
      <c r="O73" s="229">
        <f>ROUND(E73*N73,2)</f>
        <v>0</v>
      </c>
      <c r="P73" s="229">
        <v>0</v>
      </c>
      <c r="Q73" s="229">
        <f>ROUND(E73*P73,2)</f>
        <v>0</v>
      </c>
      <c r="R73" s="230"/>
      <c r="S73" s="230" t="s">
        <v>148</v>
      </c>
      <c r="T73" s="230" t="s">
        <v>221</v>
      </c>
      <c r="U73" s="230">
        <v>0.32700000000000001</v>
      </c>
      <c r="V73" s="230">
        <f>ROUND(E73*U73,2)</f>
        <v>758.93</v>
      </c>
      <c r="W73" s="230"/>
      <c r="X73" s="230" t="s">
        <v>200</v>
      </c>
      <c r="Y73" s="230" t="s">
        <v>136</v>
      </c>
      <c r="Z73" s="210"/>
      <c r="AA73" s="210"/>
      <c r="AB73" s="210"/>
      <c r="AC73" s="210"/>
      <c r="AD73" s="210"/>
      <c r="AE73" s="210"/>
      <c r="AF73" s="210"/>
      <c r="AG73" s="210" t="s">
        <v>201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27"/>
      <c r="B74" s="228"/>
      <c r="C74" s="252" t="s">
        <v>824</v>
      </c>
      <c r="D74" s="247"/>
      <c r="E74" s="247"/>
      <c r="F74" s="247"/>
      <c r="G74" s="247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139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41">
        <v>9</v>
      </c>
      <c r="B75" s="242" t="s">
        <v>825</v>
      </c>
      <c r="C75" s="251" t="s">
        <v>826</v>
      </c>
      <c r="D75" s="243" t="s">
        <v>307</v>
      </c>
      <c r="E75" s="244">
        <v>22</v>
      </c>
      <c r="F75" s="245"/>
      <c r="G75" s="246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21</v>
      </c>
      <c r="M75" s="230">
        <f>G75*(1+L75/100)</f>
        <v>0</v>
      </c>
      <c r="N75" s="229">
        <v>6.9629999999999997E-2</v>
      </c>
      <c r="O75" s="229">
        <f>ROUND(E75*N75,2)</f>
        <v>1.53</v>
      </c>
      <c r="P75" s="229">
        <v>0</v>
      </c>
      <c r="Q75" s="229">
        <f>ROUND(E75*P75,2)</f>
        <v>0</v>
      </c>
      <c r="R75" s="230"/>
      <c r="S75" s="230" t="s">
        <v>148</v>
      </c>
      <c r="T75" s="230" t="s">
        <v>221</v>
      </c>
      <c r="U75" s="230">
        <v>1.246</v>
      </c>
      <c r="V75" s="230">
        <f>ROUND(E75*U75,2)</f>
        <v>27.41</v>
      </c>
      <c r="W75" s="230"/>
      <c r="X75" s="230" t="s">
        <v>200</v>
      </c>
      <c r="Y75" s="230" t="s">
        <v>136</v>
      </c>
      <c r="Z75" s="210"/>
      <c r="AA75" s="210"/>
      <c r="AB75" s="210"/>
      <c r="AC75" s="210"/>
      <c r="AD75" s="210"/>
      <c r="AE75" s="210"/>
      <c r="AF75" s="210"/>
      <c r="AG75" s="210" t="s">
        <v>201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27"/>
      <c r="B76" s="228"/>
      <c r="C76" s="252" t="s">
        <v>827</v>
      </c>
      <c r="D76" s="247"/>
      <c r="E76" s="247"/>
      <c r="F76" s="247"/>
      <c r="G76" s="247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139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27"/>
      <c r="B77" s="228"/>
      <c r="C77" s="263" t="s">
        <v>828</v>
      </c>
      <c r="D77" s="261"/>
      <c r="E77" s="262">
        <v>4</v>
      </c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205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27"/>
      <c r="B78" s="228"/>
      <c r="C78" s="263" t="s">
        <v>829</v>
      </c>
      <c r="D78" s="261"/>
      <c r="E78" s="262">
        <v>17</v>
      </c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205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27"/>
      <c r="B79" s="228"/>
      <c r="C79" s="263" t="s">
        <v>830</v>
      </c>
      <c r="D79" s="261"/>
      <c r="E79" s="262">
        <v>1</v>
      </c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205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41">
        <v>10</v>
      </c>
      <c r="B80" s="242" t="s">
        <v>831</v>
      </c>
      <c r="C80" s="251" t="s">
        <v>832</v>
      </c>
      <c r="D80" s="243" t="s">
        <v>228</v>
      </c>
      <c r="E80" s="244">
        <v>700.43499999999995</v>
      </c>
      <c r="F80" s="245"/>
      <c r="G80" s="246">
        <f>ROUND(E80*F80,2)</f>
        <v>0</v>
      </c>
      <c r="H80" s="231"/>
      <c r="I80" s="230">
        <f>ROUND(E80*H80,2)</f>
        <v>0</v>
      </c>
      <c r="J80" s="231"/>
      <c r="K80" s="230">
        <f>ROUND(E80*J80,2)</f>
        <v>0</v>
      </c>
      <c r="L80" s="230">
        <v>21</v>
      </c>
      <c r="M80" s="230">
        <f>G80*(1+L80/100)</f>
        <v>0</v>
      </c>
      <c r="N80" s="229">
        <v>0</v>
      </c>
      <c r="O80" s="229">
        <f>ROUND(E80*N80,2)</f>
        <v>0</v>
      </c>
      <c r="P80" s="229">
        <v>0</v>
      </c>
      <c r="Q80" s="229">
        <f>ROUND(E80*P80,2)</f>
        <v>0</v>
      </c>
      <c r="R80" s="230"/>
      <c r="S80" s="230" t="s">
        <v>148</v>
      </c>
      <c r="T80" s="230" t="s">
        <v>221</v>
      </c>
      <c r="U80" s="230">
        <v>1.6E-2</v>
      </c>
      <c r="V80" s="230">
        <f>ROUND(E80*U80,2)</f>
        <v>11.21</v>
      </c>
      <c r="W80" s="230"/>
      <c r="X80" s="230" t="s">
        <v>200</v>
      </c>
      <c r="Y80" s="230" t="s">
        <v>136</v>
      </c>
      <c r="Z80" s="210"/>
      <c r="AA80" s="210"/>
      <c r="AB80" s="210"/>
      <c r="AC80" s="210"/>
      <c r="AD80" s="210"/>
      <c r="AE80" s="210"/>
      <c r="AF80" s="210"/>
      <c r="AG80" s="210" t="s">
        <v>201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27"/>
      <c r="B81" s="228"/>
      <c r="C81" s="252" t="s">
        <v>833</v>
      </c>
      <c r="D81" s="247"/>
      <c r="E81" s="247"/>
      <c r="F81" s="247"/>
      <c r="G81" s="247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139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27"/>
      <c r="B82" s="228"/>
      <c r="C82" s="253" t="s">
        <v>834</v>
      </c>
      <c r="D82" s="248"/>
      <c r="E82" s="248"/>
      <c r="F82" s="248"/>
      <c r="G82" s="248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139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27"/>
      <c r="B83" s="228"/>
      <c r="C83" s="263" t="s">
        <v>835</v>
      </c>
      <c r="D83" s="261"/>
      <c r="E83" s="262">
        <v>219.339</v>
      </c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205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27"/>
      <c r="B84" s="228"/>
      <c r="C84" s="263" t="s">
        <v>836</v>
      </c>
      <c r="D84" s="261"/>
      <c r="E84" s="262">
        <v>210.16</v>
      </c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205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27"/>
      <c r="B85" s="228"/>
      <c r="C85" s="263" t="s">
        <v>837</v>
      </c>
      <c r="D85" s="261"/>
      <c r="E85" s="262">
        <v>187.81200000000001</v>
      </c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205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27"/>
      <c r="B86" s="228"/>
      <c r="C86" s="263" t="s">
        <v>838</v>
      </c>
      <c r="D86" s="261"/>
      <c r="E86" s="262">
        <v>31.481999999999999</v>
      </c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205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33.75" outlineLevel="3" x14ac:dyDescent="0.2">
      <c r="A87" s="227"/>
      <c r="B87" s="228"/>
      <c r="C87" s="263" t="s">
        <v>839</v>
      </c>
      <c r="D87" s="261"/>
      <c r="E87" s="262">
        <v>12</v>
      </c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205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33.75" outlineLevel="3" x14ac:dyDescent="0.2">
      <c r="A88" s="227"/>
      <c r="B88" s="228"/>
      <c r="C88" s="263" t="s">
        <v>840</v>
      </c>
      <c r="D88" s="261"/>
      <c r="E88" s="262">
        <v>25.63</v>
      </c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205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3" x14ac:dyDescent="0.2">
      <c r="A89" s="227"/>
      <c r="B89" s="228"/>
      <c r="C89" s="263" t="s">
        <v>841</v>
      </c>
      <c r="D89" s="261"/>
      <c r="E89" s="262">
        <v>3.36</v>
      </c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205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3" x14ac:dyDescent="0.2">
      <c r="A90" s="227"/>
      <c r="B90" s="228"/>
      <c r="C90" s="263" t="s">
        <v>842</v>
      </c>
      <c r="D90" s="261"/>
      <c r="E90" s="262">
        <v>10.651999999999999</v>
      </c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205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41">
        <v>11</v>
      </c>
      <c r="B91" s="242" t="s">
        <v>843</v>
      </c>
      <c r="C91" s="251" t="s">
        <v>844</v>
      </c>
      <c r="D91" s="243" t="s">
        <v>220</v>
      </c>
      <c r="E91" s="244">
        <v>326.92597999999998</v>
      </c>
      <c r="F91" s="245"/>
      <c r="G91" s="246">
        <f>ROUND(E91*F91,2)</f>
        <v>0</v>
      </c>
      <c r="H91" s="231"/>
      <c r="I91" s="230">
        <f>ROUND(E91*H91,2)</f>
        <v>0</v>
      </c>
      <c r="J91" s="231"/>
      <c r="K91" s="230">
        <f>ROUND(E91*J91,2)</f>
        <v>0</v>
      </c>
      <c r="L91" s="230">
        <v>21</v>
      </c>
      <c r="M91" s="230">
        <f>G91*(1+L91/100)</f>
        <v>0</v>
      </c>
      <c r="N91" s="229">
        <v>0</v>
      </c>
      <c r="O91" s="229">
        <f>ROUND(E91*N91,2)</f>
        <v>0</v>
      </c>
      <c r="P91" s="229">
        <v>0</v>
      </c>
      <c r="Q91" s="229">
        <f>ROUND(E91*P91,2)</f>
        <v>0</v>
      </c>
      <c r="R91" s="230"/>
      <c r="S91" s="230" t="s">
        <v>148</v>
      </c>
      <c r="T91" s="230" t="s">
        <v>221</v>
      </c>
      <c r="U91" s="230">
        <v>1.587</v>
      </c>
      <c r="V91" s="230">
        <f>ROUND(E91*U91,2)</f>
        <v>518.83000000000004</v>
      </c>
      <c r="W91" s="230"/>
      <c r="X91" s="230" t="s">
        <v>200</v>
      </c>
      <c r="Y91" s="230" t="s">
        <v>136</v>
      </c>
      <c r="Z91" s="210"/>
      <c r="AA91" s="210"/>
      <c r="AB91" s="210"/>
      <c r="AC91" s="210"/>
      <c r="AD91" s="210"/>
      <c r="AE91" s="210"/>
      <c r="AF91" s="210"/>
      <c r="AG91" s="210" t="s">
        <v>201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27"/>
      <c r="B92" s="228"/>
      <c r="C92" s="252" t="s">
        <v>845</v>
      </c>
      <c r="D92" s="247"/>
      <c r="E92" s="247"/>
      <c r="F92" s="247"/>
      <c r="G92" s="247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139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27"/>
      <c r="B93" s="228"/>
      <c r="C93" s="253" t="s">
        <v>834</v>
      </c>
      <c r="D93" s="248"/>
      <c r="E93" s="248"/>
      <c r="F93" s="248"/>
      <c r="G93" s="248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139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45" outlineLevel="2" x14ac:dyDescent="0.2">
      <c r="A94" s="227"/>
      <c r="B94" s="228"/>
      <c r="C94" s="263" t="s">
        <v>846</v>
      </c>
      <c r="D94" s="261"/>
      <c r="E94" s="262">
        <v>19.895980000000002</v>
      </c>
      <c r="F94" s="230"/>
      <c r="G94" s="230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205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33.75" outlineLevel="3" x14ac:dyDescent="0.2">
      <c r="A95" s="227"/>
      <c r="B95" s="228"/>
      <c r="C95" s="263" t="s">
        <v>847</v>
      </c>
      <c r="D95" s="261"/>
      <c r="E95" s="262">
        <v>3.0055999999999998</v>
      </c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205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33.75" outlineLevel="3" x14ac:dyDescent="0.2">
      <c r="A96" s="227"/>
      <c r="B96" s="228"/>
      <c r="C96" s="263" t="s">
        <v>848</v>
      </c>
      <c r="D96" s="261"/>
      <c r="E96" s="262">
        <v>304.02440000000001</v>
      </c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205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41">
        <v>12</v>
      </c>
      <c r="B97" s="242" t="s">
        <v>849</v>
      </c>
      <c r="C97" s="251" t="s">
        <v>850</v>
      </c>
      <c r="D97" s="243" t="s">
        <v>321</v>
      </c>
      <c r="E97" s="244">
        <v>950.38071000000002</v>
      </c>
      <c r="F97" s="245"/>
      <c r="G97" s="246">
        <f>ROUND(E97*F97,2)</f>
        <v>0</v>
      </c>
      <c r="H97" s="231"/>
      <c r="I97" s="230">
        <f>ROUND(E97*H97,2)</f>
        <v>0</v>
      </c>
      <c r="J97" s="231"/>
      <c r="K97" s="230">
        <f>ROUND(E97*J97,2)</f>
        <v>0</v>
      </c>
      <c r="L97" s="230">
        <v>21</v>
      </c>
      <c r="M97" s="230">
        <f>G97*(1+L97/100)</f>
        <v>0</v>
      </c>
      <c r="N97" s="229">
        <v>1</v>
      </c>
      <c r="O97" s="229">
        <f>ROUND(E97*N97,2)</f>
        <v>950.38</v>
      </c>
      <c r="P97" s="229">
        <v>0</v>
      </c>
      <c r="Q97" s="229">
        <f>ROUND(E97*P97,2)</f>
        <v>0</v>
      </c>
      <c r="R97" s="230" t="s">
        <v>322</v>
      </c>
      <c r="S97" s="230" t="s">
        <v>387</v>
      </c>
      <c r="T97" s="230" t="s">
        <v>387</v>
      </c>
      <c r="U97" s="230">
        <v>0</v>
      </c>
      <c r="V97" s="230">
        <f>ROUND(E97*U97,2)</f>
        <v>0</v>
      </c>
      <c r="W97" s="230"/>
      <c r="X97" s="230" t="s">
        <v>323</v>
      </c>
      <c r="Y97" s="230" t="s">
        <v>136</v>
      </c>
      <c r="Z97" s="210"/>
      <c r="AA97" s="210"/>
      <c r="AB97" s="210"/>
      <c r="AC97" s="210"/>
      <c r="AD97" s="210"/>
      <c r="AE97" s="210"/>
      <c r="AF97" s="210"/>
      <c r="AG97" s="210" t="s">
        <v>324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27"/>
      <c r="B98" s="228"/>
      <c r="C98" s="252" t="s">
        <v>851</v>
      </c>
      <c r="D98" s="247"/>
      <c r="E98" s="247"/>
      <c r="F98" s="247"/>
      <c r="G98" s="247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139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27"/>
      <c r="B99" s="228"/>
      <c r="C99" s="253" t="s">
        <v>852</v>
      </c>
      <c r="D99" s="248"/>
      <c r="E99" s="248"/>
      <c r="F99" s="248"/>
      <c r="G99" s="248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139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27"/>
      <c r="B100" s="228"/>
      <c r="C100" s="263" t="s">
        <v>853</v>
      </c>
      <c r="D100" s="261"/>
      <c r="E100" s="262">
        <v>231.14355</v>
      </c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205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27"/>
      <c r="B101" s="228"/>
      <c r="C101" s="263" t="s">
        <v>854</v>
      </c>
      <c r="D101" s="261"/>
      <c r="E101" s="262">
        <v>719.23716000000002</v>
      </c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205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41">
        <v>13</v>
      </c>
      <c r="B102" s="242" t="s">
        <v>855</v>
      </c>
      <c r="C102" s="251" t="s">
        <v>856</v>
      </c>
      <c r="D102" s="243" t="s">
        <v>220</v>
      </c>
      <c r="E102" s="244">
        <v>471.81625000000003</v>
      </c>
      <c r="F102" s="245"/>
      <c r="G102" s="246">
        <f>ROUND(E102*F102,2)</f>
        <v>0</v>
      </c>
      <c r="H102" s="231"/>
      <c r="I102" s="230">
        <f>ROUND(E102*H102,2)</f>
        <v>0</v>
      </c>
      <c r="J102" s="231"/>
      <c r="K102" s="230">
        <f>ROUND(E102*J102,2)</f>
        <v>0</v>
      </c>
      <c r="L102" s="230">
        <v>21</v>
      </c>
      <c r="M102" s="230">
        <f>G102*(1+L102/100)</f>
        <v>0</v>
      </c>
      <c r="N102" s="229">
        <v>0</v>
      </c>
      <c r="O102" s="229">
        <f>ROUND(E102*N102,2)</f>
        <v>0</v>
      </c>
      <c r="P102" s="229">
        <v>0</v>
      </c>
      <c r="Q102" s="229">
        <f>ROUND(E102*P102,2)</f>
        <v>0</v>
      </c>
      <c r="R102" s="230"/>
      <c r="S102" s="230" t="s">
        <v>148</v>
      </c>
      <c r="T102" s="230" t="s">
        <v>221</v>
      </c>
      <c r="U102" s="230">
        <v>0</v>
      </c>
      <c r="V102" s="230">
        <f>ROUND(E102*U102,2)</f>
        <v>0</v>
      </c>
      <c r="W102" s="230"/>
      <c r="X102" s="230" t="s">
        <v>166</v>
      </c>
      <c r="Y102" s="230" t="s">
        <v>136</v>
      </c>
      <c r="Z102" s="210"/>
      <c r="AA102" s="210"/>
      <c r="AB102" s="210"/>
      <c r="AC102" s="210"/>
      <c r="AD102" s="210"/>
      <c r="AE102" s="210"/>
      <c r="AF102" s="210"/>
      <c r="AG102" s="210" t="s">
        <v>167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27"/>
      <c r="B103" s="228"/>
      <c r="C103" s="252" t="s">
        <v>857</v>
      </c>
      <c r="D103" s="247"/>
      <c r="E103" s="247"/>
      <c r="F103" s="247"/>
      <c r="G103" s="247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139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27"/>
      <c r="B104" s="228"/>
      <c r="C104" s="253" t="s">
        <v>1199</v>
      </c>
      <c r="D104" s="248"/>
      <c r="E104" s="248"/>
      <c r="F104" s="248"/>
      <c r="G104" s="248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139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27"/>
      <c r="B105" s="228"/>
      <c r="C105" s="253" t="s">
        <v>834</v>
      </c>
      <c r="D105" s="248"/>
      <c r="E105" s="248"/>
      <c r="F105" s="248"/>
      <c r="G105" s="248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139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78.75" outlineLevel="2" x14ac:dyDescent="0.2">
      <c r="A106" s="227"/>
      <c r="B106" s="228"/>
      <c r="C106" s="263" t="s">
        <v>858</v>
      </c>
      <c r="D106" s="261"/>
      <c r="E106" s="262">
        <v>134.99315999999999</v>
      </c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205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45" outlineLevel="3" x14ac:dyDescent="0.2">
      <c r="A107" s="227"/>
      <c r="B107" s="228"/>
      <c r="C107" s="263" t="s">
        <v>859</v>
      </c>
      <c r="D107" s="261"/>
      <c r="E107" s="262">
        <v>43.250079999999997</v>
      </c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205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33.75" outlineLevel="3" x14ac:dyDescent="0.2">
      <c r="A108" s="227"/>
      <c r="B108" s="228"/>
      <c r="C108" s="263" t="s">
        <v>860</v>
      </c>
      <c r="D108" s="261"/>
      <c r="E108" s="262">
        <v>161.74970999999999</v>
      </c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205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33.75" outlineLevel="3" x14ac:dyDescent="0.2">
      <c r="A109" s="227"/>
      <c r="B109" s="228"/>
      <c r="C109" s="263" t="s">
        <v>861</v>
      </c>
      <c r="D109" s="261"/>
      <c r="E109" s="262">
        <v>25.51595</v>
      </c>
      <c r="F109" s="230"/>
      <c r="G109" s="230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205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56.25" outlineLevel="3" x14ac:dyDescent="0.2">
      <c r="A110" s="227"/>
      <c r="B110" s="228"/>
      <c r="C110" s="263" t="s">
        <v>862</v>
      </c>
      <c r="D110" s="261"/>
      <c r="E110" s="262">
        <v>9.5274400000000004</v>
      </c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205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67.5" outlineLevel="3" x14ac:dyDescent="0.2">
      <c r="A111" s="227"/>
      <c r="B111" s="228"/>
      <c r="C111" s="263" t="s">
        <v>863</v>
      </c>
      <c r="D111" s="261"/>
      <c r="E111" s="262">
        <v>5.77182</v>
      </c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205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2.5" outlineLevel="3" x14ac:dyDescent="0.2">
      <c r="A112" s="227"/>
      <c r="B112" s="228"/>
      <c r="C112" s="263" t="s">
        <v>864</v>
      </c>
      <c r="D112" s="261"/>
      <c r="E112" s="262">
        <v>2.7620800000000001</v>
      </c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205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45" outlineLevel="3" x14ac:dyDescent="0.2">
      <c r="A113" s="227"/>
      <c r="B113" s="228"/>
      <c r="C113" s="263" t="s">
        <v>865</v>
      </c>
      <c r="D113" s="261"/>
      <c r="E113" s="262">
        <v>5.44306</v>
      </c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205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2.5" outlineLevel="3" x14ac:dyDescent="0.2">
      <c r="A114" s="227"/>
      <c r="B114" s="228"/>
      <c r="C114" s="263" t="s">
        <v>866</v>
      </c>
      <c r="D114" s="261"/>
      <c r="E114" s="262">
        <v>63.68018</v>
      </c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205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2.5" outlineLevel="3" x14ac:dyDescent="0.2">
      <c r="A115" s="227"/>
      <c r="B115" s="228"/>
      <c r="C115" s="263" t="s">
        <v>867</v>
      </c>
      <c r="D115" s="261"/>
      <c r="E115" s="262">
        <v>3.5249999999999999</v>
      </c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205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3" x14ac:dyDescent="0.2">
      <c r="A116" s="227"/>
      <c r="B116" s="228"/>
      <c r="C116" s="263" t="s">
        <v>868</v>
      </c>
      <c r="D116" s="261"/>
      <c r="E116" s="262">
        <v>8.0627399999999998</v>
      </c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205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33.75" outlineLevel="3" x14ac:dyDescent="0.2">
      <c r="A117" s="227"/>
      <c r="B117" s="228"/>
      <c r="C117" s="263" t="s">
        <v>869</v>
      </c>
      <c r="D117" s="261"/>
      <c r="E117" s="262">
        <v>2.8031999999999999</v>
      </c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205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33.75" outlineLevel="3" x14ac:dyDescent="0.2">
      <c r="A118" s="227"/>
      <c r="B118" s="228"/>
      <c r="C118" s="263" t="s">
        <v>870</v>
      </c>
      <c r="D118" s="261"/>
      <c r="E118" s="262">
        <v>2.3056000000000001</v>
      </c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205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2.5" outlineLevel="3" x14ac:dyDescent="0.2">
      <c r="A119" s="227"/>
      <c r="B119" s="228"/>
      <c r="C119" s="263" t="s">
        <v>871</v>
      </c>
      <c r="D119" s="261"/>
      <c r="E119" s="262">
        <v>1.2185600000000001</v>
      </c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205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33.75" outlineLevel="3" x14ac:dyDescent="0.2">
      <c r="A120" s="227"/>
      <c r="B120" s="228"/>
      <c r="C120" s="263" t="s">
        <v>872</v>
      </c>
      <c r="D120" s="261"/>
      <c r="E120" s="262">
        <v>1.2076800000000001</v>
      </c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205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41">
        <v>14</v>
      </c>
      <c r="B121" s="242" t="s">
        <v>873</v>
      </c>
      <c r="C121" s="251" t="s">
        <v>874</v>
      </c>
      <c r="D121" s="243" t="s">
        <v>321</v>
      </c>
      <c r="E121" s="244">
        <v>855.82925</v>
      </c>
      <c r="F121" s="245"/>
      <c r="G121" s="246">
        <f>ROUND(E121*F121,2)</f>
        <v>0</v>
      </c>
      <c r="H121" s="231"/>
      <c r="I121" s="230">
        <f>ROUND(E121*H121,2)</f>
        <v>0</v>
      </c>
      <c r="J121" s="231"/>
      <c r="K121" s="230">
        <f>ROUND(E121*J121,2)</f>
        <v>0</v>
      </c>
      <c r="L121" s="230">
        <v>21</v>
      </c>
      <c r="M121" s="230">
        <f>G121*(1+L121/100)</f>
        <v>0</v>
      </c>
      <c r="N121" s="229">
        <v>1</v>
      </c>
      <c r="O121" s="229">
        <f>ROUND(E121*N121,2)</f>
        <v>855.83</v>
      </c>
      <c r="P121" s="229">
        <v>0</v>
      </c>
      <c r="Q121" s="229">
        <f>ROUND(E121*P121,2)</f>
        <v>0</v>
      </c>
      <c r="R121" s="230" t="s">
        <v>322</v>
      </c>
      <c r="S121" s="230" t="s">
        <v>148</v>
      </c>
      <c r="T121" s="230" t="s">
        <v>221</v>
      </c>
      <c r="U121" s="230">
        <v>0</v>
      </c>
      <c r="V121" s="230">
        <f>ROUND(E121*U121,2)</f>
        <v>0</v>
      </c>
      <c r="W121" s="230"/>
      <c r="X121" s="230" t="s">
        <v>323</v>
      </c>
      <c r="Y121" s="230" t="s">
        <v>136</v>
      </c>
      <c r="Z121" s="210"/>
      <c r="AA121" s="210"/>
      <c r="AB121" s="210"/>
      <c r="AC121" s="210"/>
      <c r="AD121" s="210"/>
      <c r="AE121" s="210"/>
      <c r="AF121" s="210"/>
      <c r="AG121" s="210" t="s">
        <v>324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27"/>
      <c r="B122" s="228"/>
      <c r="C122" s="252" t="s">
        <v>875</v>
      </c>
      <c r="D122" s="247"/>
      <c r="E122" s="247"/>
      <c r="F122" s="247"/>
      <c r="G122" s="247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30"/>
      <c r="Z122" s="210"/>
      <c r="AA122" s="210"/>
      <c r="AB122" s="210"/>
      <c r="AC122" s="210"/>
      <c r="AD122" s="210"/>
      <c r="AE122" s="210"/>
      <c r="AF122" s="210"/>
      <c r="AG122" s="210" t="s">
        <v>139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78.75" outlineLevel="2" x14ac:dyDescent="0.2">
      <c r="A123" s="227"/>
      <c r="B123" s="228"/>
      <c r="C123" s="263" t="s">
        <v>876</v>
      </c>
      <c r="D123" s="261"/>
      <c r="E123" s="262">
        <v>296.98495000000003</v>
      </c>
      <c r="F123" s="230"/>
      <c r="G123" s="230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205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45" outlineLevel="3" x14ac:dyDescent="0.2">
      <c r="A124" s="227"/>
      <c r="B124" s="228"/>
      <c r="C124" s="263" t="s">
        <v>877</v>
      </c>
      <c r="D124" s="261"/>
      <c r="E124" s="262">
        <v>95.150180000000006</v>
      </c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205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33.75" outlineLevel="3" x14ac:dyDescent="0.2">
      <c r="A125" s="227"/>
      <c r="B125" s="228"/>
      <c r="C125" s="263" t="s">
        <v>878</v>
      </c>
      <c r="D125" s="261"/>
      <c r="E125" s="262">
        <v>355.84935999999999</v>
      </c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205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33.75" outlineLevel="3" x14ac:dyDescent="0.2">
      <c r="A126" s="227"/>
      <c r="B126" s="228"/>
      <c r="C126" s="263" t="s">
        <v>879</v>
      </c>
      <c r="D126" s="261"/>
      <c r="E126" s="262">
        <v>56.135080000000002</v>
      </c>
      <c r="F126" s="230"/>
      <c r="G126" s="230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30"/>
      <c r="Z126" s="210"/>
      <c r="AA126" s="210"/>
      <c r="AB126" s="210"/>
      <c r="AC126" s="210"/>
      <c r="AD126" s="210"/>
      <c r="AE126" s="210"/>
      <c r="AF126" s="210"/>
      <c r="AG126" s="210" t="s">
        <v>205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56.25" outlineLevel="3" x14ac:dyDescent="0.2">
      <c r="A127" s="227"/>
      <c r="B127" s="228"/>
      <c r="C127" s="263" t="s">
        <v>880</v>
      </c>
      <c r="D127" s="261"/>
      <c r="E127" s="262">
        <v>20.960370000000001</v>
      </c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205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67.5" outlineLevel="3" x14ac:dyDescent="0.2">
      <c r="A128" s="227"/>
      <c r="B128" s="228"/>
      <c r="C128" s="263" t="s">
        <v>881</v>
      </c>
      <c r="D128" s="261"/>
      <c r="E128" s="262">
        <v>12.698</v>
      </c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205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33.75" outlineLevel="3" x14ac:dyDescent="0.2">
      <c r="A129" s="227"/>
      <c r="B129" s="228"/>
      <c r="C129" s="263" t="s">
        <v>882</v>
      </c>
      <c r="D129" s="261"/>
      <c r="E129" s="262">
        <v>6.0765799999999999</v>
      </c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205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56.25" outlineLevel="3" x14ac:dyDescent="0.2">
      <c r="A130" s="227"/>
      <c r="B130" s="228"/>
      <c r="C130" s="263" t="s">
        <v>883</v>
      </c>
      <c r="D130" s="261"/>
      <c r="E130" s="262">
        <v>11.974729999999999</v>
      </c>
      <c r="F130" s="230"/>
      <c r="G130" s="230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205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2.5" outlineLevel="1" x14ac:dyDescent="0.2">
      <c r="A131" s="241">
        <v>15</v>
      </c>
      <c r="B131" s="242" t="s">
        <v>884</v>
      </c>
      <c r="C131" s="251" t="s">
        <v>885</v>
      </c>
      <c r="D131" s="243" t="s">
        <v>307</v>
      </c>
      <c r="E131" s="244">
        <v>24.5</v>
      </c>
      <c r="F131" s="245"/>
      <c r="G131" s="246">
        <f>ROUND(E131*F131,2)</f>
        <v>0</v>
      </c>
      <c r="H131" s="231"/>
      <c r="I131" s="230">
        <f>ROUND(E131*H131,2)</f>
        <v>0</v>
      </c>
      <c r="J131" s="231"/>
      <c r="K131" s="230">
        <f>ROUND(E131*J131,2)</f>
        <v>0</v>
      </c>
      <c r="L131" s="230">
        <v>21</v>
      </c>
      <c r="M131" s="230">
        <f>G131*(1+L131/100)</f>
        <v>0</v>
      </c>
      <c r="N131" s="229">
        <v>1.044E-2</v>
      </c>
      <c r="O131" s="229">
        <f>ROUND(E131*N131,2)</f>
        <v>0.26</v>
      </c>
      <c r="P131" s="229">
        <v>0</v>
      </c>
      <c r="Q131" s="229">
        <f>ROUND(E131*P131,2)</f>
        <v>0</v>
      </c>
      <c r="R131" s="230"/>
      <c r="S131" s="230" t="s">
        <v>148</v>
      </c>
      <c r="T131" s="230" t="s">
        <v>221</v>
      </c>
      <c r="U131" s="230">
        <v>3.3877199999999998</v>
      </c>
      <c r="V131" s="230">
        <f>ROUND(E131*U131,2)</f>
        <v>83</v>
      </c>
      <c r="W131" s="230"/>
      <c r="X131" s="230" t="s">
        <v>200</v>
      </c>
      <c r="Y131" s="230" t="s">
        <v>136</v>
      </c>
      <c r="Z131" s="210"/>
      <c r="AA131" s="210"/>
      <c r="AB131" s="210"/>
      <c r="AC131" s="210"/>
      <c r="AD131" s="210"/>
      <c r="AE131" s="210"/>
      <c r="AF131" s="210"/>
      <c r="AG131" s="210" t="s">
        <v>201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27"/>
      <c r="B132" s="228"/>
      <c r="C132" s="252" t="s">
        <v>348</v>
      </c>
      <c r="D132" s="247"/>
      <c r="E132" s="247"/>
      <c r="F132" s="247"/>
      <c r="G132" s="247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139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x14ac:dyDescent="0.2">
      <c r="A133" s="234" t="s">
        <v>128</v>
      </c>
      <c r="B133" s="235" t="s">
        <v>81</v>
      </c>
      <c r="C133" s="250" t="s">
        <v>82</v>
      </c>
      <c r="D133" s="236"/>
      <c r="E133" s="237"/>
      <c r="F133" s="238"/>
      <c r="G133" s="239">
        <f>SUMIF(AG134:AG145,"&lt;&gt;NOR",G134:G145)</f>
        <v>0</v>
      </c>
      <c r="H133" s="233"/>
      <c r="I133" s="233">
        <f>SUM(I134:I145)</f>
        <v>0</v>
      </c>
      <c r="J133" s="233"/>
      <c r="K133" s="233">
        <f>SUM(K134:K145)</f>
        <v>0</v>
      </c>
      <c r="L133" s="233"/>
      <c r="M133" s="233">
        <f>SUM(M134:M145)</f>
        <v>0</v>
      </c>
      <c r="N133" s="232"/>
      <c r="O133" s="232">
        <f>SUM(O134:O145)</f>
        <v>9.94</v>
      </c>
      <c r="P133" s="232"/>
      <c r="Q133" s="232">
        <f>SUM(Q134:Q145)</f>
        <v>0</v>
      </c>
      <c r="R133" s="233"/>
      <c r="S133" s="233"/>
      <c r="T133" s="233"/>
      <c r="U133" s="233"/>
      <c r="V133" s="233">
        <f>SUM(V134:V145)</f>
        <v>9.3000000000000007</v>
      </c>
      <c r="W133" s="233"/>
      <c r="X133" s="233"/>
      <c r="Y133" s="233"/>
      <c r="AG133" t="s">
        <v>129</v>
      </c>
    </row>
    <row r="134" spans="1:60" outlineLevel="1" x14ac:dyDescent="0.2">
      <c r="A134" s="241">
        <v>16</v>
      </c>
      <c r="B134" s="242" t="s">
        <v>886</v>
      </c>
      <c r="C134" s="251" t="s">
        <v>887</v>
      </c>
      <c r="D134" s="243" t="s">
        <v>220</v>
      </c>
      <c r="E134" s="244">
        <v>3.4107500000000002</v>
      </c>
      <c r="F134" s="245"/>
      <c r="G134" s="246">
        <f>ROUND(E134*F134,2)</f>
        <v>0</v>
      </c>
      <c r="H134" s="231"/>
      <c r="I134" s="230">
        <f>ROUND(E134*H134,2)</f>
        <v>0</v>
      </c>
      <c r="J134" s="231"/>
      <c r="K134" s="230">
        <f>ROUND(E134*J134,2)</f>
        <v>0</v>
      </c>
      <c r="L134" s="230">
        <v>21</v>
      </c>
      <c r="M134" s="230">
        <f>G134*(1+L134/100)</f>
        <v>0</v>
      </c>
      <c r="N134" s="229">
        <v>2.59138</v>
      </c>
      <c r="O134" s="229">
        <f>ROUND(E134*N134,2)</f>
        <v>8.84</v>
      </c>
      <c r="P134" s="229">
        <v>0</v>
      </c>
      <c r="Q134" s="229">
        <f>ROUND(E134*P134,2)</f>
        <v>0</v>
      </c>
      <c r="R134" s="230"/>
      <c r="S134" s="230" t="s">
        <v>148</v>
      </c>
      <c r="T134" s="230" t="s">
        <v>221</v>
      </c>
      <c r="U134" s="230">
        <v>2.0470000000000002</v>
      </c>
      <c r="V134" s="230">
        <f>ROUND(E134*U134,2)</f>
        <v>6.98</v>
      </c>
      <c r="W134" s="230"/>
      <c r="X134" s="230" t="s">
        <v>200</v>
      </c>
      <c r="Y134" s="230" t="s">
        <v>136</v>
      </c>
      <c r="Z134" s="210"/>
      <c r="AA134" s="210"/>
      <c r="AB134" s="210"/>
      <c r="AC134" s="210"/>
      <c r="AD134" s="210"/>
      <c r="AE134" s="210"/>
      <c r="AF134" s="210"/>
      <c r="AG134" s="210" t="s">
        <v>201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27"/>
      <c r="B135" s="228"/>
      <c r="C135" s="252" t="s">
        <v>888</v>
      </c>
      <c r="D135" s="247"/>
      <c r="E135" s="247"/>
      <c r="F135" s="247"/>
      <c r="G135" s="247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139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27"/>
      <c r="B136" s="228"/>
      <c r="C136" s="253" t="s">
        <v>889</v>
      </c>
      <c r="D136" s="248"/>
      <c r="E136" s="248"/>
      <c r="F136" s="248"/>
      <c r="G136" s="248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139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33.75" outlineLevel="2" x14ac:dyDescent="0.2">
      <c r="A137" s="227"/>
      <c r="B137" s="228"/>
      <c r="C137" s="263" t="s">
        <v>890</v>
      </c>
      <c r="D137" s="261"/>
      <c r="E137" s="262">
        <v>3.4107500000000002</v>
      </c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205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41">
        <v>17</v>
      </c>
      <c r="B138" s="242" t="s">
        <v>891</v>
      </c>
      <c r="C138" s="251" t="s">
        <v>892</v>
      </c>
      <c r="D138" s="243" t="s">
        <v>341</v>
      </c>
      <c r="E138" s="244">
        <v>1</v>
      </c>
      <c r="F138" s="245"/>
      <c r="G138" s="246">
        <f>ROUND(E138*F138,2)</f>
        <v>0</v>
      </c>
      <c r="H138" s="231"/>
      <c r="I138" s="230">
        <f>ROUND(E138*H138,2)</f>
        <v>0</v>
      </c>
      <c r="J138" s="231"/>
      <c r="K138" s="230">
        <f>ROUND(E138*J138,2)</f>
        <v>0</v>
      </c>
      <c r="L138" s="230">
        <v>21</v>
      </c>
      <c r="M138" s="230">
        <f>G138*(1+L138/100)</f>
        <v>0</v>
      </c>
      <c r="N138" s="229">
        <v>1.0900000000000001</v>
      </c>
      <c r="O138" s="229">
        <f>ROUND(E138*N138,2)</f>
        <v>1.0900000000000001</v>
      </c>
      <c r="P138" s="229">
        <v>0</v>
      </c>
      <c r="Q138" s="229">
        <f>ROUND(E138*P138,2)</f>
        <v>0</v>
      </c>
      <c r="R138" s="230" t="s">
        <v>322</v>
      </c>
      <c r="S138" s="230" t="s">
        <v>148</v>
      </c>
      <c r="T138" s="230" t="s">
        <v>221</v>
      </c>
      <c r="U138" s="230">
        <v>0</v>
      </c>
      <c r="V138" s="230">
        <f>ROUND(E138*U138,2)</f>
        <v>0</v>
      </c>
      <c r="W138" s="230"/>
      <c r="X138" s="230" t="s">
        <v>323</v>
      </c>
      <c r="Y138" s="230" t="s">
        <v>136</v>
      </c>
      <c r="Z138" s="210"/>
      <c r="AA138" s="210"/>
      <c r="AB138" s="210"/>
      <c r="AC138" s="210"/>
      <c r="AD138" s="210"/>
      <c r="AE138" s="210"/>
      <c r="AF138" s="210"/>
      <c r="AG138" s="210" t="s">
        <v>324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27"/>
      <c r="B139" s="228"/>
      <c r="C139" s="252" t="s">
        <v>893</v>
      </c>
      <c r="D139" s="247"/>
      <c r="E139" s="247"/>
      <c r="F139" s="247"/>
      <c r="G139" s="247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139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41">
        <v>18</v>
      </c>
      <c r="B140" s="242" t="s">
        <v>894</v>
      </c>
      <c r="C140" s="251" t="s">
        <v>895</v>
      </c>
      <c r="D140" s="243" t="s">
        <v>341</v>
      </c>
      <c r="E140" s="244">
        <v>1</v>
      </c>
      <c r="F140" s="245"/>
      <c r="G140" s="246">
        <f>ROUND(E140*F140,2)</f>
        <v>0</v>
      </c>
      <c r="H140" s="231"/>
      <c r="I140" s="230">
        <f>ROUND(E140*H140,2)</f>
        <v>0</v>
      </c>
      <c r="J140" s="231"/>
      <c r="K140" s="230">
        <f>ROUND(E140*J140,2)</f>
        <v>0</v>
      </c>
      <c r="L140" s="230">
        <v>21</v>
      </c>
      <c r="M140" s="230">
        <f>G140*(1+L140/100)</f>
        <v>0</v>
      </c>
      <c r="N140" s="229">
        <v>0</v>
      </c>
      <c r="O140" s="229">
        <f>ROUND(E140*N140,2)</f>
        <v>0</v>
      </c>
      <c r="P140" s="229">
        <v>0</v>
      </c>
      <c r="Q140" s="229">
        <f>ROUND(E140*P140,2)</f>
        <v>0</v>
      </c>
      <c r="R140" s="230"/>
      <c r="S140" s="230" t="s">
        <v>148</v>
      </c>
      <c r="T140" s="230" t="s">
        <v>221</v>
      </c>
      <c r="U140" s="230">
        <v>0.94599999999999995</v>
      </c>
      <c r="V140" s="230">
        <f>ROUND(E140*U140,2)</f>
        <v>0.95</v>
      </c>
      <c r="W140" s="230"/>
      <c r="X140" s="230" t="s">
        <v>200</v>
      </c>
      <c r="Y140" s="230" t="s">
        <v>136</v>
      </c>
      <c r="Z140" s="210"/>
      <c r="AA140" s="210"/>
      <c r="AB140" s="210"/>
      <c r="AC140" s="210"/>
      <c r="AD140" s="210"/>
      <c r="AE140" s="210"/>
      <c r="AF140" s="210"/>
      <c r="AG140" s="210" t="s">
        <v>201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27"/>
      <c r="B141" s="228"/>
      <c r="C141" s="252" t="s">
        <v>896</v>
      </c>
      <c r="D141" s="247"/>
      <c r="E141" s="247"/>
      <c r="F141" s="247"/>
      <c r="G141" s="247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139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41">
        <v>19</v>
      </c>
      <c r="B142" s="242" t="s">
        <v>897</v>
      </c>
      <c r="C142" s="251" t="s">
        <v>898</v>
      </c>
      <c r="D142" s="243" t="s">
        <v>341</v>
      </c>
      <c r="E142" s="244">
        <v>6</v>
      </c>
      <c r="F142" s="245"/>
      <c r="G142" s="246">
        <f>ROUND(E142*F142,2)</f>
        <v>0</v>
      </c>
      <c r="H142" s="231"/>
      <c r="I142" s="230">
        <f>ROUND(E142*H142,2)</f>
        <v>0</v>
      </c>
      <c r="J142" s="231"/>
      <c r="K142" s="230">
        <f>ROUND(E142*J142,2)</f>
        <v>0</v>
      </c>
      <c r="L142" s="230">
        <v>21</v>
      </c>
      <c r="M142" s="230">
        <f>G142*(1+L142/100)</f>
        <v>0</v>
      </c>
      <c r="N142" s="229">
        <v>1.5E-3</v>
      </c>
      <c r="O142" s="229">
        <f>ROUND(E142*N142,2)</f>
        <v>0.01</v>
      </c>
      <c r="P142" s="229">
        <v>0</v>
      </c>
      <c r="Q142" s="229">
        <f>ROUND(E142*P142,2)</f>
        <v>0</v>
      </c>
      <c r="R142" s="230" t="s">
        <v>322</v>
      </c>
      <c r="S142" s="230" t="s">
        <v>148</v>
      </c>
      <c r="T142" s="230" t="s">
        <v>221</v>
      </c>
      <c r="U142" s="230">
        <v>0</v>
      </c>
      <c r="V142" s="230">
        <f>ROUND(E142*U142,2)</f>
        <v>0</v>
      </c>
      <c r="W142" s="230"/>
      <c r="X142" s="230" t="s">
        <v>323</v>
      </c>
      <c r="Y142" s="230" t="s">
        <v>136</v>
      </c>
      <c r="Z142" s="210"/>
      <c r="AA142" s="210"/>
      <c r="AB142" s="210"/>
      <c r="AC142" s="210"/>
      <c r="AD142" s="210"/>
      <c r="AE142" s="210"/>
      <c r="AF142" s="210"/>
      <c r="AG142" s="210" t="s">
        <v>324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27"/>
      <c r="B143" s="228"/>
      <c r="C143" s="252" t="s">
        <v>899</v>
      </c>
      <c r="D143" s="247"/>
      <c r="E143" s="247"/>
      <c r="F143" s="247"/>
      <c r="G143" s="247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139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41">
        <v>20</v>
      </c>
      <c r="B144" s="242" t="s">
        <v>900</v>
      </c>
      <c r="C144" s="251" t="s">
        <v>901</v>
      </c>
      <c r="D144" s="243" t="s">
        <v>341</v>
      </c>
      <c r="E144" s="244">
        <v>6</v>
      </c>
      <c r="F144" s="245"/>
      <c r="G144" s="246">
        <f>ROUND(E144*F144,2)</f>
        <v>0</v>
      </c>
      <c r="H144" s="231"/>
      <c r="I144" s="230">
        <f>ROUND(E144*H144,2)</f>
        <v>0</v>
      </c>
      <c r="J144" s="231"/>
      <c r="K144" s="230">
        <f>ROUND(E144*J144,2)</f>
        <v>0</v>
      </c>
      <c r="L144" s="230">
        <v>21</v>
      </c>
      <c r="M144" s="230">
        <f>G144*(1+L144/100)</f>
        <v>0</v>
      </c>
      <c r="N144" s="229">
        <v>0</v>
      </c>
      <c r="O144" s="229">
        <f>ROUND(E144*N144,2)</f>
        <v>0</v>
      </c>
      <c r="P144" s="229">
        <v>0</v>
      </c>
      <c r="Q144" s="229">
        <f>ROUND(E144*P144,2)</f>
        <v>0</v>
      </c>
      <c r="R144" s="230"/>
      <c r="S144" s="230" t="s">
        <v>387</v>
      </c>
      <c r="T144" s="230" t="s">
        <v>387</v>
      </c>
      <c r="U144" s="230">
        <v>0.22900000000000001</v>
      </c>
      <c r="V144" s="230">
        <f>ROUND(E144*U144,2)</f>
        <v>1.37</v>
      </c>
      <c r="W144" s="230"/>
      <c r="X144" s="230" t="s">
        <v>200</v>
      </c>
      <c r="Y144" s="230" t="s">
        <v>136</v>
      </c>
      <c r="Z144" s="210"/>
      <c r="AA144" s="210"/>
      <c r="AB144" s="210"/>
      <c r="AC144" s="210"/>
      <c r="AD144" s="210"/>
      <c r="AE144" s="210"/>
      <c r="AF144" s="210"/>
      <c r="AG144" s="210" t="s">
        <v>201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27"/>
      <c r="B145" s="228"/>
      <c r="C145" s="252" t="s">
        <v>902</v>
      </c>
      <c r="D145" s="247"/>
      <c r="E145" s="247"/>
      <c r="F145" s="247"/>
      <c r="G145" s="247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30"/>
      <c r="Z145" s="210"/>
      <c r="AA145" s="210"/>
      <c r="AB145" s="210"/>
      <c r="AC145" s="210"/>
      <c r="AD145" s="210"/>
      <c r="AE145" s="210"/>
      <c r="AF145" s="210"/>
      <c r="AG145" s="210" t="s">
        <v>139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x14ac:dyDescent="0.2">
      <c r="A146" s="234" t="s">
        <v>128</v>
      </c>
      <c r="B146" s="235" t="s">
        <v>85</v>
      </c>
      <c r="C146" s="250" t="s">
        <v>86</v>
      </c>
      <c r="D146" s="236"/>
      <c r="E146" s="237"/>
      <c r="F146" s="238"/>
      <c r="G146" s="239">
        <f>SUMIF(AG147:AG156,"&lt;&gt;NOR",G147:G156)</f>
        <v>0</v>
      </c>
      <c r="H146" s="233"/>
      <c r="I146" s="233">
        <f>SUM(I147:I156)</f>
        <v>0</v>
      </c>
      <c r="J146" s="233"/>
      <c r="K146" s="233">
        <f>SUM(K147:K156)</f>
        <v>0</v>
      </c>
      <c r="L146" s="233"/>
      <c r="M146" s="233">
        <f>SUM(M147:M156)</f>
        <v>0</v>
      </c>
      <c r="N146" s="232"/>
      <c r="O146" s="232">
        <f>SUM(O147:O156)</f>
        <v>47.98</v>
      </c>
      <c r="P146" s="232"/>
      <c r="Q146" s="232">
        <f>SUM(Q147:Q156)</f>
        <v>0</v>
      </c>
      <c r="R146" s="233"/>
      <c r="S146" s="233"/>
      <c r="T146" s="233"/>
      <c r="U146" s="233"/>
      <c r="V146" s="233">
        <f>SUM(V147:V156)</f>
        <v>49.02</v>
      </c>
      <c r="W146" s="233"/>
      <c r="X146" s="233"/>
      <c r="Y146" s="233"/>
      <c r="AG146" t="s">
        <v>129</v>
      </c>
    </row>
    <row r="147" spans="1:60" outlineLevel="1" x14ac:dyDescent="0.2">
      <c r="A147" s="241">
        <v>21</v>
      </c>
      <c r="B147" s="242" t="s">
        <v>903</v>
      </c>
      <c r="C147" s="251" t="s">
        <v>904</v>
      </c>
      <c r="D147" s="243" t="s">
        <v>220</v>
      </c>
      <c r="E147" s="244">
        <v>19</v>
      </c>
      <c r="F147" s="245"/>
      <c r="G147" s="246">
        <f>ROUND(E147*F147,2)</f>
        <v>0</v>
      </c>
      <c r="H147" s="231"/>
      <c r="I147" s="230">
        <f>ROUND(E147*H147,2)</f>
        <v>0</v>
      </c>
      <c r="J147" s="231"/>
      <c r="K147" s="230">
        <f>ROUND(E147*J147,2)</f>
        <v>0</v>
      </c>
      <c r="L147" s="230">
        <v>21</v>
      </c>
      <c r="M147" s="230">
        <f>G147*(1+L147/100)</f>
        <v>0</v>
      </c>
      <c r="N147" s="229">
        <v>2.5249999999999999</v>
      </c>
      <c r="O147" s="229">
        <f>ROUND(E147*N147,2)</f>
        <v>47.98</v>
      </c>
      <c r="P147" s="229">
        <v>0</v>
      </c>
      <c r="Q147" s="229">
        <f>ROUND(E147*P147,2)</f>
        <v>0</v>
      </c>
      <c r="R147" s="230"/>
      <c r="S147" s="230" t="s">
        <v>148</v>
      </c>
      <c r="T147" s="230" t="s">
        <v>221</v>
      </c>
      <c r="U147" s="230">
        <v>2.58</v>
      </c>
      <c r="V147" s="230">
        <f>ROUND(E147*U147,2)</f>
        <v>49.02</v>
      </c>
      <c r="W147" s="230"/>
      <c r="X147" s="230" t="s">
        <v>200</v>
      </c>
      <c r="Y147" s="230" t="s">
        <v>136</v>
      </c>
      <c r="Z147" s="210"/>
      <c r="AA147" s="210"/>
      <c r="AB147" s="210"/>
      <c r="AC147" s="210"/>
      <c r="AD147" s="210"/>
      <c r="AE147" s="210"/>
      <c r="AF147" s="210"/>
      <c r="AG147" s="210" t="s">
        <v>201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">
      <c r="A148" s="227"/>
      <c r="B148" s="228"/>
      <c r="C148" s="252" t="s">
        <v>905</v>
      </c>
      <c r="D148" s="247"/>
      <c r="E148" s="247"/>
      <c r="F148" s="247"/>
      <c r="G148" s="247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139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">
      <c r="A149" s="227"/>
      <c r="B149" s="228"/>
      <c r="C149" s="253" t="s">
        <v>906</v>
      </c>
      <c r="D149" s="248"/>
      <c r="E149" s="248"/>
      <c r="F149" s="248"/>
      <c r="G149" s="248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139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2.5" outlineLevel="2" x14ac:dyDescent="0.2">
      <c r="A150" s="227"/>
      <c r="B150" s="228"/>
      <c r="C150" s="263" t="s">
        <v>907</v>
      </c>
      <c r="D150" s="261"/>
      <c r="E150" s="262">
        <v>5.4</v>
      </c>
      <c r="F150" s="230"/>
      <c r="G150" s="230"/>
      <c r="H150" s="230"/>
      <c r="I150" s="230"/>
      <c r="J150" s="230"/>
      <c r="K150" s="230"/>
      <c r="L150" s="230"/>
      <c r="M150" s="230"/>
      <c r="N150" s="229"/>
      <c r="O150" s="229"/>
      <c r="P150" s="229"/>
      <c r="Q150" s="229"/>
      <c r="R150" s="230"/>
      <c r="S150" s="230"/>
      <c r="T150" s="230"/>
      <c r="U150" s="230"/>
      <c r="V150" s="230"/>
      <c r="W150" s="230"/>
      <c r="X150" s="230"/>
      <c r="Y150" s="230"/>
      <c r="Z150" s="210"/>
      <c r="AA150" s="210"/>
      <c r="AB150" s="210"/>
      <c r="AC150" s="210"/>
      <c r="AD150" s="210"/>
      <c r="AE150" s="210"/>
      <c r="AF150" s="210"/>
      <c r="AG150" s="210" t="s">
        <v>205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2.5" outlineLevel="3" x14ac:dyDescent="0.2">
      <c r="A151" s="227"/>
      <c r="B151" s="228"/>
      <c r="C151" s="263" t="s">
        <v>908</v>
      </c>
      <c r="D151" s="261"/>
      <c r="E151" s="262">
        <v>5.625</v>
      </c>
      <c r="F151" s="230"/>
      <c r="G151" s="230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205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22.5" outlineLevel="3" x14ac:dyDescent="0.2">
      <c r="A152" s="227"/>
      <c r="B152" s="228"/>
      <c r="C152" s="263" t="s">
        <v>909</v>
      </c>
      <c r="D152" s="261"/>
      <c r="E152" s="262">
        <v>3.125</v>
      </c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205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27"/>
      <c r="B153" s="228"/>
      <c r="C153" s="263" t="s">
        <v>910</v>
      </c>
      <c r="D153" s="261"/>
      <c r="E153" s="262">
        <v>1.25</v>
      </c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30"/>
      <c r="Z153" s="210"/>
      <c r="AA153" s="210"/>
      <c r="AB153" s="210"/>
      <c r="AC153" s="210"/>
      <c r="AD153" s="210"/>
      <c r="AE153" s="210"/>
      <c r="AF153" s="210"/>
      <c r="AG153" s="210" t="s">
        <v>205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2.5" outlineLevel="3" x14ac:dyDescent="0.2">
      <c r="A154" s="227"/>
      <c r="B154" s="228"/>
      <c r="C154" s="263" t="s">
        <v>911</v>
      </c>
      <c r="D154" s="261"/>
      <c r="E154" s="262">
        <v>1.35</v>
      </c>
      <c r="F154" s="230"/>
      <c r="G154" s="230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205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22.5" outlineLevel="3" x14ac:dyDescent="0.2">
      <c r="A155" s="227"/>
      <c r="B155" s="228"/>
      <c r="C155" s="263" t="s">
        <v>912</v>
      </c>
      <c r="D155" s="261"/>
      <c r="E155" s="262">
        <v>1.8</v>
      </c>
      <c r="F155" s="230"/>
      <c r="G155" s="230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205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22.5" outlineLevel="3" x14ac:dyDescent="0.2">
      <c r="A156" s="227"/>
      <c r="B156" s="228"/>
      <c r="C156" s="263" t="s">
        <v>913</v>
      </c>
      <c r="D156" s="261"/>
      <c r="E156" s="262">
        <v>0.45</v>
      </c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30"/>
      <c r="Z156" s="210"/>
      <c r="AA156" s="210"/>
      <c r="AB156" s="210"/>
      <c r="AC156" s="210"/>
      <c r="AD156" s="210"/>
      <c r="AE156" s="210"/>
      <c r="AF156" s="210"/>
      <c r="AG156" s="210" t="s">
        <v>205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x14ac:dyDescent="0.2">
      <c r="A157" s="234" t="s">
        <v>128</v>
      </c>
      <c r="B157" s="235" t="s">
        <v>87</v>
      </c>
      <c r="C157" s="250" t="s">
        <v>88</v>
      </c>
      <c r="D157" s="236"/>
      <c r="E157" s="237"/>
      <c r="F157" s="238"/>
      <c r="G157" s="239">
        <f>SUMIF(AG158:AG411,"&lt;&gt;NOR",G158:G411)</f>
        <v>0</v>
      </c>
      <c r="H157" s="233"/>
      <c r="I157" s="233">
        <f>SUM(I158:I411)</f>
        <v>0</v>
      </c>
      <c r="J157" s="233"/>
      <c r="K157" s="233">
        <f>SUM(K158:K411)</f>
        <v>0</v>
      </c>
      <c r="L157" s="233"/>
      <c r="M157" s="233">
        <f>SUM(M158:M411)</f>
        <v>0</v>
      </c>
      <c r="N157" s="232"/>
      <c r="O157" s="232">
        <f>SUM(O158:O411)</f>
        <v>13.309999999999995</v>
      </c>
      <c r="P157" s="232"/>
      <c r="Q157" s="232">
        <f>SUM(Q158:Q411)</f>
        <v>0</v>
      </c>
      <c r="R157" s="233"/>
      <c r="S157" s="233"/>
      <c r="T157" s="233"/>
      <c r="U157" s="233"/>
      <c r="V157" s="233">
        <f>SUM(V158:V411)</f>
        <v>228.63000000000002</v>
      </c>
      <c r="W157" s="233"/>
      <c r="X157" s="233"/>
      <c r="Y157" s="233"/>
      <c r="AG157" t="s">
        <v>129</v>
      </c>
    </row>
    <row r="158" spans="1:60" outlineLevel="1" x14ac:dyDescent="0.2">
      <c r="A158" s="241">
        <v>22</v>
      </c>
      <c r="B158" s="242" t="s">
        <v>914</v>
      </c>
      <c r="C158" s="251" t="s">
        <v>915</v>
      </c>
      <c r="D158" s="243" t="s">
        <v>341</v>
      </c>
      <c r="E158" s="244">
        <v>2</v>
      </c>
      <c r="F158" s="245"/>
      <c r="G158" s="246">
        <f>ROUND(E158*F158,2)</f>
        <v>0</v>
      </c>
      <c r="H158" s="231"/>
      <c r="I158" s="230">
        <f>ROUND(E158*H158,2)</f>
        <v>0</v>
      </c>
      <c r="J158" s="231"/>
      <c r="K158" s="230">
        <f>ROUND(E158*J158,2)</f>
        <v>0</v>
      </c>
      <c r="L158" s="230">
        <v>21</v>
      </c>
      <c r="M158" s="230">
        <f>G158*(1+L158/100)</f>
        <v>0</v>
      </c>
      <c r="N158" s="229">
        <v>6.9000000000000006E-2</v>
      </c>
      <c r="O158" s="229">
        <f>ROUND(E158*N158,2)</f>
        <v>0.14000000000000001</v>
      </c>
      <c r="P158" s="229">
        <v>0</v>
      </c>
      <c r="Q158" s="229">
        <f>ROUND(E158*P158,2)</f>
        <v>0</v>
      </c>
      <c r="R158" s="230" t="s">
        <v>322</v>
      </c>
      <c r="S158" s="230" t="s">
        <v>148</v>
      </c>
      <c r="T158" s="230" t="s">
        <v>221</v>
      </c>
      <c r="U158" s="230">
        <v>0</v>
      </c>
      <c r="V158" s="230">
        <f>ROUND(E158*U158,2)</f>
        <v>0</v>
      </c>
      <c r="W158" s="230"/>
      <c r="X158" s="230" t="s">
        <v>323</v>
      </c>
      <c r="Y158" s="230" t="s">
        <v>136</v>
      </c>
      <c r="Z158" s="210"/>
      <c r="AA158" s="210"/>
      <c r="AB158" s="210"/>
      <c r="AC158" s="210"/>
      <c r="AD158" s="210"/>
      <c r="AE158" s="210"/>
      <c r="AF158" s="210"/>
      <c r="AG158" s="210" t="s">
        <v>324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27"/>
      <c r="B159" s="228"/>
      <c r="C159" s="252" t="s">
        <v>916</v>
      </c>
      <c r="D159" s="247"/>
      <c r="E159" s="247"/>
      <c r="F159" s="247"/>
      <c r="G159" s="247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30"/>
      <c r="Z159" s="210"/>
      <c r="AA159" s="210"/>
      <c r="AB159" s="210"/>
      <c r="AC159" s="210"/>
      <c r="AD159" s="210"/>
      <c r="AE159" s="210"/>
      <c r="AF159" s="210"/>
      <c r="AG159" s="210" t="s">
        <v>139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27"/>
      <c r="B160" s="228"/>
      <c r="C160" s="253" t="s">
        <v>917</v>
      </c>
      <c r="D160" s="248"/>
      <c r="E160" s="248"/>
      <c r="F160" s="248"/>
      <c r="G160" s="248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30"/>
      <c r="Z160" s="210"/>
      <c r="AA160" s="210"/>
      <c r="AB160" s="210"/>
      <c r="AC160" s="210"/>
      <c r="AD160" s="210"/>
      <c r="AE160" s="210"/>
      <c r="AF160" s="210"/>
      <c r="AG160" s="210" t="s">
        <v>139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27"/>
      <c r="B161" s="228"/>
      <c r="C161" s="263" t="s">
        <v>918</v>
      </c>
      <c r="D161" s="261"/>
      <c r="E161" s="262">
        <v>2</v>
      </c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30"/>
      <c r="Z161" s="210"/>
      <c r="AA161" s="210"/>
      <c r="AB161" s="210"/>
      <c r="AC161" s="210"/>
      <c r="AD161" s="210"/>
      <c r="AE161" s="210"/>
      <c r="AF161" s="210"/>
      <c r="AG161" s="210" t="s">
        <v>205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41">
        <v>23</v>
      </c>
      <c r="B162" s="242" t="s">
        <v>514</v>
      </c>
      <c r="C162" s="251" t="s">
        <v>515</v>
      </c>
      <c r="D162" s="243" t="s">
        <v>341</v>
      </c>
      <c r="E162" s="244">
        <v>19</v>
      </c>
      <c r="F162" s="245"/>
      <c r="G162" s="246">
        <f>ROUND(E162*F162,2)</f>
        <v>0</v>
      </c>
      <c r="H162" s="231"/>
      <c r="I162" s="230">
        <f>ROUND(E162*H162,2)</f>
        <v>0</v>
      </c>
      <c r="J162" s="231"/>
      <c r="K162" s="230">
        <f>ROUND(E162*J162,2)</f>
        <v>0</v>
      </c>
      <c r="L162" s="230">
        <v>21</v>
      </c>
      <c r="M162" s="230">
        <f>G162*(1+L162/100)</f>
        <v>0</v>
      </c>
      <c r="N162" s="229">
        <v>8.7999999999999995E-2</v>
      </c>
      <c r="O162" s="229">
        <f>ROUND(E162*N162,2)</f>
        <v>1.67</v>
      </c>
      <c r="P162" s="229">
        <v>0</v>
      </c>
      <c r="Q162" s="229">
        <f>ROUND(E162*P162,2)</f>
        <v>0</v>
      </c>
      <c r="R162" s="230" t="s">
        <v>322</v>
      </c>
      <c r="S162" s="230" t="s">
        <v>148</v>
      </c>
      <c r="T162" s="230" t="s">
        <v>221</v>
      </c>
      <c r="U162" s="230">
        <v>0</v>
      </c>
      <c r="V162" s="230">
        <f>ROUND(E162*U162,2)</f>
        <v>0</v>
      </c>
      <c r="W162" s="230"/>
      <c r="X162" s="230" t="s">
        <v>323</v>
      </c>
      <c r="Y162" s="230" t="s">
        <v>136</v>
      </c>
      <c r="Z162" s="210"/>
      <c r="AA162" s="210"/>
      <c r="AB162" s="210"/>
      <c r="AC162" s="210"/>
      <c r="AD162" s="210"/>
      <c r="AE162" s="210"/>
      <c r="AF162" s="210"/>
      <c r="AG162" s="210" t="s">
        <v>324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">
      <c r="A163" s="227"/>
      <c r="B163" s="228"/>
      <c r="C163" s="252" t="s">
        <v>919</v>
      </c>
      <c r="D163" s="247"/>
      <c r="E163" s="247"/>
      <c r="F163" s="247"/>
      <c r="G163" s="247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139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27"/>
      <c r="B164" s="228"/>
      <c r="C164" s="253" t="s">
        <v>920</v>
      </c>
      <c r="D164" s="248"/>
      <c r="E164" s="248"/>
      <c r="F164" s="248"/>
      <c r="G164" s="248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139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2" x14ac:dyDescent="0.2">
      <c r="A165" s="227"/>
      <c r="B165" s="228"/>
      <c r="C165" s="263" t="s">
        <v>921</v>
      </c>
      <c r="D165" s="261"/>
      <c r="E165" s="262">
        <v>5</v>
      </c>
      <c r="F165" s="230"/>
      <c r="G165" s="230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30"/>
      <c r="Z165" s="210"/>
      <c r="AA165" s="210"/>
      <c r="AB165" s="210"/>
      <c r="AC165" s="210"/>
      <c r="AD165" s="210"/>
      <c r="AE165" s="210"/>
      <c r="AF165" s="210"/>
      <c r="AG165" s="210" t="s">
        <v>205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ht="22.5" outlineLevel="3" x14ac:dyDescent="0.2">
      <c r="A166" s="227"/>
      <c r="B166" s="228"/>
      <c r="C166" s="263" t="s">
        <v>922</v>
      </c>
      <c r="D166" s="261"/>
      <c r="E166" s="262">
        <v>7</v>
      </c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205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">
      <c r="A167" s="227"/>
      <c r="B167" s="228"/>
      <c r="C167" s="263" t="s">
        <v>923</v>
      </c>
      <c r="D167" s="261"/>
      <c r="E167" s="262">
        <v>5</v>
      </c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30"/>
      <c r="Z167" s="210"/>
      <c r="AA167" s="210"/>
      <c r="AB167" s="210"/>
      <c r="AC167" s="210"/>
      <c r="AD167" s="210"/>
      <c r="AE167" s="210"/>
      <c r="AF167" s="210"/>
      <c r="AG167" s="210" t="s">
        <v>205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27"/>
      <c r="B168" s="228"/>
      <c r="C168" s="263" t="s">
        <v>924</v>
      </c>
      <c r="D168" s="261"/>
      <c r="E168" s="262">
        <v>2</v>
      </c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205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41">
        <v>24</v>
      </c>
      <c r="B169" s="242" t="s">
        <v>519</v>
      </c>
      <c r="C169" s="251" t="s">
        <v>520</v>
      </c>
      <c r="D169" s="243" t="s">
        <v>341</v>
      </c>
      <c r="E169" s="244">
        <v>2</v>
      </c>
      <c r="F169" s="245"/>
      <c r="G169" s="246">
        <f>ROUND(E169*F169,2)</f>
        <v>0</v>
      </c>
      <c r="H169" s="231"/>
      <c r="I169" s="230">
        <f>ROUND(E169*H169,2)</f>
        <v>0</v>
      </c>
      <c r="J169" s="231"/>
      <c r="K169" s="230">
        <f>ROUND(E169*J169,2)</f>
        <v>0</v>
      </c>
      <c r="L169" s="230">
        <v>21</v>
      </c>
      <c r="M169" s="230">
        <f>G169*(1+L169/100)</f>
        <v>0</v>
      </c>
      <c r="N169" s="229">
        <v>0.16900000000000001</v>
      </c>
      <c r="O169" s="229">
        <f>ROUND(E169*N169,2)</f>
        <v>0.34</v>
      </c>
      <c r="P169" s="229">
        <v>0</v>
      </c>
      <c r="Q169" s="229">
        <f>ROUND(E169*P169,2)</f>
        <v>0</v>
      </c>
      <c r="R169" s="230" t="s">
        <v>322</v>
      </c>
      <c r="S169" s="230" t="s">
        <v>148</v>
      </c>
      <c r="T169" s="230" t="s">
        <v>221</v>
      </c>
      <c r="U169" s="230">
        <v>0</v>
      </c>
      <c r="V169" s="230">
        <f>ROUND(E169*U169,2)</f>
        <v>0</v>
      </c>
      <c r="W169" s="230"/>
      <c r="X169" s="230" t="s">
        <v>323</v>
      </c>
      <c r="Y169" s="230" t="s">
        <v>136</v>
      </c>
      <c r="Z169" s="210"/>
      <c r="AA169" s="210"/>
      <c r="AB169" s="210"/>
      <c r="AC169" s="210"/>
      <c r="AD169" s="210"/>
      <c r="AE169" s="210"/>
      <c r="AF169" s="210"/>
      <c r="AG169" s="210" t="s">
        <v>324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">
      <c r="A170" s="227"/>
      <c r="B170" s="228"/>
      <c r="C170" s="252" t="s">
        <v>925</v>
      </c>
      <c r="D170" s="247"/>
      <c r="E170" s="247"/>
      <c r="F170" s="247"/>
      <c r="G170" s="247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139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">
      <c r="A171" s="227"/>
      <c r="B171" s="228"/>
      <c r="C171" s="253" t="s">
        <v>926</v>
      </c>
      <c r="D171" s="248"/>
      <c r="E171" s="248"/>
      <c r="F171" s="248"/>
      <c r="G171" s="248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30"/>
      <c r="Z171" s="210"/>
      <c r="AA171" s="210"/>
      <c r="AB171" s="210"/>
      <c r="AC171" s="210"/>
      <c r="AD171" s="210"/>
      <c r="AE171" s="210"/>
      <c r="AF171" s="210"/>
      <c r="AG171" s="210" t="s">
        <v>139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">
      <c r="A172" s="227"/>
      <c r="B172" s="228"/>
      <c r="C172" s="263" t="s">
        <v>927</v>
      </c>
      <c r="D172" s="261"/>
      <c r="E172" s="262">
        <v>1</v>
      </c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205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27"/>
      <c r="B173" s="228"/>
      <c r="C173" s="263" t="s">
        <v>928</v>
      </c>
      <c r="D173" s="261"/>
      <c r="E173" s="262">
        <v>1</v>
      </c>
      <c r="F173" s="230"/>
      <c r="G173" s="230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30"/>
      <c r="Z173" s="210"/>
      <c r="AA173" s="210"/>
      <c r="AB173" s="210"/>
      <c r="AC173" s="210"/>
      <c r="AD173" s="210"/>
      <c r="AE173" s="210"/>
      <c r="AF173" s="210"/>
      <c r="AG173" s="210" t="s">
        <v>205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41">
        <v>25</v>
      </c>
      <c r="B174" s="242" t="s">
        <v>929</v>
      </c>
      <c r="C174" s="251" t="s">
        <v>930</v>
      </c>
      <c r="D174" s="243" t="s">
        <v>341</v>
      </c>
      <c r="E174" s="244">
        <v>1</v>
      </c>
      <c r="F174" s="245"/>
      <c r="G174" s="246">
        <f>ROUND(E174*F174,2)</f>
        <v>0</v>
      </c>
      <c r="H174" s="231"/>
      <c r="I174" s="230">
        <f>ROUND(E174*H174,2)</f>
        <v>0</v>
      </c>
      <c r="J174" s="231"/>
      <c r="K174" s="230">
        <f>ROUND(E174*J174,2)</f>
        <v>0</v>
      </c>
      <c r="L174" s="230">
        <v>21</v>
      </c>
      <c r="M174" s="230">
        <f>G174*(1+L174/100)</f>
        <v>0</v>
      </c>
      <c r="N174" s="229">
        <v>2.9000000000000001E-2</v>
      </c>
      <c r="O174" s="229">
        <f>ROUND(E174*N174,2)</f>
        <v>0.03</v>
      </c>
      <c r="P174" s="229">
        <v>0</v>
      </c>
      <c r="Q174" s="229">
        <f>ROUND(E174*P174,2)</f>
        <v>0</v>
      </c>
      <c r="R174" s="230" t="s">
        <v>322</v>
      </c>
      <c r="S174" s="230" t="s">
        <v>148</v>
      </c>
      <c r="T174" s="230" t="s">
        <v>221</v>
      </c>
      <c r="U174" s="230">
        <v>0</v>
      </c>
      <c r="V174" s="230">
        <f>ROUND(E174*U174,2)</f>
        <v>0</v>
      </c>
      <c r="W174" s="230"/>
      <c r="X174" s="230" t="s">
        <v>323</v>
      </c>
      <c r="Y174" s="230" t="s">
        <v>136</v>
      </c>
      <c r="Z174" s="210"/>
      <c r="AA174" s="210"/>
      <c r="AB174" s="210"/>
      <c r="AC174" s="210"/>
      <c r="AD174" s="210"/>
      <c r="AE174" s="210"/>
      <c r="AF174" s="210"/>
      <c r="AG174" s="210" t="s">
        <v>324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">
      <c r="A175" s="227"/>
      <c r="B175" s="228"/>
      <c r="C175" s="252" t="s">
        <v>931</v>
      </c>
      <c r="D175" s="247"/>
      <c r="E175" s="247"/>
      <c r="F175" s="247"/>
      <c r="G175" s="247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30"/>
      <c r="Z175" s="210"/>
      <c r="AA175" s="210"/>
      <c r="AB175" s="210"/>
      <c r="AC175" s="210"/>
      <c r="AD175" s="210"/>
      <c r="AE175" s="210"/>
      <c r="AF175" s="210"/>
      <c r="AG175" s="210" t="s">
        <v>139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">
      <c r="A176" s="227"/>
      <c r="B176" s="228"/>
      <c r="C176" s="253" t="s">
        <v>932</v>
      </c>
      <c r="D176" s="248"/>
      <c r="E176" s="248"/>
      <c r="F176" s="248"/>
      <c r="G176" s="248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139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27"/>
      <c r="B177" s="228"/>
      <c r="C177" s="263" t="s">
        <v>933</v>
      </c>
      <c r="D177" s="261"/>
      <c r="E177" s="262">
        <v>1</v>
      </c>
      <c r="F177" s="230"/>
      <c r="G177" s="230"/>
      <c r="H177" s="230"/>
      <c r="I177" s="230"/>
      <c r="J177" s="230"/>
      <c r="K177" s="230"/>
      <c r="L177" s="230"/>
      <c r="M177" s="230"/>
      <c r="N177" s="229"/>
      <c r="O177" s="229"/>
      <c r="P177" s="229"/>
      <c r="Q177" s="229"/>
      <c r="R177" s="230"/>
      <c r="S177" s="230"/>
      <c r="T177" s="230"/>
      <c r="U177" s="230"/>
      <c r="V177" s="230"/>
      <c r="W177" s="230"/>
      <c r="X177" s="230"/>
      <c r="Y177" s="230"/>
      <c r="Z177" s="210"/>
      <c r="AA177" s="210"/>
      <c r="AB177" s="210"/>
      <c r="AC177" s="210"/>
      <c r="AD177" s="210"/>
      <c r="AE177" s="210"/>
      <c r="AF177" s="210"/>
      <c r="AG177" s="210" t="s">
        <v>205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41">
        <v>26</v>
      </c>
      <c r="B178" s="242" t="s">
        <v>522</v>
      </c>
      <c r="C178" s="251" t="s">
        <v>523</v>
      </c>
      <c r="D178" s="243" t="s">
        <v>341</v>
      </c>
      <c r="E178" s="244">
        <v>23</v>
      </c>
      <c r="F178" s="245"/>
      <c r="G178" s="246">
        <f>ROUND(E178*F178,2)</f>
        <v>0</v>
      </c>
      <c r="H178" s="231"/>
      <c r="I178" s="230">
        <f>ROUND(E178*H178,2)</f>
        <v>0</v>
      </c>
      <c r="J178" s="231"/>
      <c r="K178" s="230">
        <f>ROUND(E178*J178,2)</f>
        <v>0</v>
      </c>
      <c r="L178" s="230">
        <v>21</v>
      </c>
      <c r="M178" s="230">
        <f>G178*(1+L178/100)</f>
        <v>0</v>
      </c>
      <c r="N178" s="229">
        <v>7.0200000000000002E-3</v>
      </c>
      <c r="O178" s="229">
        <f>ROUND(E178*N178,2)</f>
        <v>0.16</v>
      </c>
      <c r="P178" s="229">
        <v>0</v>
      </c>
      <c r="Q178" s="229">
        <f>ROUND(E178*P178,2)</f>
        <v>0</v>
      </c>
      <c r="R178" s="230"/>
      <c r="S178" s="230" t="s">
        <v>148</v>
      </c>
      <c r="T178" s="230" t="s">
        <v>221</v>
      </c>
      <c r="U178" s="230">
        <v>1.0940000000000001</v>
      </c>
      <c r="V178" s="230">
        <f>ROUND(E178*U178,2)</f>
        <v>25.16</v>
      </c>
      <c r="W178" s="230"/>
      <c r="X178" s="230" t="s">
        <v>200</v>
      </c>
      <c r="Y178" s="230" t="s">
        <v>136</v>
      </c>
      <c r="Z178" s="210"/>
      <c r="AA178" s="210"/>
      <c r="AB178" s="210"/>
      <c r="AC178" s="210"/>
      <c r="AD178" s="210"/>
      <c r="AE178" s="210"/>
      <c r="AF178" s="210"/>
      <c r="AG178" s="210" t="s">
        <v>201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2" x14ac:dyDescent="0.2">
      <c r="A179" s="227"/>
      <c r="B179" s="228"/>
      <c r="C179" s="252" t="s">
        <v>934</v>
      </c>
      <c r="D179" s="247"/>
      <c r="E179" s="247"/>
      <c r="F179" s="247"/>
      <c r="G179" s="247"/>
      <c r="H179" s="230"/>
      <c r="I179" s="230"/>
      <c r="J179" s="230"/>
      <c r="K179" s="230"/>
      <c r="L179" s="230"/>
      <c r="M179" s="230"/>
      <c r="N179" s="229"/>
      <c r="O179" s="229"/>
      <c r="P179" s="229"/>
      <c r="Q179" s="229"/>
      <c r="R179" s="230"/>
      <c r="S179" s="230"/>
      <c r="T179" s="230"/>
      <c r="U179" s="230"/>
      <c r="V179" s="230"/>
      <c r="W179" s="230"/>
      <c r="X179" s="230"/>
      <c r="Y179" s="230"/>
      <c r="Z179" s="210"/>
      <c r="AA179" s="210"/>
      <c r="AB179" s="210"/>
      <c r="AC179" s="210"/>
      <c r="AD179" s="210"/>
      <c r="AE179" s="210"/>
      <c r="AF179" s="210"/>
      <c r="AG179" s="210" t="s">
        <v>139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">
      <c r="A180" s="227"/>
      <c r="B180" s="228"/>
      <c r="C180" s="263" t="s">
        <v>935</v>
      </c>
      <c r="D180" s="261"/>
      <c r="E180" s="262">
        <v>23</v>
      </c>
      <c r="F180" s="230"/>
      <c r="G180" s="23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205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41">
        <v>27</v>
      </c>
      <c r="B181" s="242" t="s">
        <v>936</v>
      </c>
      <c r="C181" s="251" t="s">
        <v>937</v>
      </c>
      <c r="D181" s="243" t="s">
        <v>341</v>
      </c>
      <c r="E181" s="244">
        <v>1</v>
      </c>
      <c r="F181" s="245"/>
      <c r="G181" s="246">
        <f>ROUND(E181*F181,2)</f>
        <v>0</v>
      </c>
      <c r="H181" s="231"/>
      <c r="I181" s="230">
        <f>ROUND(E181*H181,2)</f>
        <v>0</v>
      </c>
      <c r="J181" s="231"/>
      <c r="K181" s="230">
        <f>ROUND(E181*J181,2)</f>
        <v>0</v>
      </c>
      <c r="L181" s="230">
        <v>21</v>
      </c>
      <c r="M181" s="230">
        <f>G181*(1+L181/100)</f>
        <v>0</v>
      </c>
      <c r="N181" s="229">
        <v>5.5E-2</v>
      </c>
      <c r="O181" s="229">
        <f>ROUND(E181*N181,2)</f>
        <v>0.06</v>
      </c>
      <c r="P181" s="229">
        <v>0</v>
      </c>
      <c r="Q181" s="229">
        <f>ROUND(E181*P181,2)</f>
        <v>0</v>
      </c>
      <c r="R181" s="230" t="s">
        <v>322</v>
      </c>
      <c r="S181" s="230" t="s">
        <v>148</v>
      </c>
      <c r="T181" s="230" t="s">
        <v>221</v>
      </c>
      <c r="U181" s="230">
        <v>0</v>
      </c>
      <c r="V181" s="230">
        <f>ROUND(E181*U181,2)</f>
        <v>0</v>
      </c>
      <c r="W181" s="230"/>
      <c r="X181" s="230" t="s">
        <v>323</v>
      </c>
      <c r="Y181" s="230" t="s">
        <v>136</v>
      </c>
      <c r="Z181" s="210"/>
      <c r="AA181" s="210"/>
      <c r="AB181" s="210"/>
      <c r="AC181" s="210"/>
      <c r="AD181" s="210"/>
      <c r="AE181" s="210"/>
      <c r="AF181" s="210"/>
      <c r="AG181" s="210" t="s">
        <v>324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2" x14ac:dyDescent="0.2">
      <c r="A182" s="227"/>
      <c r="B182" s="228"/>
      <c r="C182" s="252" t="s">
        <v>938</v>
      </c>
      <c r="D182" s="247"/>
      <c r="E182" s="247"/>
      <c r="F182" s="247"/>
      <c r="G182" s="247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139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">
      <c r="A183" s="227"/>
      <c r="B183" s="228"/>
      <c r="C183" s="263" t="s">
        <v>939</v>
      </c>
      <c r="D183" s="261"/>
      <c r="E183" s="262">
        <v>1</v>
      </c>
      <c r="F183" s="230"/>
      <c r="G183" s="23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30"/>
      <c r="Z183" s="210"/>
      <c r="AA183" s="210"/>
      <c r="AB183" s="210"/>
      <c r="AC183" s="210"/>
      <c r="AD183" s="210"/>
      <c r="AE183" s="210"/>
      <c r="AF183" s="210"/>
      <c r="AG183" s="210" t="s">
        <v>205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41">
        <v>28</v>
      </c>
      <c r="B184" s="242" t="s">
        <v>940</v>
      </c>
      <c r="C184" s="251" t="s">
        <v>941</v>
      </c>
      <c r="D184" s="243" t="s">
        <v>341</v>
      </c>
      <c r="E184" s="244">
        <v>7</v>
      </c>
      <c r="F184" s="245"/>
      <c r="G184" s="246">
        <f>ROUND(E184*F184,2)</f>
        <v>0</v>
      </c>
      <c r="H184" s="231"/>
      <c r="I184" s="230">
        <f>ROUND(E184*H184,2)</f>
        <v>0</v>
      </c>
      <c r="J184" s="231"/>
      <c r="K184" s="230">
        <f>ROUND(E184*J184,2)</f>
        <v>0</v>
      </c>
      <c r="L184" s="230">
        <v>21</v>
      </c>
      <c r="M184" s="230">
        <f>G184*(1+L184/100)</f>
        <v>0</v>
      </c>
      <c r="N184" s="229">
        <v>9.5799999999999996E-2</v>
      </c>
      <c r="O184" s="229">
        <f>ROUND(E184*N184,2)</f>
        <v>0.67</v>
      </c>
      <c r="P184" s="229">
        <v>0</v>
      </c>
      <c r="Q184" s="229">
        <f>ROUND(E184*P184,2)</f>
        <v>0</v>
      </c>
      <c r="R184" s="230" t="s">
        <v>322</v>
      </c>
      <c r="S184" s="230" t="s">
        <v>148</v>
      </c>
      <c r="T184" s="230" t="s">
        <v>221</v>
      </c>
      <c r="U184" s="230">
        <v>0</v>
      </c>
      <c r="V184" s="230">
        <f>ROUND(E184*U184,2)</f>
        <v>0</v>
      </c>
      <c r="W184" s="230"/>
      <c r="X184" s="230" t="s">
        <v>323</v>
      </c>
      <c r="Y184" s="230" t="s">
        <v>136</v>
      </c>
      <c r="Z184" s="210"/>
      <c r="AA184" s="210"/>
      <c r="AB184" s="210"/>
      <c r="AC184" s="210"/>
      <c r="AD184" s="210"/>
      <c r="AE184" s="210"/>
      <c r="AF184" s="210"/>
      <c r="AG184" s="210" t="s">
        <v>324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2">
      <c r="A185" s="227"/>
      <c r="B185" s="228"/>
      <c r="C185" s="252" t="s">
        <v>942</v>
      </c>
      <c r="D185" s="247"/>
      <c r="E185" s="247"/>
      <c r="F185" s="247"/>
      <c r="G185" s="247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30"/>
      <c r="Z185" s="210"/>
      <c r="AA185" s="210"/>
      <c r="AB185" s="210"/>
      <c r="AC185" s="210"/>
      <c r="AD185" s="210"/>
      <c r="AE185" s="210"/>
      <c r="AF185" s="210"/>
      <c r="AG185" s="210" t="s">
        <v>139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">
      <c r="A186" s="227"/>
      <c r="B186" s="228"/>
      <c r="C186" s="263" t="s">
        <v>943</v>
      </c>
      <c r="D186" s="261"/>
      <c r="E186" s="262">
        <v>2</v>
      </c>
      <c r="F186" s="230"/>
      <c r="G186" s="230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30"/>
      <c r="Z186" s="210"/>
      <c r="AA186" s="210"/>
      <c r="AB186" s="210"/>
      <c r="AC186" s="210"/>
      <c r="AD186" s="210"/>
      <c r="AE186" s="210"/>
      <c r="AF186" s="210"/>
      <c r="AG186" s="210" t="s">
        <v>205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">
      <c r="A187" s="227"/>
      <c r="B187" s="228"/>
      <c r="C187" s="263" t="s">
        <v>944</v>
      </c>
      <c r="D187" s="261"/>
      <c r="E187" s="262">
        <v>4</v>
      </c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205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">
      <c r="A188" s="227"/>
      <c r="B188" s="228"/>
      <c r="C188" s="263" t="s">
        <v>945</v>
      </c>
      <c r="D188" s="261"/>
      <c r="E188" s="262">
        <v>1</v>
      </c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205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41">
        <v>29</v>
      </c>
      <c r="B189" s="242" t="s">
        <v>946</v>
      </c>
      <c r="C189" s="251" t="s">
        <v>947</v>
      </c>
      <c r="D189" s="243" t="s">
        <v>341</v>
      </c>
      <c r="E189" s="244">
        <v>9</v>
      </c>
      <c r="F189" s="245"/>
      <c r="G189" s="246">
        <f>ROUND(E189*F189,2)</f>
        <v>0</v>
      </c>
      <c r="H189" s="231"/>
      <c r="I189" s="230">
        <f>ROUND(E189*H189,2)</f>
        <v>0</v>
      </c>
      <c r="J189" s="231"/>
      <c r="K189" s="230">
        <f>ROUND(E189*J189,2)</f>
        <v>0</v>
      </c>
      <c r="L189" s="230">
        <v>21</v>
      </c>
      <c r="M189" s="230">
        <f>G189*(1+L189/100)</f>
        <v>0</v>
      </c>
      <c r="N189" s="229">
        <v>7.4999999999999997E-2</v>
      </c>
      <c r="O189" s="229">
        <f>ROUND(E189*N189,2)</f>
        <v>0.68</v>
      </c>
      <c r="P189" s="229">
        <v>0</v>
      </c>
      <c r="Q189" s="229">
        <f>ROUND(E189*P189,2)</f>
        <v>0</v>
      </c>
      <c r="R189" s="230" t="s">
        <v>322</v>
      </c>
      <c r="S189" s="230" t="s">
        <v>148</v>
      </c>
      <c r="T189" s="230" t="s">
        <v>221</v>
      </c>
      <c r="U189" s="230">
        <v>0</v>
      </c>
      <c r="V189" s="230">
        <f>ROUND(E189*U189,2)</f>
        <v>0</v>
      </c>
      <c r="W189" s="230"/>
      <c r="X189" s="230" t="s">
        <v>323</v>
      </c>
      <c r="Y189" s="230" t="s">
        <v>136</v>
      </c>
      <c r="Z189" s="210"/>
      <c r="AA189" s="210"/>
      <c r="AB189" s="210"/>
      <c r="AC189" s="210"/>
      <c r="AD189" s="210"/>
      <c r="AE189" s="210"/>
      <c r="AF189" s="210"/>
      <c r="AG189" s="210" t="s">
        <v>324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">
      <c r="A190" s="227"/>
      <c r="B190" s="228"/>
      <c r="C190" s="252" t="s">
        <v>948</v>
      </c>
      <c r="D190" s="247"/>
      <c r="E190" s="247"/>
      <c r="F190" s="247"/>
      <c r="G190" s="247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139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 x14ac:dyDescent="0.2">
      <c r="A191" s="227"/>
      <c r="B191" s="228"/>
      <c r="C191" s="263" t="s">
        <v>949</v>
      </c>
      <c r="D191" s="261"/>
      <c r="E191" s="262">
        <v>4</v>
      </c>
      <c r="F191" s="230"/>
      <c r="G191" s="230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30"/>
      <c r="Z191" s="210"/>
      <c r="AA191" s="210"/>
      <c r="AB191" s="210"/>
      <c r="AC191" s="210"/>
      <c r="AD191" s="210"/>
      <c r="AE191" s="210"/>
      <c r="AF191" s="210"/>
      <c r="AG191" s="210" t="s">
        <v>205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ht="22.5" outlineLevel="3" x14ac:dyDescent="0.2">
      <c r="A192" s="227"/>
      <c r="B192" s="228"/>
      <c r="C192" s="263" t="s">
        <v>950</v>
      </c>
      <c r="D192" s="261"/>
      <c r="E192" s="262">
        <v>4</v>
      </c>
      <c r="F192" s="230"/>
      <c r="G192" s="230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205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">
      <c r="A193" s="227"/>
      <c r="B193" s="228"/>
      <c r="C193" s="263" t="s">
        <v>951</v>
      </c>
      <c r="D193" s="261"/>
      <c r="E193" s="262">
        <v>1</v>
      </c>
      <c r="F193" s="230"/>
      <c r="G193" s="230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30"/>
      <c r="Z193" s="210"/>
      <c r="AA193" s="210"/>
      <c r="AB193" s="210"/>
      <c r="AC193" s="210"/>
      <c r="AD193" s="210"/>
      <c r="AE193" s="210"/>
      <c r="AF193" s="210"/>
      <c r="AG193" s="210" t="s">
        <v>205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41">
        <v>30</v>
      </c>
      <c r="B194" s="242" t="s">
        <v>952</v>
      </c>
      <c r="C194" s="251" t="s">
        <v>953</v>
      </c>
      <c r="D194" s="243" t="s">
        <v>341</v>
      </c>
      <c r="E194" s="244">
        <v>17</v>
      </c>
      <c r="F194" s="245"/>
      <c r="G194" s="246">
        <f>ROUND(E194*F194,2)</f>
        <v>0</v>
      </c>
      <c r="H194" s="231"/>
      <c r="I194" s="230">
        <f>ROUND(E194*H194,2)</f>
        <v>0</v>
      </c>
      <c r="J194" s="231"/>
      <c r="K194" s="230">
        <f>ROUND(E194*J194,2)</f>
        <v>0</v>
      </c>
      <c r="L194" s="230">
        <v>21</v>
      </c>
      <c r="M194" s="230">
        <f>G194*(1+L194/100)</f>
        <v>0</v>
      </c>
      <c r="N194" s="229">
        <v>4.6800000000000001E-3</v>
      </c>
      <c r="O194" s="229">
        <f>ROUND(E194*N194,2)</f>
        <v>0.08</v>
      </c>
      <c r="P194" s="229">
        <v>0</v>
      </c>
      <c r="Q194" s="229">
        <f>ROUND(E194*P194,2)</f>
        <v>0</v>
      </c>
      <c r="R194" s="230"/>
      <c r="S194" s="230" t="s">
        <v>148</v>
      </c>
      <c r="T194" s="230" t="s">
        <v>221</v>
      </c>
      <c r="U194" s="230">
        <v>0.92</v>
      </c>
      <c r="V194" s="230">
        <f>ROUND(E194*U194,2)</f>
        <v>15.64</v>
      </c>
      <c r="W194" s="230"/>
      <c r="X194" s="230" t="s">
        <v>200</v>
      </c>
      <c r="Y194" s="230" t="s">
        <v>136</v>
      </c>
      <c r="Z194" s="210"/>
      <c r="AA194" s="210"/>
      <c r="AB194" s="210"/>
      <c r="AC194" s="210"/>
      <c r="AD194" s="210"/>
      <c r="AE194" s="210"/>
      <c r="AF194" s="210"/>
      <c r="AG194" s="210" t="s">
        <v>201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">
      <c r="A195" s="227"/>
      <c r="B195" s="228"/>
      <c r="C195" s="252" t="s">
        <v>954</v>
      </c>
      <c r="D195" s="247"/>
      <c r="E195" s="247"/>
      <c r="F195" s="247"/>
      <c r="G195" s="247"/>
      <c r="H195" s="230"/>
      <c r="I195" s="230"/>
      <c r="J195" s="230"/>
      <c r="K195" s="230"/>
      <c r="L195" s="230"/>
      <c r="M195" s="230"/>
      <c r="N195" s="229"/>
      <c r="O195" s="229"/>
      <c r="P195" s="229"/>
      <c r="Q195" s="229"/>
      <c r="R195" s="230"/>
      <c r="S195" s="230"/>
      <c r="T195" s="230"/>
      <c r="U195" s="230"/>
      <c r="V195" s="230"/>
      <c r="W195" s="230"/>
      <c r="X195" s="230"/>
      <c r="Y195" s="230"/>
      <c r="Z195" s="210"/>
      <c r="AA195" s="210"/>
      <c r="AB195" s="210"/>
      <c r="AC195" s="210"/>
      <c r="AD195" s="210"/>
      <c r="AE195" s="210"/>
      <c r="AF195" s="210"/>
      <c r="AG195" s="210" t="s">
        <v>139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">
      <c r="A196" s="227"/>
      <c r="B196" s="228"/>
      <c r="C196" s="263" t="s">
        <v>955</v>
      </c>
      <c r="D196" s="261"/>
      <c r="E196" s="262">
        <v>17</v>
      </c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205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41">
        <v>31</v>
      </c>
      <c r="B197" s="242" t="s">
        <v>956</v>
      </c>
      <c r="C197" s="251" t="s">
        <v>957</v>
      </c>
      <c r="D197" s="243" t="s">
        <v>341</v>
      </c>
      <c r="E197" s="244">
        <v>1</v>
      </c>
      <c r="F197" s="245"/>
      <c r="G197" s="246">
        <f>ROUND(E197*F197,2)</f>
        <v>0</v>
      </c>
      <c r="H197" s="231"/>
      <c r="I197" s="230">
        <f>ROUND(E197*H197,2)</f>
        <v>0</v>
      </c>
      <c r="J197" s="231"/>
      <c r="K197" s="230">
        <f>ROUND(E197*J197,2)</f>
        <v>0</v>
      </c>
      <c r="L197" s="230">
        <v>21</v>
      </c>
      <c r="M197" s="230">
        <f>G197*(1+L197/100)</f>
        <v>0</v>
      </c>
      <c r="N197" s="229">
        <v>7.4999999999999997E-2</v>
      </c>
      <c r="O197" s="229">
        <f>ROUND(E197*N197,2)</f>
        <v>0.08</v>
      </c>
      <c r="P197" s="229">
        <v>0</v>
      </c>
      <c r="Q197" s="229">
        <f>ROUND(E197*P197,2)</f>
        <v>0</v>
      </c>
      <c r="R197" s="230" t="s">
        <v>322</v>
      </c>
      <c r="S197" s="230" t="s">
        <v>148</v>
      </c>
      <c r="T197" s="230" t="s">
        <v>221</v>
      </c>
      <c r="U197" s="230">
        <v>0</v>
      </c>
      <c r="V197" s="230">
        <f>ROUND(E197*U197,2)</f>
        <v>0</v>
      </c>
      <c r="W197" s="230"/>
      <c r="X197" s="230" t="s">
        <v>323</v>
      </c>
      <c r="Y197" s="230" t="s">
        <v>136</v>
      </c>
      <c r="Z197" s="210"/>
      <c r="AA197" s="210"/>
      <c r="AB197" s="210"/>
      <c r="AC197" s="210"/>
      <c r="AD197" s="210"/>
      <c r="AE197" s="210"/>
      <c r="AF197" s="210"/>
      <c r="AG197" s="210" t="s">
        <v>324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">
      <c r="A198" s="227"/>
      <c r="B198" s="228"/>
      <c r="C198" s="252" t="s">
        <v>958</v>
      </c>
      <c r="D198" s="247"/>
      <c r="E198" s="247"/>
      <c r="F198" s="247"/>
      <c r="G198" s="247"/>
      <c r="H198" s="230"/>
      <c r="I198" s="230"/>
      <c r="J198" s="230"/>
      <c r="K198" s="230"/>
      <c r="L198" s="230"/>
      <c r="M198" s="230"/>
      <c r="N198" s="229"/>
      <c r="O198" s="229"/>
      <c r="P198" s="229"/>
      <c r="Q198" s="229"/>
      <c r="R198" s="230"/>
      <c r="S198" s="230"/>
      <c r="T198" s="230"/>
      <c r="U198" s="230"/>
      <c r="V198" s="230"/>
      <c r="W198" s="230"/>
      <c r="X198" s="230"/>
      <c r="Y198" s="230"/>
      <c r="Z198" s="210"/>
      <c r="AA198" s="210"/>
      <c r="AB198" s="210"/>
      <c r="AC198" s="210"/>
      <c r="AD198" s="210"/>
      <c r="AE198" s="210"/>
      <c r="AF198" s="210"/>
      <c r="AG198" s="210" t="s">
        <v>139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">
      <c r="A199" s="227"/>
      <c r="B199" s="228"/>
      <c r="C199" s="263" t="s">
        <v>939</v>
      </c>
      <c r="D199" s="261"/>
      <c r="E199" s="262">
        <v>1</v>
      </c>
      <c r="F199" s="230"/>
      <c r="G199" s="230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30"/>
      <c r="Z199" s="210"/>
      <c r="AA199" s="210"/>
      <c r="AB199" s="210"/>
      <c r="AC199" s="210"/>
      <c r="AD199" s="210"/>
      <c r="AE199" s="210"/>
      <c r="AF199" s="210"/>
      <c r="AG199" s="210" t="s">
        <v>205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41">
        <v>32</v>
      </c>
      <c r="B200" s="242" t="s">
        <v>959</v>
      </c>
      <c r="C200" s="251" t="s">
        <v>960</v>
      </c>
      <c r="D200" s="243" t="s">
        <v>341</v>
      </c>
      <c r="E200" s="244">
        <v>17</v>
      </c>
      <c r="F200" s="245"/>
      <c r="G200" s="246">
        <f>ROUND(E200*F200,2)</f>
        <v>0</v>
      </c>
      <c r="H200" s="231"/>
      <c r="I200" s="230">
        <f>ROUND(E200*H200,2)</f>
        <v>0</v>
      </c>
      <c r="J200" s="231"/>
      <c r="K200" s="230">
        <f>ROUND(E200*J200,2)</f>
        <v>0</v>
      </c>
      <c r="L200" s="230">
        <v>21</v>
      </c>
      <c r="M200" s="230">
        <f>G200*(1+L200/100)</f>
        <v>0</v>
      </c>
      <c r="N200" s="229">
        <v>7.0000000000000001E-3</v>
      </c>
      <c r="O200" s="229">
        <f>ROUND(E200*N200,2)</f>
        <v>0.12</v>
      </c>
      <c r="P200" s="229">
        <v>0</v>
      </c>
      <c r="Q200" s="229">
        <f>ROUND(E200*P200,2)</f>
        <v>0</v>
      </c>
      <c r="R200" s="230" t="s">
        <v>322</v>
      </c>
      <c r="S200" s="230" t="s">
        <v>148</v>
      </c>
      <c r="T200" s="230" t="s">
        <v>221</v>
      </c>
      <c r="U200" s="230">
        <v>0</v>
      </c>
      <c r="V200" s="230">
        <f>ROUND(E200*U200,2)</f>
        <v>0</v>
      </c>
      <c r="W200" s="230"/>
      <c r="X200" s="230" t="s">
        <v>323</v>
      </c>
      <c r="Y200" s="230" t="s">
        <v>136</v>
      </c>
      <c r="Z200" s="210"/>
      <c r="AA200" s="210"/>
      <c r="AB200" s="210"/>
      <c r="AC200" s="210"/>
      <c r="AD200" s="210"/>
      <c r="AE200" s="210"/>
      <c r="AF200" s="210"/>
      <c r="AG200" s="210" t="s">
        <v>324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2" x14ac:dyDescent="0.2">
      <c r="A201" s="227"/>
      <c r="B201" s="228"/>
      <c r="C201" s="252" t="s">
        <v>961</v>
      </c>
      <c r="D201" s="247"/>
      <c r="E201" s="247"/>
      <c r="F201" s="247"/>
      <c r="G201" s="247"/>
      <c r="H201" s="230"/>
      <c r="I201" s="230"/>
      <c r="J201" s="230"/>
      <c r="K201" s="230"/>
      <c r="L201" s="230"/>
      <c r="M201" s="230"/>
      <c r="N201" s="229"/>
      <c r="O201" s="229"/>
      <c r="P201" s="229"/>
      <c r="Q201" s="229"/>
      <c r="R201" s="230"/>
      <c r="S201" s="230"/>
      <c r="T201" s="230"/>
      <c r="U201" s="230"/>
      <c r="V201" s="230"/>
      <c r="W201" s="230"/>
      <c r="X201" s="230"/>
      <c r="Y201" s="230"/>
      <c r="Z201" s="210"/>
      <c r="AA201" s="210"/>
      <c r="AB201" s="210"/>
      <c r="AC201" s="210"/>
      <c r="AD201" s="210"/>
      <c r="AE201" s="210"/>
      <c r="AF201" s="210"/>
      <c r="AG201" s="210" t="s">
        <v>139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2.5" outlineLevel="2" x14ac:dyDescent="0.2">
      <c r="A202" s="227"/>
      <c r="B202" s="228"/>
      <c r="C202" s="263" t="s">
        <v>962</v>
      </c>
      <c r="D202" s="261"/>
      <c r="E202" s="262">
        <v>6</v>
      </c>
      <c r="F202" s="230"/>
      <c r="G202" s="23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205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2.5" outlineLevel="3" x14ac:dyDescent="0.2">
      <c r="A203" s="227"/>
      <c r="B203" s="228"/>
      <c r="C203" s="263" t="s">
        <v>963</v>
      </c>
      <c r="D203" s="261"/>
      <c r="E203" s="262">
        <v>9</v>
      </c>
      <c r="F203" s="230"/>
      <c r="G203" s="230"/>
      <c r="H203" s="230"/>
      <c r="I203" s="230"/>
      <c r="J203" s="230"/>
      <c r="K203" s="230"/>
      <c r="L203" s="230"/>
      <c r="M203" s="230"/>
      <c r="N203" s="229"/>
      <c r="O203" s="229"/>
      <c r="P203" s="229"/>
      <c r="Q203" s="229"/>
      <c r="R203" s="230"/>
      <c r="S203" s="230"/>
      <c r="T203" s="230"/>
      <c r="U203" s="230"/>
      <c r="V203" s="230"/>
      <c r="W203" s="230"/>
      <c r="X203" s="230"/>
      <c r="Y203" s="230"/>
      <c r="Z203" s="210"/>
      <c r="AA203" s="210"/>
      <c r="AB203" s="210"/>
      <c r="AC203" s="210"/>
      <c r="AD203" s="210"/>
      <c r="AE203" s="210"/>
      <c r="AF203" s="210"/>
      <c r="AG203" s="210" t="s">
        <v>205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">
      <c r="A204" s="227"/>
      <c r="B204" s="228"/>
      <c r="C204" s="263" t="s">
        <v>964</v>
      </c>
      <c r="D204" s="261"/>
      <c r="E204" s="262">
        <v>2</v>
      </c>
      <c r="F204" s="230"/>
      <c r="G204" s="230"/>
      <c r="H204" s="230"/>
      <c r="I204" s="230"/>
      <c r="J204" s="230"/>
      <c r="K204" s="230"/>
      <c r="L204" s="230"/>
      <c r="M204" s="230"/>
      <c r="N204" s="229"/>
      <c r="O204" s="229"/>
      <c r="P204" s="229"/>
      <c r="Q204" s="229"/>
      <c r="R204" s="230"/>
      <c r="S204" s="230"/>
      <c r="T204" s="230"/>
      <c r="U204" s="230"/>
      <c r="V204" s="230"/>
      <c r="W204" s="230"/>
      <c r="X204" s="230"/>
      <c r="Y204" s="230"/>
      <c r="Z204" s="210"/>
      <c r="AA204" s="210"/>
      <c r="AB204" s="210"/>
      <c r="AC204" s="210"/>
      <c r="AD204" s="210"/>
      <c r="AE204" s="210"/>
      <c r="AF204" s="210"/>
      <c r="AG204" s="210" t="s">
        <v>205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41">
        <v>33</v>
      </c>
      <c r="B205" s="242" t="s">
        <v>965</v>
      </c>
      <c r="C205" s="251" t="s">
        <v>966</v>
      </c>
      <c r="D205" s="243" t="s">
        <v>341</v>
      </c>
      <c r="E205" s="244">
        <v>23</v>
      </c>
      <c r="F205" s="245"/>
      <c r="G205" s="246">
        <f>ROUND(E205*F205,2)</f>
        <v>0</v>
      </c>
      <c r="H205" s="231"/>
      <c r="I205" s="230">
        <f>ROUND(E205*H205,2)</f>
        <v>0</v>
      </c>
      <c r="J205" s="231"/>
      <c r="K205" s="230">
        <f>ROUND(E205*J205,2)</f>
        <v>0</v>
      </c>
      <c r="L205" s="230">
        <v>21</v>
      </c>
      <c r="M205" s="230">
        <f>G205*(1+L205/100)</f>
        <v>0</v>
      </c>
      <c r="N205" s="229">
        <v>1.2E-2</v>
      </c>
      <c r="O205" s="229">
        <f>ROUND(E205*N205,2)</f>
        <v>0.28000000000000003</v>
      </c>
      <c r="P205" s="229">
        <v>0</v>
      </c>
      <c r="Q205" s="229">
        <f>ROUND(E205*P205,2)</f>
        <v>0</v>
      </c>
      <c r="R205" s="230" t="s">
        <v>322</v>
      </c>
      <c r="S205" s="230" t="s">
        <v>148</v>
      </c>
      <c r="T205" s="230" t="s">
        <v>221</v>
      </c>
      <c r="U205" s="230">
        <v>0</v>
      </c>
      <c r="V205" s="230">
        <f>ROUND(E205*U205,2)</f>
        <v>0</v>
      </c>
      <c r="W205" s="230"/>
      <c r="X205" s="230" t="s">
        <v>323</v>
      </c>
      <c r="Y205" s="230" t="s">
        <v>136</v>
      </c>
      <c r="Z205" s="210"/>
      <c r="AA205" s="210"/>
      <c r="AB205" s="210"/>
      <c r="AC205" s="210"/>
      <c r="AD205" s="210"/>
      <c r="AE205" s="210"/>
      <c r="AF205" s="210"/>
      <c r="AG205" s="210" t="s">
        <v>324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">
      <c r="A206" s="227"/>
      <c r="B206" s="228"/>
      <c r="C206" s="252" t="s">
        <v>967</v>
      </c>
      <c r="D206" s="247"/>
      <c r="E206" s="247"/>
      <c r="F206" s="247"/>
      <c r="G206" s="247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30"/>
      <c r="Z206" s="210"/>
      <c r="AA206" s="210"/>
      <c r="AB206" s="210"/>
      <c r="AC206" s="210"/>
      <c r="AD206" s="210"/>
      <c r="AE206" s="210"/>
      <c r="AF206" s="210"/>
      <c r="AG206" s="210" t="s">
        <v>139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">
      <c r="A207" s="227"/>
      <c r="B207" s="228"/>
      <c r="C207" s="253" t="s">
        <v>968</v>
      </c>
      <c r="D207" s="248"/>
      <c r="E207" s="248"/>
      <c r="F207" s="248"/>
      <c r="G207" s="248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139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ht="22.5" outlineLevel="2" x14ac:dyDescent="0.2">
      <c r="A208" s="227"/>
      <c r="B208" s="228"/>
      <c r="C208" s="263" t="s">
        <v>969</v>
      </c>
      <c r="D208" s="261"/>
      <c r="E208" s="262">
        <v>8</v>
      </c>
      <c r="F208" s="230"/>
      <c r="G208" s="230"/>
      <c r="H208" s="230"/>
      <c r="I208" s="230"/>
      <c r="J208" s="230"/>
      <c r="K208" s="230"/>
      <c r="L208" s="230"/>
      <c r="M208" s="230"/>
      <c r="N208" s="229"/>
      <c r="O208" s="229"/>
      <c r="P208" s="229"/>
      <c r="Q208" s="229"/>
      <c r="R208" s="230"/>
      <c r="S208" s="230"/>
      <c r="T208" s="230"/>
      <c r="U208" s="230"/>
      <c r="V208" s="230"/>
      <c r="W208" s="230"/>
      <c r="X208" s="230"/>
      <c r="Y208" s="230"/>
      <c r="Z208" s="210"/>
      <c r="AA208" s="210"/>
      <c r="AB208" s="210"/>
      <c r="AC208" s="210"/>
      <c r="AD208" s="210"/>
      <c r="AE208" s="210"/>
      <c r="AF208" s="210"/>
      <c r="AG208" s="210" t="s">
        <v>205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ht="22.5" outlineLevel="3" x14ac:dyDescent="0.2">
      <c r="A209" s="227"/>
      <c r="B209" s="228"/>
      <c r="C209" s="263" t="s">
        <v>970</v>
      </c>
      <c r="D209" s="261"/>
      <c r="E209" s="262">
        <v>9</v>
      </c>
      <c r="F209" s="230"/>
      <c r="G209" s="230"/>
      <c r="H209" s="230"/>
      <c r="I209" s="230"/>
      <c r="J209" s="230"/>
      <c r="K209" s="230"/>
      <c r="L209" s="230"/>
      <c r="M209" s="230"/>
      <c r="N209" s="229"/>
      <c r="O209" s="229"/>
      <c r="P209" s="229"/>
      <c r="Q209" s="229"/>
      <c r="R209" s="230"/>
      <c r="S209" s="230"/>
      <c r="T209" s="230"/>
      <c r="U209" s="230"/>
      <c r="V209" s="230"/>
      <c r="W209" s="230"/>
      <c r="X209" s="230"/>
      <c r="Y209" s="230"/>
      <c r="Z209" s="210"/>
      <c r="AA209" s="210"/>
      <c r="AB209" s="210"/>
      <c r="AC209" s="210"/>
      <c r="AD209" s="210"/>
      <c r="AE209" s="210"/>
      <c r="AF209" s="210"/>
      <c r="AG209" s="210" t="s">
        <v>205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">
      <c r="A210" s="227"/>
      <c r="B210" s="228"/>
      <c r="C210" s="263" t="s">
        <v>923</v>
      </c>
      <c r="D210" s="261"/>
      <c r="E210" s="262">
        <v>5</v>
      </c>
      <c r="F210" s="230"/>
      <c r="G210" s="23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205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">
      <c r="A211" s="227"/>
      <c r="B211" s="228"/>
      <c r="C211" s="263" t="s">
        <v>971</v>
      </c>
      <c r="D211" s="261"/>
      <c r="E211" s="262">
        <v>1</v>
      </c>
      <c r="F211" s="230"/>
      <c r="G211" s="230"/>
      <c r="H211" s="230"/>
      <c r="I211" s="230"/>
      <c r="J211" s="230"/>
      <c r="K211" s="230"/>
      <c r="L211" s="230"/>
      <c r="M211" s="230"/>
      <c r="N211" s="229"/>
      <c r="O211" s="229"/>
      <c r="P211" s="229"/>
      <c r="Q211" s="229"/>
      <c r="R211" s="230"/>
      <c r="S211" s="230"/>
      <c r="T211" s="230"/>
      <c r="U211" s="230"/>
      <c r="V211" s="230"/>
      <c r="W211" s="230"/>
      <c r="X211" s="230"/>
      <c r="Y211" s="230"/>
      <c r="Z211" s="210"/>
      <c r="AA211" s="210"/>
      <c r="AB211" s="210"/>
      <c r="AC211" s="210"/>
      <c r="AD211" s="210"/>
      <c r="AE211" s="210"/>
      <c r="AF211" s="210"/>
      <c r="AG211" s="210" t="s">
        <v>205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41">
        <v>34</v>
      </c>
      <c r="B212" s="242" t="s">
        <v>972</v>
      </c>
      <c r="C212" s="251" t="s">
        <v>973</v>
      </c>
      <c r="D212" s="243" t="s">
        <v>341</v>
      </c>
      <c r="E212" s="244">
        <v>17</v>
      </c>
      <c r="F212" s="245"/>
      <c r="G212" s="246">
        <f>ROUND(E212*F212,2)</f>
        <v>0</v>
      </c>
      <c r="H212" s="231"/>
      <c r="I212" s="230">
        <f>ROUND(E212*H212,2)</f>
        <v>0</v>
      </c>
      <c r="J212" s="231"/>
      <c r="K212" s="230">
        <f>ROUND(E212*J212,2)</f>
        <v>0</v>
      </c>
      <c r="L212" s="230">
        <v>21</v>
      </c>
      <c r="M212" s="230">
        <f>G212*(1+L212/100)</f>
        <v>0</v>
      </c>
      <c r="N212" s="229">
        <v>7.2500000000000004E-3</v>
      </c>
      <c r="O212" s="229">
        <f>ROUND(E212*N212,2)</f>
        <v>0.12</v>
      </c>
      <c r="P212" s="229">
        <v>0</v>
      </c>
      <c r="Q212" s="229">
        <f>ROUND(E212*P212,2)</f>
        <v>0</v>
      </c>
      <c r="R212" s="230" t="s">
        <v>322</v>
      </c>
      <c r="S212" s="230" t="s">
        <v>148</v>
      </c>
      <c r="T212" s="230" t="s">
        <v>221</v>
      </c>
      <c r="U212" s="230">
        <v>0</v>
      </c>
      <c r="V212" s="230">
        <f>ROUND(E212*U212,2)</f>
        <v>0</v>
      </c>
      <c r="W212" s="230"/>
      <c r="X212" s="230" t="s">
        <v>323</v>
      </c>
      <c r="Y212" s="230" t="s">
        <v>136</v>
      </c>
      <c r="Z212" s="210"/>
      <c r="AA212" s="210"/>
      <c r="AB212" s="210"/>
      <c r="AC212" s="210"/>
      <c r="AD212" s="210"/>
      <c r="AE212" s="210"/>
      <c r="AF212" s="210"/>
      <c r="AG212" s="210" t="s">
        <v>324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2" x14ac:dyDescent="0.2">
      <c r="A213" s="227"/>
      <c r="B213" s="228"/>
      <c r="C213" s="252" t="s">
        <v>974</v>
      </c>
      <c r="D213" s="247"/>
      <c r="E213" s="247"/>
      <c r="F213" s="247"/>
      <c r="G213" s="247"/>
      <c r="H213" s="230"/>
      <c r="I213" s="230"/>
      <c r="J213" s="230"/>
      <c r="K213" s="230"/>
      <c r="L213" s="230"/>
      <c r="M213" s="230"/>
      <c r="N213" s="229"/>
      <c r="O213" s="229"/>
      <c r="P213" s="229"/>
      <c r="Q213" s="229"/>
      <c r="R213" s="230"/>
      <c r="S213" s="230"/>
      <c r="T213" s="230"/>
      <c r="U213" s="230"/>
      <c r="V213" s="230"/>
      <c r="W213" s="230"/>
      <c r="X213" s="230"/>
      <c r="Y213" s="230"/>
      <c r="Z213" s="210"/>
      <c r="AA213" s="210"/>
      <c r="AB213" s="210"/>
      <c r="AC213" s="210"/>
      <c r="AD213" s="210"/>
      <c r="AE213" s="210"/>
      <c r="AF213" s="210"/>
      <c r="AG213" s="210" t="s">
        <v>139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">
      <c r="A214" s="227"/>
      <c r="B214" s="228"/>
      <c r="C214" s="253" t="s">
        <v>968</v>
      </c>
      <c r="D214" s="248"/>
      <c r="E214" s="248"/>
      <c r="F214" s="248"/>
      <c r="G214" s="248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30"/>
      <c r="Z214" s="210"/>
      <c r="AA214" s="210"/>
      <c r="AB214" s="210"/>
      <c r="AC214" s="210"/>
      <c r="AD214" s="210"/>
      <c r="AE214" s="210"/>
      <c r="AF214" s="210"/>
      <c r="AG214" s="210" t="s">
        <v>139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">
      <c r="A215" s="227"/>
      <c r="B215" s="228"/>
      <c r="C215" s="263" t="s">
        <v>933</v>
      </c>
      <c r="D215" s="261"/>
      <c r="E215" s="262">
        <v>1</v>
      </c>
      <c r="F215" s="230"/>
      <c r="G215" s="230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205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ht="22.5" outlineLevel="3" x14ac:dyDescent="0.2">
      <c r="A216" s="227"/>
      <c r="B216" s="228"/>
      <c r="C216" s="263" t="s">
        <v>962</v>
      </c>
      <c r="D216" s="261"/>
      <c r="E216" s="262">
        <v>6</v>
      </c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205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ht="22.5" outlineLevel="3" x14ac:dyDescent="0.2">
      <c r="A217" s="227"/>
      <c r="B217" s="228"/>
      <c r="C217" s="263" t="s">
        <v>975</v>
      </c>
      <c r="D217" s="261"/>
      <c r="E217" s="262">
        <v>8</v>
      </c>
      <c r="F217" s="230"/>
      <c r="G217" s="230"/>
      <c r="H217" s="230"/>
      <c r="I217" s="230"/>
      <c r="J217" s="230"/>
      <c r="K217" s="230"/>
      <c r="L217" s="230"/>
      <c r="M217" s="230"/>
      <c r="N217" s="229"/>
      <c r="O217" s="229"/>
      <c r="P217" s="229"/>
      <c r="Q217" s="229"/>
      <c r="R217" s="230"/>
      <c r="S217" s="230"/>
      <c r="T217" s="230"/>
      <c r="U217" s="230"/>
      <c r="V217" s="230"/>
      <c r="W217" s="230"/>
      <c r="X217" s="230"/>
      <c r="Y217" s="230"/>
      <c r="Z217" s="210"/>
      <c r="AA217" s="210"/>
      <c r="AB217" s="210"/>
      <c r="AC217" s="210"/>
      <c r="AD217" s="210"/>
      <c r="AE217" s="210"/>
      <c r="AF217" s="210"/>
      <c r="AG217" s="210" t="s">
        <v>205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27"/>
      <c r="B218" s="228"/>
      <c r="C218" s="263" t="s">
        <v>964</v>
      </c>
      <c r="D218" s="261"/>
      <c r="E218" s="262">
        <v>2</v>
      </c>
      <c r="F218" s="230"/>
      <c r="G218" s="230"/>
      <c r="H218" s="230"/>
      <c r="I218" s="230"/>
      <c r="J218" s="230"/>
      <c r="K218" s="230"/>
      <c r="L218" s="230"/>
      <c r="M218" s="230"/>
      <c r="N218" s="229"/>
      <c r="O218" s="229"/>
      <c r="P218" s="229"/>
      <c r="Q218" s="229"/>
      <c r="R218" s="230"/>
      <c r="S218" s="230"/>
      <c r="T218" s="230"/>
      <c r="U218" s="230"/>
      <c r="V218" s="230"/>
      <c r="W218" s="230"/>
      <c r="X218" s="230"/>
      <c r="Y218" s="230"/>
      <c r="Z218" s="210"/>
      <c r="AA218" s="210"/>
      <c r="AB218" s="210"/>
      <c r="AC218" s="210"/>
      <c r="AD218" s="210"/>
      <c r="AE218" s="210"/>
      <c r="AF218" s="210"/>
      <c r="AG218" s="210" t="s">
        <v>205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41">
        <v>35</v>
      </c>
      <c r="B219" s="242" t="s">
        <v>976</v>
      </c>
      <c r="C219" s="251" t="s">
        <v>977</v>
      </c>
      <c r="D219" s="243" t="s">
        <v>341</v>
      </c>
      <c r="E219" s="244">
        <v>23</v>
      </c>
      <c r="F219" s="245"/>
      <c r="G219" s="246">
        <f>ROUND(E219*F219,2)</f>
        <v>0</v>
      </c>
      <c r="H219" s="231"/>
      <c r="I219" s="230">
        <f>ROUND(E219*H219,2)</f>
        <v>0</v>
      </c>
      <c r="J219" s="231"/>
      <c r="K219" s="230">
        <f>ROUND(E219*J219,2)</f>
        <v>0</v>
      </c>
      <c r="L219" s="230">
        <v>21</v>
      </c>
      <c r="M219" s="230">
        <f>G219*(1+L219/100)</f>
        <v>0</v>
      </c>
      <c r="N219" s="229">
        <v>0</v>
      </c>
      <c r="O219" s="229">
        <f>ROUND(E219*N219,2)</f>
        <v>0</v>
      </c>
      <c r="P219" s="229">
        <v>0</v>
      </c>
      <c r="Q219" s="229">
        <f>ROUND(E219*P219,2)</f>
        <v>0</v>
      </c>
      <c r="R219" s="230"/>
      <c r="S219" s="230" t="s">
        <v>148</v>
      </c>
      <c r="T219" s="230" t="s">
        <v>221</v>
      </c>
      <c r="U219" s="230">
        <v>1.25</v>
      </c>
      <c r="V219" s="230">
        <f>ROUND(E219*U219,2)</f>
        <v>28.75</v>
      </c>
      <c r="W219" s="230"/>
      <c r="X219" s="230" t="s">
        <v>200</v>
      </c>
      <c r="Y219" s="230" t="s">
        <v>136</v>
      </c>
      <c r="Z219" s="210"/>
      <c r="AA219" s="210"/>
      <c r="AB219" s="210"/>
      <c r="AC219" s="210"/>
      <c r="AD219" s="210"/>
      <c r="AE219" s="210"/>
      <c r="AF219" s="210"/>
      <c r="AG219" s="210" t="s">
        <v>201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2" x14ac:dyDescent="0.2">
      <c r="A220" s="227"/>
      <c r="B220" s="228"/>
      <c r="C220" s="252" t="s">
        <v>978</v>
      </c>
      <c r="D220" s="247"/>
      <c r="E220" s="247"/>
      <c r="F220" s="247"/>
      <c r="G220" s="247"/>
      <c r="H220" s="230"/>
      <c r="I220" s="230"/>
      <c r="J220" s="230"/>
      <c r="K220" s="230"/>
      <c r="L220" s="230"/>
      <c r="M220" s="230"/>
      <c r="N220" s="229"/>
      <c r="O220" s="229"/>
      <c r="P220" s="229"/>
      <c r="Q220" s="229"/>
      <c r="R220" s="230"/>
      <c r="S220" s="230"/>
      <c r="T220" s="230"/>
      <c r="U220" s="230"/>
      <c r="V220" s="230"/>
      <c r="W220" s="230"/>
      <c r="X220" s="230"/>
      <c r="Y220" s="230"/>
      <c r="Z220" s="210"/>
      <c r="AA220" s="210"/>
      <c r="AB220" s="210"/>
      <c r="AC220" s="210"/>
      <c r="AD220" s="210"/>
      <c r="AE220" s="210"/>
      <c r="AF220" s="210"/>
      <c r="AG220" s="210" t="s">
        <v>139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ht="22.5" outlineLevel="2" x14ac:dyDescent="0.2">
      <c r="A221" s="227"/>
      <c r="B221" s="228"/>
      <c r="C221" s="263" t="s">
        <v>969</v>
      </c>
      <c r="D221" s="261"/>
      <c r="E221" s="262">
        <v>8</v>
      </c>
      <c r="F221" s="230"/>
      <c r="G221" s="230"/>
      <c r="H221" s="230"/>
      <c r="I221" s="230"/>
      <c r="J221" s="230"/>
      <c r="K221" s="230"/>
      <c r="L221" s="230"/>
      <c r="M221" s="230"/>
      <c r="N221" s="229"/>
      <c r="O221" s="229"/>
      <c r="P221" s="229"/>
      <c r="Q221" s="229"/>
      <c r="R221" s="230"/>
      <c r="S221" s="230"/>
      <c r="T221" s="230"/>
      <c r="U221" s="230"/>
      <c r="V221" s="230"/>
      <c r="W221" s="230"/>
      <c r="X221" s="230"/>
      <c r="Y221" s="230"/>
      <c r="Z221" s="210"/>
      <c r="AA221" s="210"/>
      <c r="AB221" s="210"/>
      <c r="AC221" s="210"/>
      <c r="AD221" s="210"/>
      <c r="AE221" s="210"/>
      <c r="AF221" s="210"/>
      <c r="AG221" s="210" t="s">
        <v>205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ht="22.5" outlineLevel="3" x14ac:dyDescent="0.2">
      <c r="A222" s="227"/>
      <c r="B222" s="228"/>
      <c r="C222" s="263" t="s">
        <v>970</v>
      </c>
      <c r="D222" s="261"/>
      <c r="E222" s="262">
        <v>9</v>
      </c>
      <c r="F222" s="230"/>
      <c r="G222" s="230"/>
      <c r="H222" s="230"/>
      <c r="I222" s="230"/>
      <c r="J222" s="230"/>
      <c r="K222" s="230"/>
      <c r="L222" s="230"/>
      <c r="M222" s="230"/>
      <c r="N222" s="229"/>
      <c r="O222" s="229"/>
      <c r="P222" s="229"/>
      <c r="Q222" s="229"/>
      <c r="R222" s="230"/>
      <c r="S222" s="230"/>
      <c r="T222" s="230"/>
      <c r="U222" s="230"/>
      <c r="V222" s="230"/>
      <c r="W222" s="230"/>
      <c r="X222" s="230"/>
      <c r="Y222" s="230"/>
      <c r="Z222" s="210"/>
      <c r="AA222" s="210"/>
      <c r="AB222" s="210"/>
      <c r="AC222" s="210"/>
      <c r="AD222" s="210"/>
      <c r="AE222" s="210"/>
      <c r="AF222" s="210"/>
      <c r="AG222" s="210" t="s">
        <v>205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">
      <c r="A223" s="227"/>
      <c r="B223" s="228"/>
      <c r="C223" s="263" t="s">
        <v>923</v>
      </c>
      <c r="D223" s="261"/>
      <c r="E223" s="262">
        <v>5</v>
      </c>
      <c r="F223" s="230"/>
      <c r="G223" s="230"/>
      <c r="H223" s="230"/>
      <c r="I223" s="230"/>
      <c r="J223" s="230"/>
      <c r="K223" s="230"/>
      <c r="L223" s="230"/>
      <c r="M223" s="230"/>
      <c r="N223" s="229"/>
      <c r="O223" s="229"/>
      <c r="P223" s="229"/>
      <c r="Q223" s="229"/>
      <c r="R223" s="230"/>
      <c r="S223" s="230"/>
      <c r="T223" s="230"/>
      <c r="U223" s="230"/>
      <c r="V223" s="230"/>
      <c r="W223" s="230"/>
      <c r="X223" s="230"/>
      <c r="Y223" s="230"/>
      <c r="Z223" s="210"/>
      <c r="AA223" s="210"/>
      <c r="AB223" s="210"/>
      <c r="AC223" s="210"/>
      <c r="AD223" s="210"/>
      <c r="AE223" s="210"/>
      <c r="AF223" s="210"/>
      <c r="AG223" s="210" t="s">
        <v>205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">
      <c r="A224" s="227"/>
      <c r="B224" s="228"/>
      <c r="C224" s="263" t="s">
        <v>971</v>
      </c>
      <c r="D224" s="261"/>
      <c r="E224" s="262">
        <v>1</v>
      </c>
      <c r="F224" s="230"/>
      <c r="G224" s="230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30"/>
      <c r="Z224" s="210"/>
      <c r="AA224" s="210"/>
      <c r="AB224" s="210"/>
      <c r="AC224" s="210"/>
      <c r="AD224" s="210"/>
      <c r="AE224" s="210"/>
      <c r="AF224" s="210"/>
      <c r="AG224" s="210" t="s">
        <v>205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ht="22.5" outlineLevel="1" x14ac:dyDescent="0.2">
      <c r="A225" s="241">
        <v>36</v>
      </c>
      <c r="B225" s="242" t="s">
        <v>979</v>
      </c>
      <c r="C225" s="251" t="s">
        <v>980</v>
      </c>
      <c r="D225" s="243" t="s">
        <v>341</v>
      </c>
      <c r="E225" s="244">
        <v>13</v>
      </c>
      <c r="F225" s="245"/>
      <c r="G225" s="246">
        <f>ROUND(E225*F225,2)</f>
        <v>0</v>
      </c>
      <c r="H225" s="231"/>
      <c r="I225" s="230">
        <f>ROUND(E225*H225,2)</f>
        <v>0</v>
      </c>
      <c r="J225" s="231"/>
      <c r="K225" s="230">
        <f>ROUND(E225*J225,2)</f>
        <v>0</v>
      </c>
      <c r="L225" s="230">
        <v>21</v>
      </c>
      <c r="M225" s="230">
        <f>G225*(1+L225/100)</f>
        <v>0</v>
      </c>
      <c r="N225" s="229">
        <v>1.3100000000000001E-2</v>
      </c>
      <c r="O225" s="229">
        <f>ROUND(E225*N225,2)</f>
        <v>0.17</v>
      </c>
      <c r="P225" s="229">
        <v>0</v>
      </c>
      <c r="Q225" s="229">
        <f>ROUND(E225*P225,2)</f>
        <v>0</v>
      </c>
      <c r="R225" s="230" t="s">
        <v>322</v>
      </c>
      <c r="S225" s="230" t="s">
        <v>148</v>
      </c>
      <c r="T225" s="230" t="s">
        <v>221</v>
      </c>
      <c r="U225" s="230">
        <v>0</v>
      </c>
      <c r="V225" s="230">
        <f>ROUND(E225*U225,2)</f>
        <v>0</v>
      </c>
      <c r="W225" s="230"/>
      <c r="X225" s="230" t="s">
        <v>323</v>
      </c>
      <c r="Y225" s="230" t="s">
        <v>136</v>
      </c>
      <c r="Z225" s="210"/>
      <c r="AA225" s="210"/>
      <c r="AB225" s="210"/>
      <c r="AC225" s="210"/>
      <c r="AD225" s="210"/>
      <c r="AE225" s="210"/>
      <c r="AF225" s="210"/>
      <c r="AG225" s="210" t="s">
        <v>324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2" x14ac:dyDescent="0.2">
      <c r="A226" s="227"/>
      <c r="B226" s="228"/>
      <c r="C226" s="252" t="s">
        <v>981</v>
      </c>
      <c r="D226" s="247"/>
      <c r="E226" s="247"/>
      <c r="F226" s="247"/>
      <c r="G226" s="247"/>
      <c r="H226" s="230"/>
      <c r="I226" s="230"/>
      <c r="J226" s="230"/>
      <c r="K226" s="230"/>
      <c r="L226" s="230"/>
      <c r="M226" s="230"/>
      <c r="N226" s="229"/>
      <c r="O226" s="229"/>
      <c r="P226" s="229"/>
      <c r="Q226" s="229"/>
      <c r="R226" s="230"/>
      <c r="S226" s="230"/>
      <c r="T226" s="230"/>
      <c r="U226" s="230"/>
      <c r="V226" s="230"/>
      <c r="W226" s="230"/>
      <c r="X226" s="230"/>
      <c r="Y226" s="230"/>
      <c r="Z226" s="210"/>
      <c r="AA226" s="210"/>
      <c r="AB226" s="210"/>
      <c r="AC226" s="210"/>
      <c r="AD226" s="210"/>
      <c r="AE226" s="210"/>
      <c r="AF226" s="210"/>
      <c r="AG226" s="210" t="s">
        <v>139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2" x14ac:dyDescent="0.2">
      <c r="A227" s="227"/>
      <c r="B227" s="228"/>
      <c r="C227" s="263" t="s">
        <v>982</v>
      </c>
      <c r="D227" s="261"/>
      <c r="E227" s="262">
        <v>2</v>
      </c>
      <c r="F227" s="230"/>
      <c r="G227" s="230"/>
      <c r="H227" s="230"/>
      <c r="I227" s="230"/>
      <c r="J227" s="230"/>
      <c r="K227" s="230"/>
      <c r="L227" s="230"/>
      <c r="M227" s="230"/>
      <c r="N227" s="229"/>
      <c r="O227" s="229"/>
      <c r="P227" s="229"/>
      <c r="Q227" s="229"/>
      <c r="R227" s="230"/>
      <c r="S227" s="230"/>
      <c r="T227" s="230"/>
      <c r="U227" s="230"/>
      <c r="V227" s="230"/>
      <c r="W227" s="230"/>
      <c r="X227" s="230"/>
      <c r="Y227" s="230"/>
      <c r="Z227" s="210"/>
      <c r="AA227" s="210"/>
      <c r="AB227" s="210"/>
      <c r="AC227" s="210"/>
      <c r="AD227" s="210"/>
      <c r="AE227" s="210"/>
      <c r="AF227" s="210"/>
      <c r="AG227" s="210" t="s">
        <v>205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ht="22.5" outlineLevel="3" x14ac:dyDescent="0.2">
      <c r="A228" s="227"/>
      <c r="B228" s="228"/>
      <c r="C228" s="263" t="s">
        <v>970</v>
      </c>
      <c r="D228" s="261"/>
      <c r="E228" s="262">
        <v>9</v>
      </c>
      <c r="F228" s="230"/>
      <c r="G228" s="230"/>
      <c r="H228" s="230"/>
      <c r="I228" s="230"/>
      <c r="J228" s="230"/>
      <c r="K228" s="230"/>
      <c r="L228" s="230"/>
      <c r="M228" s="230"/>
      <c r="N228" s="229"/>
      <c r="O228" s="229"/>
      <c r="P228" s="229"/>
      <c r="Q228" s="229"/>
      <c r="R228" s="230"/>
      <c r="S228" s="230"/>
      <c r="T228" s="230"/>
      <c r="U228" s="230"/>
      <c r="V228" s="230"/>
      <c r="W228" s="230"/>
      <c r="X228" s="230"/>
      <c r="Y228" s="230"/>
      <c r="Z228" s="210"/>
      <c r="AA228" s="210"/>
      <c r="AB228" s="210"/>
      <c r="AC228" s="210"/>
      <c r="AD228" s="210"/>
      <c r="AE228" s="210"/>
      <c r="AF228" s="210"/>
      <c r="AG228" s="210" t="s">
        <v>205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">
      <c r="A229" s="227"/>
      <c r="B229" s="228"/>
      <c r="C229" s="263" t="s">
        <v>983</v>
      </c>
      <c r="D229" s="261"/>
      <c r="E229" s="262">
        <v>1</v>
      </c>
      <c r="F229" s="230"/>
      <c r="G229" s="230"/>
      <c r="H229" s="230"/>
      <c r="I229" s="230"/>
      <c r="J229" s="230"/>
      <c r="K229" s="230"/>
      <c r="L229" s="230"/>
      <c r="M229" s="230"/>
      <c r="N229" s="229"/>
      <c r="O229" s="229"/>
      <c r="P229" s="229"/>
      <c r="Q229" s="229"/>
      <c r="R229" s="230"/>
      <c r="S229" s="230"/>
      <c r="T229" s="230"/>
      <c r="U229" s="230"/>
      <c r="V229" s="230"/>
      <c r="W229" s="230"/>
      <c r="X229" s="230"/>
      <c r="Y229" s="230"/>
      <c r="Z229" s="210"/>
      <c r="AA229" s="210"/>
      <c r="AB229" s="210"/>
      <c r="AC229" s="210"/>
      <c r="AD229" s="210"/>
      <c r="AE229" s="210"/>
      <c r="AF229" s="210"/>
      <c r="AG229" s="210" t="s">
        <v>205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">
      <c r="A230" s="227"/>
      <c r="B230" s="228"/>
      <c r="C230" s="263" t="s">
        <v>971</v>
      </c>
      <c r="D230" s="261"/>
      <c r="E230" s="262">
        <v>1</v>
      </c>
      <c r="F230" s="230"/>
      <c r="G230" s="230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205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ht="22.5" outlineLevel="1" x14ac:dyDescent="0.2">
      <c r="A231" s="241">
        <v>37</v>
      </c>
      <c r="B231" s="242" t="s">
        <v>984</v>
      </c>
      <c r="C231" s="251" t="s">
        <v>985</v>
      </c>
      <c r="D231" s="243" t="s">
        <v>341</v>
      </c>
      <c r="E231" s="244">
        <v>10</v>
      </c>
      <c r="F231" s="245"/>
      <c r="G231" s="246">
        <f>ROUND(E231*F231,2)</f>
        <v>0</v>
      </c>
      <c r="H231" s="231"/>
      <c r="I231" s="230">
        <f>ROUND(E231*H231,2)</f>
        <v>0</v>
      </c>
      <c r="J231" s="231"/>
      <c r="K231" s="230">
        <f>ROUND(E231*J231,2)</f>
        <v>0</v>
      </c>
      <c r="L231" s="230">
        <v>21</v>
      </c>
      <c r="M231" s="230">
        <f>G231*(1+L231/100)</f>
        <v>0</v>
      </c>
      <c r="N231" s="229">
        <v>2.6200000000000001E-2</v>
      </c>
      <c r="O231" s="229">
        <f>ROUND(E231*N231,2)</f>
        <v>0.26</v>
      </c>
      <c r="P231" s="229">
        <v>0</v>
      </c>
      <c r="Q231" s="229">
        <f>ROUND(E231*P231,2)</f>
        <v>0</v>
      </c>
      <c r="R231" s="230" t="s">
        <v>322</v>
      </c>
      <c r="S231" s="230" t="s">
        <v>148</v>
      </c>
      <c r="T231" s="230" t="s">
        <v>221</v>
      </c>
      <c r="U231" s="230">
        <v>0</v>
      </c>
      <c r="V231" s="230">
        <f>ROUND(E231*U231,2)</f>
        <v>0</v>
      </c>
      <c r="W231" s="230"/>
      <c r="X231" s="230" t="s">
        <v>323</v>
      </c>
      <c r="Y231" s="230" t="s">
        <v>136</v>
      </c>
      <c r="Z231" s="210"/>
      <c r="AA231" s="210"/>
      <c r="AB231" s="210"/>
      <c r="AC231" s="210"/>
      <c r="AD231" s="210"/>
      <c r="AE231" s="210"/>
      <c r="AF231" s="210"/>
      <c r="AG231" s="210" t="s">
        <v>324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2" x14ac:dyDescent="0.2">
      <c r="A232" s="227"/>
      <c r="B232" s="228"/>
      <c r="C232" s="252" t="s">
        <v>986</v>
      </c>
      <c r="D232" s="247"/>
      <c r="E232" s="247"/>
      <c r="F232" s="247"/>
      <c r="G232" s="247"/>
      <c r="H232" s="230"/>
      <c r="I232" s="230"/>
      <c r="J232" s="230"/>
      <c r="K232" s="230"/>
      <c r="L232" s="230"/>
      <c r="M232" s="230"/>
      <c r="N232" s="229"/>
      <c r="O232" s="229"/>
      <c r="P232" s="229"/>
      <c r="Q232" s="229"/>
      <c r="R232" s="230"/>
      <c r="S232" s="230"/>
      <c r="T232" s="230"/>
      <c r="U232" s="230"/>
      <c r="V232" s="230"/>
      <c r="W232" s="230"/>
      <c r="X232" s="230"/>
      <c r="Y232" s="230"/>
      <c r="Z232" s="210"/>
      <c r="AA232" s="210"/>
      <c r="AB232" s="210"/>
      <c r="AC232" s="210"/>
      <c r="AD232" s="210"/>
      <c r="AE232" s="210"/>
      <c r="AF232" s="210"/>
      <c r="AG232" s="210" t="s">
        <v>139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2" x14ac:dyDescent="0.2">
      <c r="A233" s="227"/>
      <c r="B233" s="228"/>
      <c r="C233" s="263" t="s">
        <v>987</v>
      </c>
      <c r="D233" s="261"/>
      <c r="E233" s="262">
        <v>6</v>
      </c>
      <c r="F233" s="230"/>
      <c r="G233" s="230"/>
      <c r="H233" s="230"/>
      <c r="I233" s="230"/>
      <c r="J233" s="230"/>
      <c r="K233" s="230"/>
      <c r="L233" s="230"/>
      <c r="M233" s="230"/>
      <c r="N233" s="229"/>
      <c r="O233" s="229"/>
      <c r="P233" s="229"/>
      <c r="Q233" s="229"/>
      <c r="R233" s="230"/>
      <c r="S233" s="230"/>
      <c r="T233" s="230"/>
      <c r="U233" s="230"/>
      <c r="V233" s="230"/>
      <c r="W233" s="230"/>
      <c r="X233" s="230"/>
      <c r="Y233" s="230"/>
      <c r="Z233" s="210"/>
      <c r="AA233" s="210"/>
      <c r="AB233" s="210"/>
      <c r="AC233" s="210"/>
      <c r="AD233" s="210"/>
      <c r="AE233" s="210"/>
      <c r="AF233" s="210"/>
      <c r="AG233" s="210" t="s">
        <v>205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">
      <c r="A234" s="227"/>
      <c r="B234" s="228"/>
      <c r="C234" s="263" t="s">
        <v>988</v>
      </c>
      <c r="D234" s="261"/>
      <c r="E234" s="262">
        <v>4</v>
      </c>
      <c r="F234" s="230"/>
      <c r="G234" s="230"/>
      <c r="H234" s="230"/>
      <c r="I234" s="230"/>
      <c r="J234" s="230"/>
      <c r="K234" s="230"/>
      <c r="L234" s="230"/>
      <c r="M234" s="230"/>
      <c r="N234" s="229"/>
      <c r="O234" s="229"/>
      <c r="P234" s="229"/>
      <c r="Q234" s="229"/>
      <c r="R234" s="230"/>
      <c r="S234" s="230"/>
      <c r="T234" s="230"/>
      <c r="U234" s="230"/>
      <c r="V234" s="230"/>
      <c r="W234" s="230"/>
      <c r="X234" s="230"/>
      <c r="Y234" s="230"/>
      <c r="Z234" s="210"/>
      <c r="AA234" s="210"/>
      <c r="AB234" s="210"/>
      <c r="AC234" s="210"/>
      <c r="AD234" s="210"/>
      <c r="AE234" s="210"/>
      <c r="AF234" s="210"/>
      <c r="AG234" s="210" t="s">
        <v>205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41">
        <v>38</v>
      </c>
      <c r="B235" s="242" t="s">
        <v>989</v>
      </c>
      <c r="C235" s="251" t="s">
        <v>990</v>
      </c>
      <c r="D235" s="243" t="s">
        <v>341</v>
      </c>
      <c r="E235" s="244">
        <v>17</v>
      </c>
      <c r="F235" s="245"/>
      <c r="G235" s="246">
        <f>ROUND(E235*F235,2)</f>
        <v>0</v>
      </c>
      <c r="H235" s="231"/>
      <c r="I235" s="230">
        <f>ROUND(E235*H235,2)</f>
        <v>0</v>
      </c>
      <c r="J235" s="231"/>
      <c r="K235" s="230">
        <f>ROUND(E235*J235,2)</f>
        <v>0</v>
      </c>
      <c r="L235" s="230">
        <v>21</v>
      </c>
      <c r="M235" s="230">
        <f>G235*(1+L235/100)</f>
        <v>0</v>
      </c>
      <c r="N235" s="229">
        <v>0</v>
      </c>
      <c r="O235" s="229">
        <f>ROUND(E235*N235,2)</f>
        <v>0</v>
      </c>
      <c r="P235" s="229">
        <v>0</v>
      </c>
      <c r="Q235" s="229">
        <f>ROUND(E235*P235,2)</f>
        <v>0</v>
      </c>
      <c r="R235" s="230"/>
      <c r="S235" s="230" t="s">
        <v>148</v>
      </c>
      <c r="T235" s="230" t="s">
        <v>221</v>
      </c>
      <c r="U235" s="230">
        <v>0.65</v>
      </c>
      <c r="V235" s="230">
        <f>ROUND(E235*U235,2)</f>
        <v>11.05</v>
      </c>
      <c r="W235" s="230"/>
      <c r="X235" s="230" t="s">
        <v>200</v>
      </c>
      <c r="Y235" s="230" t="s">
        <v>136</v>
      </c>
      <c r="Z235" s="210"/>
      <c r="AA235" s="210"/>
      <c r="AB235" s="210"/>
      <c r="AC235" s="210"/>
      <c r="AD235" s="210"/>
      <c r="AE235" s="210"/>
      <c r="AF235" s="210"/>
      <c r="AG235" s="210" t="s">
        <v>201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2" x14ac:dyDescent="0.2">
      <c r="A236" s="227"/>
      <c r="B236" s="228"/>
      <c r="C236" s="252" t="s">
        <v>991</v>
      </c>
      <c r="D236" s="247"/>
      <c r="E236" s="247"/>
      <c r="F236" s="247"/>
      <c r="G236" s="247"/>
      <c r="H236" s="230"/>
      <c r="I236" s="230"/>
      <c r="J236" s="230"/>
      <c r="K236" s="230"/>
      <c r="L236" s="230"/>
      <c r="M236" s="230"/>
      <c r="N236" s="229"/>
      <c r="O236" s="229"/>
      <c r="P236" s="229"/>
      <c r="Q236" s="229"/>
      <c r="R236" s="230"/>
      <c r="S236" s="230"/>
      <c r="T236" s="230"/>
      <c r="U236" s="230"/>
      <c r="V236" s="230"/>
      <c r="W236" s="230"/>
      <c r="X236" s="230"/>
      <c r="Y236" s="230"/>
      <c r="Z236" s="210"/>
      <c r="AA236" s="210"/>
      <c r="AB236" s="210"/>
      <c r="AC236" s="210"/>
      <c r="AD236" s="210"/>
      <c r="AE236" s="210"/>
      <c r="AF236" s="210"/>
      <c r="AG236" s="210" t="s">
        <v>139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ht="22.5" outlineLevel="2" x14ac:dyDescent="0.2">
      <c r="A237" s="227"/>
      <c r="B237" s="228"/>
      <c r="C237" s="263" t="s">
        <v>962</v>
      </c>
      <c r="D237" s="261"/>
      <c r="E237" s="262">
        <v>6</v>
      </c>
      <c r="F237" s="230"/>
      <c r="G237" s="230"/>
      <c r="H237" s="230"/>
      <c r="I237" s="230"/>
      <c r="J237" s="230"/>
      <c r="K237" s="230"/>
      <c r="L237" s="230"/>
      <c r="M237" s="230"/>
      <c r="N237" s="229"/>
      <c r="O237" s="229"/>
      <c r="P237" s="229"/>
      <c r="Q237" s="229"/>
      <c r="R237" s="230"/>
      <c r="S237" s="230"/>
      <c r="T237" s="230"/>
      <c r="U237" s="230"/>
      <c r="V237" s="230"/>
      <c r="W237" s="230"/>
      <c r="X237" s="230"/>
      <c r="Y237" s="230"/>
      <c r="Z237" s="210"/>
      <c r="AA237" s="210"/>
      <c r="AB237" s="210"/>
      <c r="AC237" s="210"/>
      <c r="AD237" s="210"/>
      <c r="AE237" s="210"/>
      <c r="AF237" s="210"/>
      <c r="AG237" s="210" t="s">
        <v>205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ht="22.5" outlineLevel="3" x14ac:dyDescent="0.2">
      <c r="A238" s="227"/>
      <c r="B238" s="228"/>
      <c r="C238" s="263" t="s">
        <v>963</v>
      </c>
      <c r="D238" s="261"/>
      <c r="E238" s="262">
        <v>9</v>
      </c>
      <c r="F238" s="230"/>
      <c r="G238" s="230"/>
      <c r="H238" s="230"/>
      <c r="I238" s="230"/>
      <c r="J238" s="230"/>
      <c r="K238" s="230"/>
      <c r="L238" s="230"/>
      <c r="M238" s="230"/>
      <c r="N238" s="229"/>
      <c r="O238" s="229"/>
      <c r="P238" s="229"/>
      <c r="Q238" s="229"/>
      <c r="R238" s="230"/>
      <c r="S238" s="230"/>
      <c r="T238" s="230"/>
      <c r="U238" s="230"/>
      <c r="V238" s="230"/>
      <c r="W238" s="230"/>
      <c r="X238" s="230"/>
      <c r="Y238" s="230"/>
      <c r="Z238" s="210"/>
      <c r="AA238" s="210"/>
      <c r="AB238" s="210"/>
      <c r="AC238" s="210"/>
      <c r="AD238" s="210"/>
      <c r="AE238" s="210"/>
      <c r="AF238" s="210"/>
      <c r="AG238" s="210" t="s">
        <v>205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">
      <c r="A239" s="227"/>
      <c r="B239" s="228"/>
      <c r="C239" s="263" t="s">
        <v>964</v>
      </c>
      <c r="D239" s="261"/>
      <c r="E239" s="262">
        <v>2</v>
      </c>
      <c r="F239" s="230"/>
      <c r="G239" s="230"/>
      <c r="H239" s="230"/>
      <c r="I239" s="230"/>
      <c r="J239" s="230"/>
      <c r="K239" s="230"/>
      <c r="L239" s="230"/>
      <c r="M239" s="230"/>
      <c r="N239" s="229"/>
      <c r="O239" s="229"/>
      <c r="P239" s="229"/>
      <c r="Q239" s="229"/>
      <c r="R239" s="230"/>
      <c r="S239" s="230"/>
      <c r="T239" s="230"/>
      <c r="U239" s="230"/>
      <c r="V239" s="230"/>
      <c r="W239" s="230"/>
      <c r="X239" s="230"/>
      <c r="Y239" s="230"/>
      <c r="Z239" s="210"/>
      <c r="AA239" s="210"/>
      <c r="AB239" s="210"/>
      <c r="AC239" s="210"/>
      <c r="AD239" s="210"/>
      <c r="AE239" s="210"/>
      <c r="AF239" s="210"/>
      <c r="AG239" s="210" t="s">
        <v>205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ht="22.5" outlineLevel="1" x14ac:dyDescent="0.2">
      <c r="A240" s="241">
        <v>39</v>
      </c>
      <c r="B240" s="242" t="s">
        <v>992</v>
      </c>
      <c r="C240" s="251" t="s">
        <v>993</v>
      </c>
      <c r="D240" s="243" t="s">
        <v>341</v>
      </c>
      <c r="E240" s="244">
        <v>4</v>
      </c>
      <c r="F240" s="245"/>
      <c r="G240" s="246">
        <f>ROUND(E240*F240,2)</f>
        <v>0</v>
      </c>
      <c r="H240" s="231"/>
      <c r="I240" s="230">
        <f>ROUND(E240*H240,2)</f>
        <v>0</v>
      </c>
      <c r="J240" s="231"/>
      <c r="K240" s="230">
        <f>ROUND(E240*J240,2)</f>
        <v>0</v>
      </c>
      <c r="L240" s="230">
        <v>21</v>
      </c>
      <c r="M240" s="230">
        <f>G240*(1+L240/100)</f>
        <v>0</v>
      </c>
      <c r="N240" s="229">
        <v>1.779E-2</v>
      </c>
      <c r="O240" s="229">
        <f>ROUND(E240*N240,2)</f>
        <v>7.0000000000000007E-2</v>
      </c>
      <c r="P240" s="229">
        <v>0</v>
      </c>
      <c r="Q240" s="229">
        <f>ROUND(E240*P240,2)</f>
        <v>0</v>
      </c>
      <c r="R240" s="230" t="s">
        <v>322</v>
      </c>
      <c r="S240" s="230" t="s">
        <v>148</v>
      </c>
      <c r="T240" s="230" t="s">
        <v>221</v>
      </c>
      <c r="U240" s="230">
        <v>0</v>
      </c>
      <c r="V240" s="230">
        <f>ROUND(E240*U240,2)</f>
        <v>0</v>
      </c>
      <c r="W240" s="230"/>
      <c r="X240" s="230" t="s">
        <v>323</v>
      </c>
      <c r="Y240" s="230" t="s">
        <v>136</v>
      </c>
      <c r="Z240" s="210"/>
      <c r="AA240" s="210"/>
      <c r="AB240" s="210"/>
      <c r="AC240" s="210"/>
      <c r="AD240" s="210"/>
      <c r="AE240" s="210"/>
      <c r="AF240" s="210"/>
      <c r="AG240" s="210" t="s">
        <v>324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2" x14ac:dyDescent="0.2">
      <c r="A241" s="227"/>
      <c r="B241" s="228"/>
      <c r="C241" s="252" t="s">
        <v>994</v>
      </c>
      <c r="D241" s="247"/>
      <c r="E241" s="247"/>
      <c r="F241" s="247"/>
      <c r="G241" s="247"/>
      <c r="H241" s="230"/>
      <c r="I241" s="230"/>
      <c r="J241" s="230"/>
      <c r="K241" s="230"/>
      <c r="L241" s="230"/>
      <c r="M241" s="230"/>
      <c r="N241" s="229"/>
      <c r="O241" s="229"/>
      <c r="P241" s="229"/>
      <c r="Q241" s="229"/>
      <c r="R241" s="230"/>
      <c r="S241" s="230"/>
      <c r="T241" s="230"/>
      <c r="U241" s="230"/>
      <c r="V241" s="230"/>
      <c r="W241" s="230"/>
      <c r="X241" s="230"/>
      <c r="Y241" s="230"/>
      <c r="Z241" s="210"/>
      <c r="AA241" s="210"/>
      <c r="AB241" s="210"/>
      <c r="AC241" s="210"/>
      <c r="AD241" s="210"/>
      <c r="AE241" s="210"/>
      <c r="AF241" s="210"/>
      <c r="AG241" s="210" t="s">
        <v>139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">
      <c r="A242" s="227"/>
      <c r="B242" s="228"/>
      <c r="C242" s="263" t="s">
        <v>933</v>
      </c>
      <c r="D242" s="261"/>
      <c r="E242" s="262">
        <v>1</v>
      </c>
      <c r="F242" s="230"/>
      <c r="G242" s="230"/>
      <c r="H242" s="230"/>
      <c r="I242" s="230"/>
      <c r="J242" s="230"/>
      <c r="K242" s="230"/>
      <c r="L242" s="230"/>
      <c r="M242" s="230"/>
      <c r="N242" s="229"/>
      <c r="O242" s="229"/>
      <c r="P242" s="229"/>
      <c r="Q242" s="229"/>
      <c r="R242" s="230"/>
      <c r="S242" s="230"/>
      <c r="T242" s="230"/>
      <c r="U242" s="230"/>
      <c r="V242" s="230"/>
      <c r="W242" s="230"/>
      <c r="X242" s="230"/>
      <c r="Y242" s="230"/>
      <c r="Z242" s="210"/>
      <c r="AA242" s="210"/>
      <c r="AB242" s="210"/>
      <c r="AC242" s="210"/>
      <c r="AD242" s="210"/>
      <c r="AE242" s="210"/>
      <c r="AF242" s="210"/>
      <c r="AG242" s="210" t="s">
        <v>205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">
      <c r="A243" s="227"/>
      <c r="B243" s="228"/>
      <c r="C243" s="263" t="s">
        <v>995</v>
      </c>
      <c r="D243" s="261"/>
      <c r="E243" s="262">
        <v>3</v>
      </c>
      <c r="F243" s="230"/>
      <c r="G243" s="230"/>
      <c r="H243" s="230"/>
      <c r="I243" s="230"/>
      <c r="J243" s="230"/>
      <c r="K243" s="230"/>
      <c r="L243" s="230"/>
      <c r="M243" s="230"/>
      <c r="N243" s="229"/>
      <c r="O243" s="229"/>
      <c r="P243" s="229"/>
      <c r="Q243" s="229"/>
      <c r="R243" s="230"/>
      <c r="S243" s="230"/>
      <c r="T243" s="230"/>
      <c r="U243" s="230"/>
      <c r="V243" s="230"/>
      <c r="W243" s="230"/>
      <c r="X243" s="230"/>
      <c r="Y243" s="230"/>
      <c r="Z243" s="210"/>
      <c r="AA243" s="210"/>
      <c r="AB243" s="210"/>
      <c r="AC243" s="210"/>
      <c r="AD243" s="210"/>
      <c r="AE243" s="210"/>
      <c r="AF243" s="210"/>
      <c r="AG243" s="210" t="s">
        <v>205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ht="22.5" outlineLevel="1" x14ac:dyDescent="0.2">
      <c r="A244" s="241">
        <v>40</v>
      </c>
      <c r="B244" s="242" t="s">
        <v>996</v>
      </c>
      <c r="C244" s="251" t="s">
        <v>997</v>
      </c>
      <c r="D244" s="243" t="s">
        <v>341</v>
      </c>
      <c r="E244" s="244">
        <v>2</v>
      </c>
      <c r="F244" s="245"/>
      <c r="G244" s="246">
        <f>ROUND(E244*F244,2)</f>
        <v>0</v>
      </c>
      <c r="H244" s="231"/>
      <c r="I244" s="230">
        <f>ROUND(E244*H244,2)</f>
        <v>0</v>
      </c>
      <c r="J244" s="231"/>
      <c r="K244" s="230">
        <f>ROUND(E244*J244,2)</f>
        <v>0</v>
      </c>
      <c r="L244" s="230">
        <v>21</v>
      </c>
      <c r="M244" s="230">
        <f>G244*(1+L244/100)</f>
        <v>0</v>
      </c>
      <c r="N244" s="229">
        <v>1.2E-2</v>
      </c>
      <c r="O244" s="229">
        <f>ROUND(E244*N244,2)</f>
        <v>0.02</v>
      </c>
      <c r="P244" s="229">
        <v>0</v>
      </c>
      <c r="Q244" s="229">
        <f>ROUND(E244*P244,2)</f>
        <v>0</v>
      </c>
      <c r="R244" s="230" t="s">
        <v>322</v>
      </c>
      <c r="S244" s="230" t="s">
        <v>148</v>
      </c>
      <c r="T244" s="230" t="s">
        <v>221</v>
      </c>
      <c r="U244" s="230">
        <v>0</v>
      </c>
      <c r="V244" s="230">
        <f>ROUND(E244*U244,2)</f>
        <v>0</v>
      </c>
      <c r="W244" s="230"/>
      <c r="X244" s="230" t="s">
        <v>323</v>
      </c>
      <c r="Y244" s="230" t="s">
        <v>136</v>
      </c>
      <c r="Z244" s="210"/>
      <c r="AA244" s="210"/>
      <c r="AB244" s="210"/>
      <c r="AC244" s="210"/>
      <c r="AD244" s="210"/>
      <c r="AE244" s="210"/>
      <c r="AF244" s="210"/>
      <c r="AG244" s="210" t="s">
        <v>324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2" x14ac:dyDescent="0.2">
      <c r="A245" s="227"/>
      <c r="B245" s="228"/>
      <c r="C245" s="252" t="s">
        <v>998</v>
      </c>
      <c r="D245" s="247"/>
      <c r="E245" s="247"/>
      <c r="F245" s="247"/>
      <c r="G245" s="247"/>
      <c r="H245" s="230"/>
      <c r="I245" s="230"/>
      <c r="J245" s="230"/>
      <c r="K245" s="230"/>
      <c r="L245" s="230"/>
      <c r="M245" s="230"/>
      <c r="N245" s="229"/>
      <c r="O245" s="229"/>
      <c r="P245" s="229"/>
      <c r="Q245" s="229"/>
      <c r="R245" s="230"/>
      <c r="S245" s="230"/>
      <c r="T245" s="230"/>
      <c r="U245" s="230"/>
      <c r="V245" s="230"/>
      <c r="W245" s="230"/>
      <c r="X245" s="230"/>
      <c r="Y245" s="230"/>
      <c r="Z245" s="210"/>
      <c r="AA245" s="210"/>
      <c r="AB245" s="210"/>
      <c r="AC245" s="210"/>
      <c r="AD245" s="210"/>
      <c r="AE245" s="210"/>
      <c r="AF245" s="210"/>
      <c r="AG245" s="210" t="s">
        <v>139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2" x14ac:dyDescent="0.2">
      <c r="A246" s="227"/>
      <c r="B246" s="228"/>
      <c r="C246" s="263" t="s">
        <v>999</v>
      </c>
      <c r="D246" s="261"/>
      <c r="E246" s="262">
        <v>1</v>
      </c>
      <c r="F246" s="230"/>
      <c r="G246" s="230"/>
      <c r="H246" s="230"/>
      <c r="I246" s="230"/>
      <c r="J246" s="230"/>
      <c r="K246" s="230"/>
      <c r="L246" s="230"/>
      <c r="M246" s="230"/>
      <c r="N246" s="229"/>
      <c r="O246" s="229"/>
      <c r="P246" s="229"/>
      <c r="Q246" s="229"/>
      <c r="R246" s="230"/>
      <c r="S246" s="230"/>
      <c r="T246" s="230"/>
      <c r="U246" s="230"/>
      <c r="V246" s="230"/>
      <c r="W246" s="230"/>
      <c r="X246" s="230"/>
      <c r="Y246" s="230"/>
      <c r="Z246" s="210"/>
      <c r="AA246" s="210"/>
      <c r="AB246" s="210"/>
      <c r="AC246" s="210"/>
      <c r="AD246" s="210"/>
      <c r="AE246" s="210"/>
      <c r="AF246" s="210"/>
      <c r="AG246" s="210" t="s">
        <v>205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">
      <c r="A247" s="227"/>
      <c r="B247" s="228"/>
      <c r="C247" s="263" t="s">
        <v>945</v>
      </c>
      <c r="D247" s="261"/>
      <c r="E247" s="262">
        <v>1</v>
      </c>
      <c r="F247" s="230"/>
      <c r="G247" s="230"/>
      <c r="H247" s="230"/>
      <c r="I247" s="230"/>
      <c r="J247" s="230"/>
      <c r="K247" s="230"/>
      <c r="L247" s="230"/>
      <c r="M247" s="230"/>
      <c r="N247" s="229"/>
      <c r="O247" s="229"/>
      <c r="P247" s="229"/>
      <c r="Q247" s="229"/>
      <c r="R247" s="230"/>
      <c r="S247" s="230"/>
      <c r="T247" s="230"/>
      <c r="U247" s="230"/>
      <c r="V247" s="230"/>
      <c r="W247" s="230"/>
      <c r="X247" s="230"/>
      <c r="Y247" s="230"/>
      <c r="Z247" s="210"/>
      <c r="AA247" s="210"/>
      <c r="AB247" s="210"/>
      <c r="AC247" s="210"/>
      <c r="AD247" s="210"/>
      <c r="AE247" s="210"/>
      <c r="AF247" s="210"/>
      <c r="AG247" s="210" t="s">
        <v>205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41">
        <v>41</v>
      </c>
      <c r="B248" s="242" t="s">
        <v>1000</v>
      </c>
      <c r="C248" s="251" t="s">
        <v>1001</v>
      </c>
      <c r="D248" s="243" t="s">
        <v>341</v>
      </c>
      <c r="E248" s="244">
        <v>11</v>
      </c>
      <c r="F248" s="245"/>
      <c r="G248" s="246">
        <f>ROUND(E248*F248,2)</f>
        <v>0</v>
      </c>
      <c r="H248" s="231"/>
      <c r="I248" s="230">
        <f>ROUND(E248*H248,2)</f>
        <v>0</v>
      </c>
      <c r="J248" s="231"/>
      <c r="K248" s="230">
        <f>ROUND(E248*J248,2)</f>
        <v>0</v>
      </c>
      <c r="L248" s="230">
        <v>21</v>
      </c>
      <c r="M248" s="230">
        <f>G248*(1+L248/100)</f>
        <v>0</v>
      </c>
      <c r="N248" s="229">
        <v>1.8669999999999999E-2</v>
      </c>
      <c r="O248" s="229">
        <f>ROUND(E248*N248,2)</f>
        <v>0.21</v>
      </c>
      <c r="P248" s="229">
        <v>0</v>
      </c>
      <c r="Q248" s="229">
        <f>ROUND(E248*P248,2)</f>
        <v>0</v>
      </c>
      <c r="R248" s="230" t="s">
        <v>322</v>
      </c>
      <c r="S248" s="230" t="s">
        <v>148</v>
      </c>
      <c r="T248" s="230" t="s">
        <v>221</v>
      </c>
      <c r="U248" s="230">
        <v>0</v>
      </c>
      <c r="V248" s="230">
        <f>ROUND(E248*U248,2)</f>
        <v>0</v>
      </c>
      <c r="W248" s="230"/>
      <c r="X248" s="230" t="s">
        <v>323</v>
      </c>
      <c r="Y248" s="230" t="s">
        <v>136</v>
      </c>
      <c r="Z248" s="210"/>
      <c r="AA248" s="210"/>
      <c r="AB248" s="210"/>
      <c r="AC248" s="210"/>
      <c r="AD248" s="210"/>
      <c r="AE248" s="210"/>
      <c r="AF248" s="210"/>
      <c r="AG248" s="210" t="s">
        <v>324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2" x14ac:dyDescent="0.2">
      <c r="A249" s="227"/>
      <c r="B249" s="228"/>
      <c r="C249" s="252" t="s">
        <v>1002</v>
      </c>
      <c r="D249" s="247"/>
      <c r="E249" s="247"/>
      <c r="F249" s="247"/>
      <c r="G249" s="247"/>
      <c r="H249" s="230"/>
      <c r="I249" s="230"/>
      <c r="J249" s="230"/>
      <c r="K249" s="230"/>
      <c r="L249" s="230"/>
      <c r="M249" s="230"/>
      <c r="N249" s="229"/>
      <c r="O249" s="229"/>
      <c r="P249" s="229"/>
      <c r="Q249" s="229"/>
      <c r="R249" s="230"/>
      <c r="S249" s="230"/>
      <c r="T249" s="230"/>
      <c r="U249" s="230"/>
      <c r="V249" s="230"/>
      <c r="W249" s="230"/>
      <c r="X249" s="230"/>
      <c r="Y249" s="230"/>
      <c r="Z249" s="210"/>
      <c r="AA249" s="210"/>
      <c r="AB249" s="210"/>
      <c r="AC249" s="210"/>
      <c r="AD249" s="210"/>
      <c r="AE249" s="210"/>
      <c r="AF249" s="210"/>
      <c r="AG249" s="210" t="s">
        <v>139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2" x14ac:dyDescent="0.2">
      <c r="A250" s="227"/>
      <c r="B250" s="228"/>
      <c r="C250" s="263" t="s">
        <v>1003</v>
      </c>
      <c r="D250" s="261"/>
      <c r="E250" s="262">
        <v>2</v>
      </c>
      <c r="F250" s="230"/>
      <c r="G250" s="230"/>
      <c r="H250" s="230"/>
      <c r="I250" s="230"/>
      <c r="J250" s="230"/>
      <c r="K250" s="230"/>
      <c r="L250" s="230"/>
      <c r="M250" s="230"/>
      <c r="N250" s="229"/>
      <c r="O250" s="229"/>
      <c r="P250" s="229"/>
      <c r="Q250" s="229"/>
      <c r="R250" s="230"/>
      <c r="S250" s="230"/>
      <c r="T250" s="230"/>
      <c r="U250" s="230"/>
      <c r="V250" s="230"/>
      <c r="W250" s="230"/>
      <c r="X250" s="230"/>
      <c r="Y250" s="230"/>
      <c r="Z250" s="210"/>
      <c r="AA250" s="210"/>
      <c r="AB250" s="210"/>
      <c r="AC250" s="210"/>
      <c r="AD250" s="210"/>
      <c r="AE250" s="210"/>
      <c r="AF250" s="210"/>
      <c r="AG250" s="210" t="s">
        <v>205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ht="22.5" outlineLevel="3" x14ac:dyDescent="0.2">
      <c r="A251" s="227"/>
      <c r="B251" s="228"/>
      <c r="C251" s="263" t="s">
        <v>975</v>
      </c>
      <c r="D251" s="261"/>
      <c r="E251" s="262">
        <v>8</v>
      </c>
      <c r="F251" s="230"/>
      <c r="G251" s="230"/>
      <c r="H251" s="230"/>
      <c r="I251" s="230"/>
      <c r="J251" s="230"/>
      <c r="K251" s="230"/>
      <c r="L251" s="230"/>
      <c r="M251" s="230"/>
      <c r="N251" s="229"/>
      <c r="O251" s="229"/>
      <c r="P251" s="229"/>
      <c r="Q251" s="229"/>
      <c r="R251" s="230"/>
      <c r="S251" s="230"/>
      <c r="T251" s="230"/>
      <c r="U251" s="230"/>
      <c r="V251" s="230"/>
      <c r="W251" s="230"/>
      <c r="X251" s="230"/>
      <c r="Y251" s="230"/>
      <c r="Z251" s="210"/>
      <c r="AA251" s="210"/>
      <c r="AB251" s="210"/>
      <c r="AC251" s="210"/>
      <c r="AD251" s="210"/>
      <c r="AE251" s="210"/>
      <c r="AF251" s="210"/>
      <c r="AG251" s="210" t="s">
        <v>205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">
      <c r="A252" s="227"/>
      <c r="B252" s="228"/>
      <c r="C252" s="263" t="s">
        <v>951</v>
      </c>
      <c r="D252" s="261"/>
      <c r="E252" s="262">
        <v>1</v>
      </c>
      <c r="F252" s="230"/>
      <c r="G252" s="230"/>
      <c r="H252" s="230"/>
      <c r="I252" s="230"/>
      <c r="J252" s="230"/>
      <c r="K252" s="230"/>
      <c r="L252" s="230"/>
      <c r="M252" s="230"/>
      <c r="N252" s="229"/>
      <c r="O252" s="229"/>
      <c r="P252" s="229"/>
      <c r="Q252" s="229"/>
      <c r="R252" s="230"/>
      <c r="S252" s="230"/>
      <c r="T252" s="230"/>
      <c r="U252" s="230"/>
      <c r="V252" s="230"/>
      <c r="W252" s="230"/>
      <c r="X252" s="230"/>
      <c r="Y252" s="230"/>
      <c r="Z252" s="210"/>
      <c r="AA252" s="210"/>
      <c r="AB252" s="210"/>
      <c r="AC252" s="210"/>
      <c r="AD252" s="210"/>
      <c r="AE252" s="210"/>
      <c r="AF252" s="210"/>
      <c r="AG252" s="210" t="s">
        <v>205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">
      <c r="A253" s="241">
        <v>42</v>
      </c>
      <c r="B253" s="242" t="s">
        <v>1004</v>
      </c>
      <c r="C253" s="251" t="s">
        <v>1005</v>
      </c>
      <c r="D253" s="243" t="s">
        <v>341</v>
      </c>
      <c r="E253" s="244">
        <v>5</v>
      </c>
      <c r="F253" s="245"/>
      <c r="G253" s="246">
        <f>ROUND(E253*F253,2)</f>
        <v>0</v>
      </c>
      <c r="H253" s="231"/>
      <c r="I253" s="230">
        <f>ROUND(E253*H253,2)</f>
        <v>0</v>
      </c>
      <c r="J253" s="231"/>
      <c r="K253" s="230">
        <f>ROUND(E253*J253,2)</f>
        <v>0</v>
      </c>
      <c r="L253" s="230">
        <v>21</v>
      </c>
      <c r="M253" s="230">
        <f>G253*(1+L253/100)</f>
        <v>0</v>
      </c>
      <c r="N253" s="229">
        <v>1E-3</v>
      </c>
      <c r="O253" s="229">
        <f>ROUND(E253*N253,2)</f>
        <v>0.01</v>
      </c>
      <c r="P253" s="229">
        <v>0</v>
      </c>
      <c r="Q253" s="229">
        <f>ROUND(E253*P253,2)</f>
        <v>0</v>
      </c>
      <c r="R253" s="230" t="s">
        <v>322</v>
      </c>
      <c r="S253" s="230" t="s">
        <v>148</v>
      </c>
      <c r="T253" s="230" t="s">
        <v>221</v>
      </c>
      <c r="U253" s="230">
        <v>0</v>
      </c>
      <c r="V253" s="230">
        <f>ROUND(E253*U253,2)</f>
        <v>0</v>
      </c>
      <c r="W253" s="230"/>
      <c r="X253" s="230" t="s">
        <v>323</v>
      </c>
      <c r="Y253" s="230" t="s">
        <v>136</v>
      </c>
      <c r="Z253" s="210"/>
      <c r="AA253" s="210"/>
      <c r="AB253" s="210"/>
      <c r="AC253" s="210"/>
      <c r="AD253" s="210"/>
      <c r="AE253" s="210"/>
      <c r="AF253" s="210"/>
      <c r="AG253" s="210" t="s">
        <v>324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2" x14ac:dyDescent="0.2">
      <c r="A254" s="227"/>
      <c r="B254" s="228"/>
      <c r="C254" s="252" t="s">
        <v>1006</v>
      </c>
      <c r="D254" s="247"/>
      <c r="E254" s="247"/>
      <c r="F254" s="247"/>
      <c r="G254" s="247"/>
      <c r="H254" s="230"/>
      <c r="I254" s="230"/>
      <c r="J254" s="230"/>
      <c r="K254" s="230"/>
      <c r="L254" s="230"/>
      <c r="M254" s="230"/>
      <c r="N254" s="229"/>
      <c r="O254" s="229"/>
      <c r="P254" s="229"/>
      <c r="Q254" s="229"/>
      <c r="R254" s="230"/>
      <c r="S254" s="230"/>
      <c r="T254" s="230"/>
      <c r="U254" s="230"/>
      <c r="V254" s="230"/>
      <c r="W254" s="230"/>
      <c r="X254" s="230"/>
      <c r="Y254" s="230"/>
      <c r="Z254" s="210"/>
      <c r="AA254" s="210"/>
      <c r="AB254" s="210"/>
      <c r="AC254" s="210"/>
      <c r="AD254" s="210"/>
      <c r="AE254" s="210"/>
      <c r="AF254" s="210"/>
      <c r="AG254" s="210" t="s">
        <v>139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2" x14ac:dyDescent="0.2">
      <c r="A255" s="227"/>
      <c r="B255" s="228"/>
      <c r="C255" s="263" t="s">
        <v>1007</v>
      </c>
      <c r="D255" s="261"/>
      <c r="E255" s="262">
        <v>4</v>
      </c>
      <c r="F255" s="230"/>
      <c r="G255" s="230"/>
      <c r="H255" s="230"/>
      <c r="I255" s="230"/>
      <c r="J255" s="230"/>
      <c r="K255" s="230"/>
      <c r="L255" s="230"/>
      <c r="M255" s="230"/>
      <c r="N255" s="229"/>
      <c r="O255" s="229"/>
      <c r="P255" s="229"/>
      <c r="Q255" s="229"/>
      <c r="R255" s="230"/>
      <c r="S255" s="230"/>
      <c r="T255" s="230"/>
      <c r="U255" s="230"/>
      <c r="V255" s="230"/>
      <c r="W255" s="230"/>
      <c r="X255" s="230"/>
      <c r="Y255" s="230"/>
      <c r="Z255" s="210"/>
      <c r="AA255" s="210"/>
      <c r="AB255" s="210"/>
      <c r="AC255" s="210"/>
      <c r="AD255" s="210"/>
      <c r="AE255" s="210"/>
      <c r="AF255" s="210"/>
      <c r="AG255" s="210" t="s">
        <v>205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">
      <c r="A256" s="227"/>
      <c r="B256" s="228"/>
      <c r="C256" s="263" t="s">
        <v>945</v>
      </c>
      <c r="D256" s="261"/>
      <c r="E256" s="262">
        <v>1</v>
      </c>
      <c r="F256" s="230"/>
      <c r="G256" s="230"/>
      <c r="H256" s="230"/>
      <c r="I256" s="230"/>
      <c r="J256" s="230"/>
      <c r="K256" s="230"/>
      <c r="L256" s="230"/>
      <c r="M256" s="230"/>
      <c r="N256" s="229"/>
      <c r="O256" s="229"/>
      <c r="P256" s="229"/>
      <c r="Q256" s="229"/>
      <c r="R256" s="230"/>
      <c r="S256" s="230"/>
      <c r="T256" s="230"/>
      <c r="U256" s="230"/>
      <c r="V256" s="230"/>
      <c r="W256" s="230"/>
      <c r="X256" s="230"/>
      <c r="Y256" s="230"/>
      <c r="Z256" s="210"/>
      <c r="AA256" s="210"/>
      <c r="AB256" s="210"/>
      <c r="AC256" s="210"/>
      <c r="AD256" s="210"/>
      <c r="AE256" s="210"/>
      <c r="AF256" s="210"/>
      <c r="AG256" s="210" t="s">
        <v>205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41">
        <v>43</v>
      </c>
      <c r="B257" s="242" t="s">
        <v>1008</v>
      </c>
      <c r="C257" s="251" t="s">
        <v>1009</v>
      </c>
      <c r="D257" s="243" t="s">
        <v>341</v>
      </c>
      <c r="E257" s="244">
        <v>15</v>
      </c>
      <c r="F257" s="245"/>
      <c r="G257" s="246">
        <f>ROUND(E257*F257,2)</f>
        <v>0</v>
      </c>
      <c r="H257" s="231"/>
      <c r="I257" s="230">
        <f>ROUND(E257*H257,2)</f>
        <v>0</v>
      </c>
      <c r="J257" s="231"/>
      <c r="K257" s="230">
        <f>ROUND(E257*J257,2)</f>
        <v>0</v>
      </c>
      <c r="L257" s="230">
        <v>21</v>
      </c>
      <c r="M257" s="230">
        <f>G257*(1+L257/100)</f>
        <v>0</v>
      </c>
      <c r="N257" s="229">
        <v>2.58E-2</v>
      </c>
      <c r="O257" s="229">
        <f>ROUND(E257*N257,2)</f>
        <v>0.39</v>
      </c>
      <c r="P257" s="229">
        <v>0</v>
      </c>
      <c r="Q257" s="229">
        <f>ROUND(E257*P257,2)</f>
        <v>0</v>
      </c>
      <c r="R257" s="230" t="s">
        <v>322</v>
      </c>
      <c r="S257" s="230" t="s">
        <v>148</v>
      </c>
      <c r="T257" s="230" t="s">
        <v>221</v>
      </c>
      <c r="U257" s="230">
        <v>0</v>
      </c>
      <c r="V257" s="230">
        <f>ROUND(E257*U257,2)</f>
        <v>0</v>
      </c>
      <c r="W257" s="230"/>
      <c r="X257" s="230" t="s">
        <v>323</v>
      </c>
      <c r="Y257" s="230" t="s">
        <v>136</v>
      </c>
      <c r="Z257" s="210"/>
      <c r="AA257" s="210"/>
      <c r="AB257" s="210"/>
      <c r="AC257" s="210"/>
      <c r="AD257" s="210"/>
      <c r="AE257" s="210"/>
      <c r="AF257" s="210"/>
      <c r="AG257" s="210" t="s">
        <v>324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2" x14ac:dyDescent="0.2">
      <c r="A258" s="227"/>
      <c r="B258" s="228"/>
      <c r="C258" s="252" t="s">
        <v>1010</v>
      </c>
      <c r="D258" s="247"/>
      <c r="E258" s="247"/>
      <c r="F258" s="247"/>
      <c r="G258" s="247"/>
      <c r="H258" s="230"/>
      <c r="I258" s="230"/>
      <c r="J258" s="230"/>
      <c r="K258" s="230"/>
      <c r="L258" s="230"/>
      <c r="M258" s="230"/>
      <c r="N258" s="229"/>
      <c r="O258" s="229"/>
      <c r="P258" s="229"/>
      <c r="Q258" s="229"/>
      <c r="R258" s="230"/>
      <c r="S258" s="230"/>
      <c r="T258" s="230"/>
      <c r="U258" s="230"/>
      <c r="V258" s="230"/>
      <c r="W258" s="230"/>
      <c r="X258" s="230"/>
      <c r="Y258" s="230"/>
      <c r="Z258" s="210"/>
      <c r="AA258" s="210"/>
      <c r="AB258" s="210"/>
      <c r="AC258" s="210"/>
      <c r="AD258" s="210"/>
      <c r="AE258" s="210"/>
      <c r="AF258" s="210"/>
      <c r="AG258" s="210" t="s">
        <v>139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2" x14ac:dyDescent="0.2">
      <c r="A259" s="227"/>
      <c r="B259" s="228"/>
      <c r="C259" s="263" t="s">
        <v>1011</v>
      </c>
      <c r="D259" s="261"/>
      <c r="E259" s="262">
        <v>4</v>
      </c>
      <c r="F259" s="230"/>
      <c r="G259" s="230"/>
      <c r="H259" s="230"/>
      <c r="I259" s="230"/>
      <c r="J259" s="230"/>
      <c r="K259" s="230"/>
      <c r="L259" s="230"/>
      <c r="M259" s="230"/>
      <c r="N259" s="229"/>
      <c r="O259" s="229"/>
      <c r="P259" s="229"/>
      <c r="Q259" s="229"/>
      <c r="R259" s="230"/>
      <c r="S259" s="230"/>
      <c r="T259" s="230"/>
      <c r="U259" s="230"/>
      <c r="V259" s="230"/>
      <c r="W259" s="230"/>
      <c r="X259" s="230"/>
      <c r="Y259" s="230"/>
      <c r="Z259" s="210"/>
      <c r="AA259" s="210"/>
      <c r="AB259" s="210"/>
      <c r="AC259" s="210"/>
      <c r="AD259" s="210"/>
      <c r="AE259" s="210"/>
      <c r="AF259" s="210"/>
      <c r="AG259" s="210" t="s">
        <v>205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22.5" outlineLevel="3" x14ac:dyDescent="0.2">
      <c r="A260" s="227"/>
      <c r="B260" s="228"/>
      <c r="C260" s="263" t="s">
        <v>1012</v>
      </c>
      <c r="D260" s="261"/>
      <c r="E260" s="262">
        <v>6</v>
      </c>
      <c r="F260" s="230"/>
      <c r="G260" s="230"/>
      <c r="H260" s="230"/>
      <c r="I260" s="230"/>
      <c r="J260" s="230"/>
      <c r="K260" s="230"/>
      <c r="L260" s="230"/>
      <c r="M260" s="230"/>
      <c r="N260" s="229"/>
      <c r="O260" s="229"/>
      <c r="P260" s="229"/>
      <c r="Q260" s="229"/>
      <c r="R260" s="230"/>
      <c r="S260" s="230"/>
      <c r="T260" s="230"/>
      <c r="U260" s="230"/>
      <c r="V260" s="230"/>
      <c r="W260" s="230"/>
      <c r="X260" s="230"/>
      <c r="Y260" s="230"/>
      <c r="Z260" s="210"/>
      <c r="AA260" s="210"/>
      <c r="AB260" s="210"/>
      <c r="AC260" s="210"/>
      <c r="AD260" s="210"/>
      <c r="AE260" s="210"/>
      <c r="AF260" s="210"/>
      <c r="AG260" s="210" t="s">
        <v>205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">
      <c r="A261" s="227"/>
      <c r="B261" s="228"/>
      <c r="C261" s="263" t="s">
        <v>1013</v>
      </c>
      <c r="D261" s="261"/>
      <c r="E261" s="262">
        <v>4</v>
      </c>
      <c r="F261" s="230"/>
      <c r="G261" s="230"/>
      <c r="H261" s="230"/>
      <c r="I261" s="230"/>
      <c r="J261" s="230"/>
      <c r="K261" s="230"/>
      <c r="L261" s="230"/>
      <c r="M261" s="230"/>
      <c r="N261" s="229"/>
      <c r="O261" s="229"/>
      <c r="P261" s="229"/>
      <c r="Q261" s="229"/>
      <c r="R261" s="230"/>
      <c r="S261" s="230"/>
      <c r="T261" s="230"/>
      <c r="U261" s="230"/>
      <c r="V261" s="230"/>
      <c r="W261" s="230"/>
      <c r="X261" s="230"/>
      <c r="Y261" s="230"/>
      <c r="Z261" s="210"/>
      <c r="AA261" s="210"/>
      <c r="AB261" s="210"/>
      <c r="AC261" s="210"/>
      <c r="AD261" s="210"/>
      <c r="AE261" s="210"/>
      <c r="AF261" s="210"/>
      <c r="AG261" s="210" t="s">
        <v>205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">
      <c r="A262" s="227"/>
      <c r="B262" s="228"/>
      <c r="C262" s="263" t="s">
        <v>971</v>
      </c>
      <c r="D262" s="261"/>
      <c r="E262" s="262">
        <v>1</v>
      </c>
      <c r="F262" s="230"/>
      <c r="G262" s="230"/>
      <c r="H262" s="230"/>
      <c r="I262" s="230"/>
      <c r="J262" s="230"/>
      <c r="K262" s="230"/>
      <c r="L262" s="230"/>
      <c r="M262" s="230"/>
      <c r="N262" s="229"/>
      <c r="O262" s="229"/>
      <c r="P262" s="229"/>
      <c r="Q262" s="229"/>
      <c r="R262" s="230"/>
      <c r="S262" s="230"/>
      <c r="T262" s="230"/>
      <c r="U262" s="230"/>
      <c r="V262" s="230"/>
      <c r="W262" s="230"/>
      <c r="X262" s="230"/>
      <c r="Y262" s="230"/>
      <c r="Z262" s="210"/>
      <c r="AA262" s="210"/>
      <c r="AB262" s="210"/>
      <c r="AC262" s="210"/>
      <c r="AD262" s="210"/>
      <c r="AE262" s="210"/>
      <c r="AF262" s="210"/>
      <c r="AG262" s="210" t="s">
        <v>205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41">
        <v>44</v>
      </c>
      <c r="B263" s="242" t="s">
        <v>1014</v>
      </c>
      <c r="C263" s="251" t="s">
        <v>1015</v>
      </c>
      <c r="D263" s="243" t="s">
        <v>341</v>
      </c>
      <c r="E263" s="244">
        <v>1</v>
      </c>
      <c r="F263" s="245"/>
      <c r="G263" s="246">
        <f>ROUND(E263*F263,2)</f>
        <v>0</v>
      </c>
      <c r="H263" s="231"/>
      <c r="I263" s="230">
        <f>ROUND(E263*H263,2)</f>
        <v>0</v>
      </c>
      <c r="J263" s="231"/>
      <c r="K263" s="230">
        <f>ROUND(E263*J263,2)</f>
        <v>0</v>
      </c>
      <c r="L263" s="230">
        <v>21</v>
      </c>
      <c r="M263" s="230">
        <f>G263*(1+L263/100)</f>
        <v>0</v>
      </c>
      <c r="N263" s="229">
        <v>2.58E-2</v>
      </c>
      <c r="O263" s="229">
        <f>ROUND(E263*N263,2)</f>
        <v>0.03</v>
      </c>
      <c r="P263" s="229">
        <v>0</v>
      </c>
      <c r="Q263" s="229">
        <f>ROUND(E263*P263,2)</f>
        <v>0</v>
      </c>
      <c r="R263" s="230" t="s">
        <v>322</v>
      </c>
      <c r="S263" s="230" t="s">
        <v>148</v>
      </c>
      <c r="T263" s="230" t="s">
        <v>221</v>
      </c>
      <c r="U263" s="230">
        <v>0</v>
      </c>
      <c r="V263" s="230">
        <f>ROUND(E263*U263,2)</f>
        <v>0</v>
      </c>
      <c r="W263" s="230"/>
      <c r="X263" s="230" t="s">
        <v>323</v>
      </c>
      <c r="Y263" s="230" t="s">
        <v>136</v>
      </c>
      <c r="Z263" s="210"/>
      <c r="AA263" s="210"/>
      <c r="AB263" s="210"/>
      <c r="AC263" s="210"/>
      <c r="AD263" s="210"/>
      <c r="AE263" s="210"/>
      <c r="AF263" s="210"/>
      <c r="AG263" s="210" t="s">
        <v>324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">
      <c r="A264" s="227"/>
      <c r="B264" s="228"/>
      <c r="C264" s="252" t="s">
        <v>1016</v>
      </c>
      <c r="D264" s="247"/>
      <c r="E264" s="247"/>
      <c r="F264" s="247"/>
      <c r="G264" s="247"/>
      <c r="H264" s="230"/>
      <c r="I264" s="230"/>
      <c r="J264" s="230"/>
      <c r="K264" s="230"/>
      <c r="L264" s="230"/>
      <c r="M264" s="230"/>
      <c r="N264" s="229"/>
      <c r="O264" s="229"/>
      <c r="P264" s="229"/>
      <c r="Q264" s="229"/>
      <c r="R264" s="230"/>
      <c r="S264" s="230"/>
      <c r="T264" s="230"/>
      <c r="U264" s="230"/>
      <c r="V264" s="230"/>
      <c r="W264" s="230"/>
      <c r="X264" s="230"/>
      <c r="Y264" s="230"/>
      <c r="Z264" s="210"/>
      <c r="AA264" s="210"/>
      <c r="AB264" s="210"/>
      <c r="AC264" s="210"/>
      <c r="AD264" s="210"/>
      <c r="AE264" s="210"/>
      <c r="AF264" s="210"/>
      <c r="AG264" s="210" t="s">
        <v>139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2" x14ac:dyDescent="0.2">
      <c r="A265" s="227"/>
      <c r="B265" s="228"/>
      <c r="C265" s="263" t="s">
        <v>1017</v>
      </c>
      <c r="D265" s="261"/>
      <c r="E265" s="262">
        <v>1</v>
      </c>
      <c r="F265" s="230"/>
      <c r="G265" s="230"/>
      <c r="H265" s="230"/>
      <c r="I265" s="230"/>
      <c r="J265" s="230"/>
      <c r="K265" s="230"/>
      <c r="L265" s="230"/>
      <c r="M265" s="230"/>
      <c r="N265" s="229"/>
      <c r="O265" s="229"/>
      <c r="P265" s="229"/>
      <c r="Q265" s="229"/>
      <c r="R265" s="230"/>
      <c r="S265" s="230"/>
      <c r="T265" s="230"/>
      <c r="U265" s="230"/>
      <c r="V265" s="230"/>
      <c r="W265" s="230"/>
      <c r="X265" s="230"/>
      <c r="Y265" s="230"/>
      <c r="Z265" s="210"/>
      <c r="AA265" s="210"/>
      <c r="AB265" s="210"/>
      <c r="AC265" s="210"/>
      <c r="AD265" s="210"/>
      <c r="AE265" s="210"/>
      <c r="AF265" s="210"/>
      <c r="AG265" s="210" t="s">
        <v>205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">
      <c r="A266" s="241">
        <v>45</v>
      </c>
      <c r="B266" s="242" t="s">
        <v>1018</v>
      </c>
      <c r="C266" s="251" t="s">
        <v>1019</v>
      </c>
      <c r="D266" s="243" t="s">
        <v>341</v>
      </c>
      <c r="E266" s="244">
        <v>4</v>
      </c>
      <c r="F266" s="245"/>
      <c r="G266" s="246">
        <f>ROUND(E266*F266,2)</f>
        <v>0</v>
      </c>
      <c r="H266" s="231"/>
      <c r="I266" s="230">
        <f>ROUND(E266*H266,2)</f>
        <v>0</v>
      </c>
      <c r="J266" s="231"/>
      <c r="K266" s="230">
        <f>ROUND(E266*J266,2)</f>
        <v>0</v>
      </c>
      <c r="L266" s="230">
        <v>21</v>
      </c>
      <c r="M266" s="230">
        <f>G266*(1+L266/100)</f>
        <v>0</v>
      </c>
      <c r="N266" s="229">
        <v>2.58E-2</v>
      </c>
      <c r="O266" s="229">
        <f>ROUND(E266*N266,2)</f>
        <v>0.1</v>
      </c>
      <c r="P266" s="229">
        <v>0</v>
      </c>
      <c r="Q266" s="229">
        <f>ROUND(E266*P266,2)</f>
        <v>0</v>
      </c>
      <c r="R266" s="230" t="s">
        <v>322</v>
      </c>
      <c r="S266" s="230" t="s">
        <v>148</v>
      </c>
      <c r="T266" s="230" t="s">
        <v>221</v>
      </c>
      <c r="U266" s="230">
        <v>0</v>
      </c>
      <c r="V266" s="230">
        <f>ROUND(E266*U266,2)</f>
        <v>0</v>
      </c>
      <c r="W266" s="230"/>
      <c r="X266" s="230" t="s">
        <v>323</v>
      </c>
      <c r="Y266" s="230" t="s">
        <v>136</v>
      </c>
      <c r="Z266" s="210"/>
      <c r="AA266" s="210"/>
      <c r="AB266" s="210"/>
      <c r="AC266" s="210"/>
      <c r="AD266" s="210"/>
      <c r="AE266" s="210"/>
      <c r="AF266" s="210"/>
      <c r="AG266" s="210" t="s">
        <v>324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2" x14ac:dyDescent="0.2">
      <c r="A267" s="227"/>
      <c r="B267" s="228"/>
      <c r="C267" s="252" t="s">
        <v>1020</v>
      </c>
      <c r="D267" s="247"/>
      <c r="E267" s="247"/>
      <c r="F267" s="247"/>
      <c r="G267" s="247"/>
      <c r="H267" s="230"/>
      <c r="I267" s="230"/>
      <c r="J267" s="230"/>
      <c r="K267" s="230"/>
      <c r="L267" s="230"/>
      <c r="M267" s="230"/>
      <c r="N267" s="229"/>
      <c r="O267" s="229"/>
      <c r="P267" s="229"/>
      <c r="Q267" s="229"/>
      <c r="R267" s="230"/>
      <c r="S267" s="230"/>
      <c r="T267" s="230"/>
      <c r="U267" s="230"/>
      <c r="V267" s="230"/>
      <c r="W267" s="230"/>
      <c r="X267" s="230"/>
      <c r="Y267" s="230"/>
      <c r="Z267" s="210"/>
      <c r="AA267" s="210"/>
      <c r="AB267" s="210"/>
      <c r="AC267" s="210"/>
      <c r="AD267" s="210"/>
      <c r="AE267" s="210"/>
      <c r="AF267" s="210"/>
      <c r="AG267" s="210" t="s">
        <v>139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2" x14ac:dyDescent="0.2">
      <c r="A268" s="227"/>
      <c r="B268" s="228"/>
      <c r="C268" s="263" t="s">
        <v>1021</v>
      </c>
      <c r="D268" s="261"/>
      <c r="E268" s="262">
        <v>3</v>
      </c>
      <c r="F268" s="230"/>
      <c r="G268" s="230"/>
      <c r="H268" s="230"/>
      <c r="I268" s="230"/>
      <c r="J268" s="230"/>
      <c r="K268" s="230"/>
      <c r="L268" s="230"/>
      <c r="M268" s="230"/>
      <c r="N268" s="229"/>
      <c r="O268" s="229"/>
      <c r="P268" s="229"/>
      <c r="Q268" s="229"/>
      <c r="R268" s="230"/>
      <c r="S268" s="230"/>
      <c r="T268" s="230"/>
      <c r="U268" s="230"/>
      <c r="V268" s="230"/>
      <c r="W268" s="230"/>
      <c r="X268" s="230"/>
      <c r="Y268" s="230"/>
      <c r="Z268" s="210"/>
      <c r="AA268" s="210"/>
      <c r="AB268" s="210"/>
      <c r="AC268" s="210"/>
      <c r="AD268" s="210"/>
      <c r="AE268" s="210"/>
      <c r="AF268" s="210"/>
      <c r="AG268" s="210" t="s">
        <v>205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3" x14ac:dyDescent="0.2">
      <c r="A269" s="227"/>
      <c r="B269" s="228"/>
      <c r="C269" s="263" t="s">
        <v>1022</v>
      </c>
      <c r="D269" s="261"/>
      <c r="E269" s="262">
        <v>1</v>
      </c>
      <c r="F269" s="230"/>
      <c r="G269" s="230"/>
      <c r="H269" s="230"/>
      <c r="I269" s="230"/>
      <c r="J269" s="230"/>
      <c r="K269" s="230"/>
      <c r="L269" s="230"/>
      <c r="M269" s="230"/>
      <c r="N269" s="229"/>
      <c r="O269" s="229"/>
      <c r="P269" s="229"/>
      <c r="Q269" s="229"/>
      <c r="R269" s="230"/>
      <c r="S269" s="230"/>
      <c r="T269" s="230"/>
      <c r="U269" s="230"/>
      <c r="V269" s="230"/>
      <c r="W269" s="230"/>
      <c r="X269" s="230"/>
      <c r="Y269" s="230"/>
      <c r="Z269" s="210"/>
      <c r="AA269" s="210"/>
      <c r="AB269" s="210"/>
      <c r="AC269" s="210"/>
      <c r="AD269" s="210"/>
      <c r="AE269" s="210"/>
      <c r="AF269" s="210"/>
      <c r="AG269" s="210" t="s">
        <v>205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41">
        <v>46</v>
      </c>
      <c r="B270" s="242" t="s">
        <v>1023</v>
      </c>
      <c r="C270" s="251" t="s">
        <v>1024</v>
      </c>
      <c r="D270" s="243" t="s">
        <v>341</v>
      </c>
      <c r="E270" s="244">
        <v>3</v>
      </c>
      <c r="F270" s="245"/>
      <c r="G270" s="246">
        <f>ROUND(E270*F270,2)</f>
        <v>0</v>
      </c>
      <c r="H270" s="231"/>
      <c r="I270" s="230">
        <f>ROUND(E270*H270,2)</f>
        <v>0</v>
      </c>
      <c r="J270" s="231"/>
      <c r="K270" s="230">
        <f>ROUND(E270*J270,2)</f>
        <v>0</v>
      </c>
      <c r="L270" s="230">
        <v>21</v>
      </c>
      <c r="M270" s="230">
        <f>G270*(1+L270/100)</f>
        <v>0</v>
      </c>
      <c r="N270" s="229">
        <v>2.87E-2</v>
      </c>
      <c r="O270" s="229">
        <f>ROUND(E270*N270,2)</f>
        <v>0.09</v>
      </c>
      <c r="P270" s="229">
        <v>0</v>
      </c>
      <c r="Q270" s="229">
        <f>ROUND(E270*P270,2)</f>
        <v>0</v>
      </c>
      <c r="R270" s="230" t="s">
        <v>322</v>
      </c>
      <c r="S270" s="230" t="s">
        <v>148</v>
      </c>
      <c r="T270" s="230" t="s">
        <v>221</v>
      </c>
      <c r="U270" s="230">
        <v>0</v>
      </c>
      <c r="V270" s="230">
        <f>ROUND(E270*U270,2)</f>
        <v>0</v>
      </c>
      <c r="W270" s="230"/>
      <c r="X270" s="230" t="s">
        <v>323</v>
      </c>
      <c r="Y270" s="230" t="s">
        <v>136</v>
      </c>
      <c r="Z270" s="210"/>
      <c r="AA270" s="210"/>
      <c r="AB270" s="210"/>
      <c r="AC270" s="210"/>
      <c r="AD270" s="210"/>
      <c r="AE270" s="210"/>
      <c r="AF270" s="210"/>
      <c r="AG270" s="210" t="s">
        <v>324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2" x14ac:dyDescent="0.2">
      <c r="A271" s="227"/>
      <c r="B271" s="228"/>
      <c r="C271" s="252" t="s">
        <v>1025</v>
      </c>
      <c r="D271" s="247"/>
      <c r="E271" s="247"/>
      <c r="F271" s="247"/>
      <c r="G271" s="247"/>
      <c r="H271" s="230"/>
      <c r="I271" s="230"/>
      <c r="J271" s="230"/>
      <c r="K271" s="230"/>
      <c r="L271" s="230"/>
      <c r="M271" s="230"/>
      <c r="N271" s="229"/>
      <c r="O271" s="229"/>
      <c r="P271" s="229"/>
      <c r="Q271" s="229"/>
      <c r="R271" s="230"/>
      <c r="S271" s="230"/>
      <c r="T271" s="230"/>
      <c r="U271" s="230"/>
      <c r="V271" s="230"/>
      <c r="W271" s="230"/>
      <c r="X271" s="230"/>
      <c r="Y271" s="230"/>
      <c r="Z271" s="210"/>
      <c r="AA271" s="210"/>
      <c r="AB271" s="210"/>
      <c r="AC271" s="210"/>
      <c r="AD271" s="210"/>
      <c r="AE271" s="210"/>
      <c r="AF271" s="210"/>
      <c r="AG271" s="210" t="s">
        <v>139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2" x14ac:dyDescent="0.2">
      <c r="A272" s="227"/>
      <c r="B272" s="228"/>
      <c r="C272" s="263" t="s">
        <v>1026</v>
      </c>
      <c r="D272" s="261"/>
      <c r="E272" s="262">
        <v>1</v>
      </c>
      <c r="F272" s="230"/>
      <c r="G272" s="230"/>
      <c r="H272" s="230"/>
      <c r="I272" s="230"/>
      <c r="J272" s="230"/>
      <c r="K272" s="230"/>
      <c r="L272" s="230"/>
      <c r="M272" s="230"/>
      <c r="N272" s="229"/>
      <c r="O272" s="229"/>
      <c r="P272" s="229"/>
      <c r="Q272" s="229"/>
      <c r="R272" s="230"/>
      <c r="S272" s="230"/>
      <c r="T272" s="230"/>
      <c r="U272" s="230"/>
      <c r="V272" s="230"/>
      <c r="W272" s="230"/>
      <c r="X272" s="230"/>
      <c r="Y272" s="230"/>
      <c r="Z272" s="210"/>
      <c r="AA272" s="210"/>
      <c r="AB272" s="210"/>
      <c r="AC272" s="210"/>
      <c r="AD272" s="210"/>
      <c r="AE272" s="210"/>
      <c r="AF272" s="210"/>
      <c r="AG272" s="210" t="s">
        <v>205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">
      <c r="A273" s="227"/>
      <c r="B273" s="228"/>
      <c r="C273" s="263" t="s">
        <v>1027</v>
      </c>
      <c r="D273" s="261"/>
      <c r="E273" s="262">
        <v>2</v>
      </c>
      <c r="F273" s="230"/>
      <c r="G273" s="230"/>
      <c r="H273" s="230"/>
      <c r="I273" s="230"/>
      <c r="J273" s="230"/>
      <c r="K273" s="230"/>
      <c r="L273" s="230"/>
      <c r="M273" s="230"/>
      <c r="N273" s="229"/>
      <c r="O273" s="229"/>
      <c r="P273" s="229"/>
      <c r="Q273" s="229"/>
      <c r="R273" s="230"/>
      <c r="S273" s="230"/>
      <c r="T273" s="230"/>
      <c r="U273" s="230"/>
      <c r="V273" s="230"/>
      <c r="W273" s="230"/>
      <c r="X273" s="230"/>
      <c r="Y273" s="230"/>
      <c r="Z273" s="210"/>
      <c r="AA273" s="210"/>
      <c r="AB273" s="210"/>
      <c r="AC273" s="210"/>
      <c r="AD273" s="210"/>
      <c r="AE273" s="210"/>
      <c r="AF273" s="210"/>
      <c r="AG273" s="210" t="s">
        <v>205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">
      <c r="A274" s="241">
        <v>47</v>
      </c>
      <c r="B274" s="242" t="s">
        <v>1028</v>
      </c>
      <c r="C274" s="251" t="s">
        <v>1029</v>
      </c>
      <c r="D274" s="243" t="s">
        <v>341</v>
      </c>
      <c r="E274" s="244">
        <v>1</v>
      </c>
      <c r="F274" s="245"/>
      <c r="G274" s="246">
        <f>ROUND(E274*F274,2)</f>
        <v>0</v>
      </c>
      <c r="H274" s="231"/>
      <c r="I274" s="230">
        <f>ROUND(E274*H274,2)</f>
        <v>0</v>
      </c>
      <c r="J274" s="231"/>
      <c r="K274" s="230">
        <f>ROUND(E274*J274,2)</f>
        <v>0</v>
      </c>
      <c r="L274" s="230">
        <v>21</v>
      </c>
      <c r="M274" s="230">
        <f>G274*(1+L274/100)</f>
        <v>0</v>
      </c>
      <c r="N274" s="229">
        <v>6.7999999999999996E-3</v>
      </c>
      <c r="O274" s="229">
        <f>ROUND(E274*N274,2)</f>
        <v>0.01</v>
      </c>
      <c r="P274" s="229">
        <v>0</v>
      </c>
      <c r="Q274" s="229">
        <f>ROUND(E274*P274,2)</f>
        <v>0</v>
      </c>
      <c r="R274" s="230" t="s">
        <v>322</v>
      </c>
      <c r="S274" s="230" t="s">
        <v>148</v>
      </c>
      <c r="T274" s="230" t="s">
        <v>221</v>
      </c>
      <c r="U274" s="230">
        <v>0</v>
      </c>
      <c r="V274" s="230">
        <f>ROUND(E274*U274,2)</f>
        <v>0</v>
      </c>
      <c r="W274" s="230"/>
      <c r="X274" s="230" t="s">
        <v>323</v>
      </c>
      <c r="Y274" s="230" t="s">
        <v>136</v>
      </c>
      <c r="Z274" s="210"/>
      <c r="AA274" s="210"/>
      <c r="AB274" s="210"/>
      <c r="AC274" s="210"/>
      <c r="AD274" s="210"/>
      <c r="AE274" s="210"/>
      <c r="AF274" s="210"/>
      <c r="AG274" s="210" t="s">
        <v>324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2" x14ac:dyDescent="0.2">
      <c r="A275" s="227"/>
      <c r="B275" s="228"/>
      <c r="C275" s="252" t="s">
        <v>1030</v>
      </c>
      <c r="D275" s="247"/>
      <c r="E275" s="247"/>
      <c r="F275" s="247"/>
      <c r="G275" s="247"/>
      <c r="H275" s="230"/>
      <c r="I275" s="230"/>
      <c r="J275" s="230"/>
      <c r="K275" s="230"/>
      <c r="L275" s="230"/>
      <c r="M275" s="230"/>
      <c r="N275" s="229"/>
      <c r="O275" s="229"/>
      <c r="P275" s="229"/>
      <c r="Q275" s="229"/>
      <c r="R275" s="230"/>
      <c r="S275" s="230"/>
      <c r="T275" s="230"/>
      <c r="U275" s="230"/>
      <c r="V275" s="230"/>
      <c r="W275" s="230"/>
      <c r="X275" s="230"/>
      <c r="Y275" s="230"/>
      <c r="Z275" s="210"/>
      <c r="AA275" s="210"/>
      <c r="AB275" s="210"/>
      <c r="AC275" s="210"/>
      <c r="AD275" s="210"/>
      <c r="AE275" s="210"/>
      <c r="AF275" s="210"/>
      <c r="AG275" s="210" t="s">
        <v>139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2" x14ac:dyDescent="0.2">
      <c r="A276" s="227"/>
      <c r="B276" s="228"/>
      <c r="C276" s="263" t="s">
        <v>933</v>
      </c>
      <c r="D276" s="261"/>
      <c r="E276" s="262">
        <v>1</v>
      </c>
      <c r="F276" s="230"/>
      <c r="G276" s="230"/>
      <c r="H276" s="230"/>
      <c r="I276" s="230"/>
      <c r="J276" s="230"/>
      <c r="K276" s="230"/>
      <c r="L276" s="230"/>
      <c r="M276" s="230"/>
      <c r="N276" s="229"/>
      <c r="O276" s="229"/>
      <c r="P276" s="229"/>
      <c r="Q276" s="229"/>
      <c r="R276" s="230"/>
      <c r="S276" s="230"/>
      <c r="T276" s="230"/>
      <c r="U276" s="230"/>
      <c r="V276" s="230"/>
      <c r="W276" s="230"/>
      <c r="X276" s="230"/>
      <c r="Y276" s="230"/>
      <c r="Z276" s="210"/>
      <c r="AA276" s="210"/>
      <c r="AB276" s="210"/>
      <c r="AC276" s="210"/>
      <c r="AD276" s="210"/>
      <c r="AE276" s="210"/>
      <c r="AF276" s="210"/>
      <c r="AG276" s="210" t="s">
        <v>205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ht="22.5" outlineLevel="1" x14ac:dyDescent="0.2">
      <c r="A277" s="241">
        <v>48</v>
      </c>
      <c r="B277" s="242" t="s">
        <v>1031</v>
      </c>
      <c r="C277" s="251" t="s">
        <v>1032</v>
      </c>
      <c r="D277" s="243" t="s">
        <v>341</v>
      </c>
      <c r="E277" s="244">
        <v>1</v>
      </c>
      <c r="F277" s="245"/>
      <c r="G277" s="246">
        <f>ROUND(E277*F277,2)</f>
        <v>0</v>
      </c>
      <c r="H277" s="231"/>
      <c r="I277" s="230">
        <f>ROUND(E277*H277,2)</f>
        <v>0</v>
      </c>
      <c r="J277" s="231"/>
      <c r="K277" s="230">
        <f>ROUND(E277*J277,2)</f>
        <v>0</v>
      </c>
      <c r="L277" s="230">
        <v>21</v>
      </c>
      <c r="M277" s="230">
        <f>G277*(1+L277/100)</f>
        <v>0</v>
      </c>
      <c r="N277" s="229">
        <v>2.3099999999999999E-2</v>
      </c>
      <c r="O277" s="229">
        <f>ROUND(E277*N277,2)</f>
        <v>0.02</v>
      </c>
      <c r="P277" s="229">
        <v>0</v>
      </c>
      <c r="Q277" s="229">
        <f>ROUND(E277*P277,2)</f>
        <v>0</v>
      </c>
      <c r="R277" s="230" t="s">
        <v>322</v>
      </c>
      <c r="S277" s="230" t="s">
        <v>148</v>
      </c>
      <c r="T277" s="230" t="s">
        <v>221</v>
      </c>
      <c r="U277" s="230">
        <v>0</v>
      </c>
      <c r="V277" s="230">
        <f>ROUND(E277*U277,2)</f>
        <v>0</v>
      </c>
      <c r="W277" s="230"/>
      <c r="X277" s="230" t="s">
        <v>323</v>
      </c>
      <c r="Y277" s="230" t="s">
        <v>136</v>
      </c>
      <c r="Z277" s="210"/>
      <c r="AA277" s="210"/>
      <c r="AB277" s="210"/>
      <c r="AC277" s="210"/>
      <c r="AD277" s="210"/>
      <c r="AE277" s="210"/>
      <c r="AF277" s="210"/>
      <c r="AG277" s="210" t="s">
        <v>324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2" x14ac:dyDescent="0.2">
      <c r="A278" s="227"/>
      <c r="B278" s="228"/>
      <c r="C278" s="252" t="s">
        <v>1033</v>
      </c>
      <c r="D278" s="247"/>
      <c r="E278" s="247"/>
      <c r="F278" s="247"/>
      <c r="G278" s="247"/>
      <c r="H278" s="230"/>
      <c r="I278" s="230"/>
      <c r="J278" s="230"/>
      <c r="K278" s="230"/>
      <c r="L278" s="230"/>
      <c r="M278" s="230"/>
      <c r="N278" s="229"/>
      <c r="O278" s="229"/>
      <c r="P278" s="229"/>
      <c r="Q278" s="229"/>
      <c r="R278" s="230"/>
      <c r="S278" s="230"/>
      <c r="T278" s="230"/>
      <c r="U278" s="230"/>
      <c r="V278" s="230"/>
      <c r="W278" s="230"/>
      <c r="X278" s="230"/>
      <c r="Y278" s="230"/>
      <c r="Z278" s="210"/>
      <c r="AA278" s="210"/>
      <c r="AB278" s="210"/>
      <c r="AC278" s="210"/>
      <c r="AD278" s="210"/>
      <c r="AE278" s="210"/>
      <c r="AF278" s="210"/>
      <c r="AG278" s="210" t="s">
        <v>139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3" x14ac:dyDescent="0.2">
      <c r="A279" s="227"/>
      <c r="B279" s="228"/>
      <c r="C279" s="253" t="s">
        <v>1034</v>
      </c>
      <c r="D279" s="248"/>
      <c r="E279" s="248"/>
      <c r="F279" s="248"/>
      <c r="G279" s="248"/>
      <c r="H279" s="230"/>
      <c r="I279" s="230"/>
      <c r="J279" s="230"/>
      <c r="K279" s="230"/>
      <c r="L279" s="230"/>
      <c r="M279" s="230"/>
      <c r="N279" s="229"/>
      <c r="O279" s="229"/>
      <c r="P279" s="229"/>
      <c r="Q279" s="229"/>
      <c r="R279" s="230"/>
      <c r="S279" s="230"/>
      <c r="T279" s="230"/>
      <c r="U279" s="230"/>
      <c r="V279" s="230"/>
      <c r="W279" s="230"/>
      <c r="X279" s="230"/>
      <c r="Y279" s="230"/>
      <c r="Z279" s="210"/>
      <c r="AA279" s="210"/>
      <c r="AB279" s="210"/>
      <c r="AC279" s="210"/>
      <c r="AD279" s="210"/>
      <c r="AE279" s="210"/>
      <c r="AF279" s="210"/>
      <c r="AG279" s="210" t="s">
        <v>139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ht="22.5" outlineLevel="1" x14ac:dyDescent="0.2">
      <c r="A280" s="241">
        <v>49</v>
      </c>
      <c r="B280" s="242" t="s">
        <v>1035</v>
      </c>
      <c r="C280" s="251" t="s">
        <v>1036</v>
      </c>
      <c r="D280" s="243" t="s">
        <v>341</v>
      </c>
      <c r="E280" s="244">
        <v>2</v>
      </c>
      <c r="F280" s="245"/>
      <c r="G280" s="246">
        <f>ROUND(E280*F280,2)</f>
        <v>0</v>
      </c>
      <c r="H280" s="231"/>
      <c r="I280" s="230">
        <f>ROUND(E280*H280,2)</f>
        <v>0</v>
      </c>
      <c r="J280" s="231"/>
      <c r="K280" s="230">
        <f>ROUND(E280*J280,2)</f>
        <v>0</v>
      </c>
      <c r="L280" s="230">
        <v>21</v>
      </c>
      <c r="M280" s="230">
        <f>G280*(1+L280/100)</f>
        <v>0</v>
      </c>
      <c r="N280" s="229">
        <v>8.9999999999999998E-4</v>
      </c>
      <c r="O280" s="229">
        <f>ROUND(E280*N280,2)</f>
        <v>0</v>
      </c>
      <c r="P280" s="229">
        <v>0</v>
      </c>
      <c r="Q280" s="229">
        <f>ROUND(E280*P280,2)</f>
        <v>0</v>
      </c>
      <c r="R280" s="230" t="s">
        <v>322</v>
      </c>
      <c r="S280" s="230" t="s">
        <v>726</v>
      </c>
      <c r="T280" s="230" t="s">
        <v>726</v>
      </c>
      <c r="U280" s="230">
        <v>0</v>
      </c>
      <c r="V280" s="230">
        <f>ROUND(E280*U280,2)</f>
        <v>0</v>
      </c>
      <c r="W280" s="230"/>
      <c r="X280" s="230" t="s">
        <v>323</v>
      </c>
      <c r="Y280" s="230" t="s">
        <v>136</v>
      </c>
      <c r="Z280" s="210"/>
      <c r="AA280" s="210"/>
      <c r="AB280" s="210"/>
      <c r="AC280" s="210"/>
      <c r="AD280" s="210"/>
      <c r="AE280" s="210"/>
      <c r="AF280" s="210"/>
      <c r="AG280" s="210" t="s">
        <v>324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2" x14ac:dyDescent="0.2">
      <c r="A281" s="227"/>
      <c r="B281" s="228"/>
      <c r="C281" s="252" t="s">
        <v>1037</v>
      </c>
      <c r="D281" s="247"/>
      <c r="E281" s="247"/>
      <c r="F281" s="247"/>
      <c r="G281" s="247"/>
      <c r="H281" s="230"/>
      <c r="I281" s="230"/>
      <c r="J281" s="230"/>
      <c r="K281" s="230"/>
      <c r="L281" s="230"/>
      <c r="M281" s="230"/>
      <c r="N281" s="229"/>
      <c r="O281" s="229"/>
      <c r="P281" s="229"/>
      <c r="Q281" s="229"/>
      <c r="R281" s="230"/>
      <c r="S281" s="230"/>
      <c r="T281" s="230"/>
      <c r="U281" s="230"/>
      <c r="V281" s="230"/>
      <c r="W281" s="230"/>
      <c r="X281" s="230"/>
      <c r="Y281" s="230"/>
      <c r="Z281" s="210"/>
      <c r="AA281" s="210"/>
      <c r="AB281" s="210"/>
      <c r="AC281" s="210"/>
      <c r="AD281" s="210"/>
      <c r="AE281" s="210"/>
      <c r="AF281" s="210"/>
      <c r="AG281" s="210" t="s">
        <v>139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2" x14ac:dyDescent="0.2">
      <c r="A282" s="227"/>
      <c r="B282" s="228"/>
      <c r="C282" s="263" t="s">
        <v>1038</v>
      </c>
      <c r="D282" s="261"/>
      <c r="E282" s="262">
        <v>2</v>
      </c>
      <c r="F282" s="230"/>
      <c r="G282" s="230"/>
      <c r="H282" s="230"/>
      <c r="I282" s="230"/>
      <c r="J282" s="230"/>
      <c r="K282" s="230"/>
      <c r="L282" s="230"/>
      <c r="M282" s="230"/>
      <c r="N282" s="229"/>
      <c r="O282" s="229"/>
      <c r="P282" s="229"/>
      <c r="Q282" s="229"/>
      <c r="R282" s="230"/>
      <c r="S282" s="230"/>
      <c r="T282" s="230"/>
      <c r="U282" s="230"/>
      <c r="V282" s="230"/>
      <c r="W282" s="230"/>
      <c r="X282" s="230"/>
      <c r="Y282" s="230"/>
      <c r="Z282" s="210"/>
      <c r="AA282" s="210"/>
      <c r="AB282" s="210"/>
      <c r="AC282" s="210"/>
      <c r="AD282" s="210"/>
      <c r="AE282" s="210"/>
      <c r="AF282" s="210"/>
      <c r="AG282" s="210" t="s">
        <v>205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ht="22.5" outlineLevel="1" x14ac:dyDescent="0.2">
      <c r="A283" s="241">
        <v>50</v>
      </c>
      <c r="B283" s="242" t="s">
        <v>1039</v>
      </c>
      <c r="C283" s="251" t="s">
        <v>1040</v>
      </c>
      <c r="D283" s="243" t="s">
        <v>341</v>
      </c>
      <c r="E283" s="244">
        <v>2</v>
      </c>
      <c r="F283" s="245"/>
      <c r="G283" s="246">
        <f>ROUND(E283*F283,2)</f>
        <v>0</v>
      </c>
      <c r="H283" s="231"/>
      <c r="I283" s="230">
        <f>ROUND(E283*H283,2)</f>
        <v>0</v>
      </c>
      <c r="J283" s="231"/>
      <c r="K283" s="230">
        <f>ROUND(E283*J283,2)</f>
        <v>0</v>
      </c>
      <c r="L283" s="230">
        <v>21</v>
      </c>
      <c r="M283" s="230">
        <f>G283*(1+L283/100)</f>
        <v>0</v>
      </c>
      <c r="N283" s="229">
        <v>1.5E-3</v>
      </c>
      <c r="O283" s="229">
        <f>ROUND(E283*N283,2)</f>
        <v>0</v>
      </c>
      <c r="P283" s="229">
        <v>0</v>
      </c>
      <c r="Q283" s="229">
        <f>ROUND(E283*P283,2)</f>
        <v>0</v>
      </c>
      <c r="R283" s="230" t="s">
        <v>322</v>
      </c>
      <c r="S283" s="230" t="s">
        <v>726</v>
      </c>
      <c r="T283" s="230" t="s">
        <v>726</v>
      </c>
      <c r="U283" s="230">
        <v>0</v>
      </c>
      <c r="V283" s="230">
        <f>ROUND(E283*U283,2)</f>
        <v>0</v>
      </c>
      <c r="W283" s="230"/>
      <c r="X283" s="230" t="s">
        <v>323</v>
      </c>
      <c r="Y283" s="230" t="s">
        <v>136</v>
      </c>
      <c r="Z283" s="210"/>
      <c r="AA283" s="210"/>
      <c r="AB283" s="210"/>
      <c r="AC283" s="210"/>
      <c r="AD283" s="210"/>
      <c r="AE283" s="210"/>
      <c r="AF283" s="210"/>
      <c r="AG283" s="210" t="s">
        <v>324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2" x14ac:dyDescent="0.2">
      <c r="A284" s="227"/>
      <c r="B284" s="228"/>
      <c r="C284" s="252" t="s">
        <v>1037</v>
      </c>
      <c r="D284" s="247"/>
      <c r="E284" s="247"/>
      <c r="F284" s="247"/>
      <c r="G284" s="247"/>
      <c r="H284" s="230"/>
      <c r="I284" s="230"/>
      <c r="J284" s="230"/>
      <c r="K284" s="230"/>
      <c r="L284" s="230"/>
      <c r="M284" s="230"/>
      <c r="N284" s="229"/>
      <c r="O284" s="229"/>
      <c r="P284" s="229"/>
      <c r="Q284" s="229"/>
      <c r="R284" s="230"/>
      <c r="S284" s="230"/>
      <c r="T284" s="230"/>
      <c r="U284" s="230"/>
      <c r="V284" s="230"/>
      <c r="W284" s="230"/>
      <c r="X284" s="230"/>
      <c r="Y284" s="230"/>
      <c r="Z284" s="210"/>
      <c r="AA284" s="210"/>
      <c r="AB284" s="210"/>
      <c r="AC284" s="210"/>
      <c r="AD284" s="210"/>
      <c r="AE284" s="210"/>
      <c r="AF284" s="210"/>
      <c r="AG284" s="210" t="s">
        <v>139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2" x14ac:dyDescent="0.2">
      <c r="A285" s="227"/>
      <c r="B285" s="228"/>
      <c r="C285" s="263" t="s">
        <v>1041</v>
      </c>
      <c r="D285" s="261"/>
      <c r="E285" s="262">
        <v>2</v>
      </c>
      <c r="F285" s="230"/>
      <c r="G285" s="230"/>
      <c r="H285" s="230"/>
      <c r="I285" s="230"/>
      <c r="J285" s="230"/>
      <c r="K285" s="230"/>
      <c r="L285" s="230"/>
      <c r="M285" s="230"/>
      <c r="N285" s="229"/>
      <c r="O285" s="229"/>
      <c r="P285" s="229"/>
      <c r="Q285" s="229"/>
      <c r="R285" s="230"/>
      <c r="S285" s="230"/>
      <c r="T285" s="230"/>
      <c r="U285" s="230"/>
      <c r="V285" s="230"/>
      <c r="W285" s="230"/>
      <c r="X285" s="230"/>
      <c r="Y285" s="230"/>
      <c r="Z285" s="210"/>
      <c r="AA285" s="210"/>
      <c r="AB285" s="210"/>
      <c r="AC285" s="210"/>
      <c r="AD285" s="210"/>
      <c r="AE285" s="210"/>
      <c r="AF285" s="210"/>
      <c r="AG285" s="210" t="s">
        <v>205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">
      <c r="A286" s="241">
        <v>51</v>
      </c>
      <c r="B286" s="242" t="s">
        <v>1042</v>
      </c>
      <c r="C286" s="251" t="s">
        <v>1043</v>
      </c>
      <c r="D286" s="243" t="s">
        <v>341</v>
      </c>
      <c r="E286" s="244">
        <v>6</v>
      </c>
      <c r="F286" s="245"/>
      <c r="G286" s="246">
        <f>ROUND(E286*F286,2)</f>
        <v>0</v>
      </c>
      <c r="H286" s="231"/>
      <c r="I286" s="230">
        <f>ROUND(E286*H286,2)</f>
        <v>0</v>
      </c>
      <c r="J286" s="231"/>
      <c r="K286" s="230">
        <f>ROUND(E286*J286,2)</f>
        <v>0</v>
      </c>
      <c r="L286" s="230">
        <v>21</v>
      </c>
      <c r="M286" s="230">
        <f>G286*(1+L286/100)</f>
        <v>0</v>
      </c>
      <c r="N286" s="229">
        <v>3.0500000000000002E-3</v>
      </c>
      <c r="O286" s="229">
        <f>ROUND(E286*N286,2)</f>
        <v>0.02</v>
      </c>
      <c r="P286" s="229">
        <v>0</v>
      </c>
      <c r="Q286" s="229">
        <f>ROUND(E286*P286,2)</f>
        <v>0</v>
      </c>
      <c r="R286" s="230" t="s">
        <v>322</v>
      </c>
      <c r="S286" s="230" t="s">
        <v>148</v>
      </c>
      <c r="T286" s="230" t="s">
        <v>221</v>
      </c>
      <c r="U286" s="230">
        <v>0</v>
      </c>
      <c r="V286" s="230">
        <f>ROUND(E286*U286,2)</f>
        <v>0</v>
      </c>
      <c r="W286" s="230"/>
      <c r="X286" s="230" t="s">
        <v>323</v>
      </c>
      <c r="Y286" s="230" t="s">
        <v>136</v>
      </c>
      <c r="Z286" s="210"/>
      <c r="AA286" s="210"/>
      <c r="AB286" s="210"/>
      <c r="AC286" s="210"/>
      <c r="AD286" s="210"/>
      <c r="AE286" s="210"/>
      <c r="AF286" s="210"/>
      <c r="AG286" s="210" t="s">
        <v>324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2" x14ac:dyDescent="0.2">
      <c r="A287" s="227"/>
      <c r="B287" s="228"/>
      <c r="C287" s="252" t="s">
        <v>1044</v>
      </c>
      <c r="D287" s="247"/>
      <c r="E287" s="247"/>
      <c r="F287" s="247"/>
      <c r="G287" s="247"/>
      <c r="H287" s="230"/>
      <c r="I287" s="230"/>
      <c r="J287" s="230"/>
      <c r="K287" s="230"/>
      <c r="L287" s="230"/>
      <c r="M287" s="230"/>
      <c r="N287" s="229"/>
      <c r="O287" s="229"/>
      <c r="P287" s="229"/>
      <c r="Q287" s="229"/>
      <c r="R287" s="230"/>
      <c r="S287" s="230"/>
      <c r="T287" s="230"/>
      <c r="U287" s="230"/>
      <c r="V287" s="230"/>
      <c r="W287" s="230"/>
      <c r="X287" s="230"/>
      <c r="Y287" s="230"/>
      <c r="Z287" s="210"/>
      <c r="AA287" s="210"/>
      <c r="AB287" s="210"/>
      <c r="AC287" s="210"/>
      <c r="AD287" s="210"/>
      <c r="AE287" s="210"/>
      <c r="AF287" s="210"/>
      <c r="AG287" s="210" t="s">
        <v>139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2" x14ac:dyDescent="0.2">
      <c r="A288" s="227"/>
      <c r="B288" s="228"/>
      <c r="C288" s="263" t="s">
        <v>1045</v>
      </c>
      <c r="D288" s="261"/>
      <c r="E288" s="262">
        <v>6</v>
      </c>
      <c r="F288" s="230"/>
      <c r="G288" s="230"/>
      <c r="H288" s="230"/>
      <c r="I288" s="230"/>
      <c r="J288" s="230"/>
      <c r="K288" s="230"/>
      <c r="L288" s="230"/>
      <c r="M288" s="230"/>
      <c r="N288" s="229"/>
      <c r="O288" s="229"/>
      <c r="P288" s="229"/>
      <c r="Q288" s="229"/>
      <c r="R288" s="230"/>
      <c r="S288" s="230"/>
      <c r="T288" s="230"/>
      <c r="U288" s="230"/>
      <c r="V288" s="230"/>
      <c r="W288" s="230"/>
      <c r="X288" s="230"/>
      <c r="Y288" s="230"/>
      <c r="Z288" s="210"/>
      <c r="AA288" s="210"/>
      <c r="AB288" s="210"/>
      <c r="AC288" s="210"/>
      <c r="AD288" s="210"/>
      <c r="AE288" s="210"/>
      <c r="AF288" s="210"/>
      <c r="AG288" s="210" t="s">
        <v>205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">
      <c r="A289" s="241">
        <v>52</v>
      </c>
      <c r="B289" s="242" t="s">
        <v>1046</v>
      </c>
      <c r="C289" s="251" t="s">
        <v>1047</v>
      </c>
      <c r="D289" s="243" t="s">
        <v>341</v>
      </c>
      <c r="E289" s="244">
        <v>6</v>
      </c>
      <c r="F289" s="245"/>
      <c r="G289" s="246">
        <f>ROUND(E289*F289,2)</f>
        <v>0</v>
      </c>
      <c r="H289" s="231"/>
      <c r="I289" s="230">
        <f>ROUND(E289*H289,2)</f>
        <v>0</v>
      </c>
      <c r="J289" s="231"/>
      <c r="K289" s="230">
        <f>ROUND(E289*J289,2)</f>
        <v>0</v>
      </c>
      <c r="L289" s="230">
        <v>21</v>
      </c>
      <c r="M289" s="230">
        <f>G289*(1+L289/100)</f>
        <v>0</v>
      </c>
      <c r="N289" s="229">
        <v>1.65E-3</v>
      </c>
      <c r="O289" s="229">
        <f>ROUND(E289*N289,2)</f>
        <v>0.01</v>
      </c>
      <c r="P289" s="229">
        <v>0</v>
      </c>
      <c r="Q289" s="229">
        <f>ROUND(E289*P289,2)</f>
        <v>0</v>
      </c>
      <c r="R289" s="230" t="s">
        <v>322</v>
      </c>
      <c r="S289" s="230" t="s">
        <v>148</v>
      </c>
      <c r="T289" s="230" t="s">
        <v>221</v>
      </c>
      <c r="U289" s="230">
        <v>0</v>
      </c>
      <c r="V289" s="230">
        <f>ROUND(E289*U289,2)</f>
        <v>0</v>
      </c>
      <c r="W289" s="230"/>
      <c r="X289" s="230" t="s">
        <v>323</v>
      </c>
      <c r="Y289" s="230" t="s">
        <v>136</v>
      </c>
      <c r="Z289" s="210"/>
      <c r="AA289" s="210"/>
      <c r="AB289" s="210"/>
      <c r="AC289" s="210"/>
      <c r="AD289" s="210"/>
      <c r="AE289" s="210"/>
      <c r="AF289" s="210"/>
      <c r="AG289" s="210" t="s">
        <v>324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2" x14ac:dyDescent="0.2">
      <c r="A290" s="227"/>
      <c r="B290" s="228"/>
      <c r="C290" s="252" t="s">
        <v>1048</v>
      </c>
      <c r="D290" s="247"/>
      <c r="E290" s="247"/>
      <c r="F290" s="247"/>
      <c r="G290" s="247"/>
      <c r="H290" s="230"/>
      <c r="I290" s="230"/>
      <c r="J290" s="230"/>
      <c r="K290" s="230"/>
      <c r="L290" s="230"/>
      <c r="M290" s="230"/>
      <c r="N290" s="229"/>
      <c r="O290" s="229"/>
      <c r="P290" s="229"/>
      <c r="Q290" s="229"/>
      <c r="R290" s="230"/>
      <c r="S290" s="230"/>
      <c r="T290" s="230"/>
      <c r="U290" s="230"/>
      <c r="V290" s="230"/>
      <c r="W290" s="230"/>
      <c r="X290" s="230"/>
      <c r="Y290" s="230"/>
      <c r="Z290" s="210"/>
      <c r="AA290" s="210"/>
      <c r="AB290" s="210"/>
      <c r="AC290" s="210"/>
      <c r="AD290" s="210"/>
      <c r="AE290" s="210"/>
      <c r="AF290" s="210"/>
      <c r="AG290" s="210" t="s">
        <v>139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2" x14ac:dyDescent="0.2">
      <c r="A291" s="227"/>
      <c r="B291" s="228"/>
      <c r="C291" s="263" t="s">
        <v>1045</v>
      </c>
      <c r="D291" s="261"/>
      <c r="E291" s="262">
        <v>6</v>
      </c>
      <c r="F291" s="230"/>
      <c r="G291" s="230"/>
      <c r="H291" s="230"/>
      <c r="I291" s="230"/>
      <c r="J291" s="230"/>
      <c r="K291" s="230"/>
      <c r="L291" s="230"/>
      <c r="M291" s="230"/>
      <c r="N291" s="229"/>
      <c r="O291" s="229"/>
      <c r="P291" s="229"/>
      <c r="Q291" s="229"/>
      <c r="R291" s="230"/>
      <c r="S291" s="230"/>
      <c r="T291" s="230"/>
      <c r="U291" s="230"/>
      <c r="V291" s="230"/>
      <c r="W291" s="230"/>
      <c r="X291" s="230"/>
      <c r="Y291" s="230"/>
      <c r="Z291" s="210"/>
      <c r="AA291" s="210"/>
      <c r="AB291" s="210"/>
      <c r="AC291" s="210"/>
      <c r="AD291" s="210"/>
      <c r="AE291" s="210"/>
      <c r="AF291" s="210"/>
      <c r="AG291" s="210" t="s">
        <v>205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">
      <c r="A292" s="241">
        <v>53</v>
      </c>
      <c r="B292" s="242" t="s">
        <v>1049</v>
      </c>
      <c r="C292" s="251" t="s">
        <v>1050</v>
      </c>
      <c r="D292" s="243" t="s">
        <v>341</v>
      </c>
      <c r="E292" s="244">
        <v>2</v>
      </c>
      <c r="F292" s="245"/>
      <c r="G292" s="246">
        <f>ROUND(E292*F292,2)</f>
        <v>0</v>
      </c>
      <c r="H292" s="231"/>
      <c r="I292" s="230">
        <f>ROUND(E292*H292,2)</f>
        <v>0</v>
      </c>
      <c r="J292" s="231"/>
      <c r="K292" s="230">
        <f>ROUND(E292*J292,2)</f>
        <v>0</v>
      </c>
      <c r="L292" s="230">
        <v>21</v>
      </c>
      <c r="M292" s="230">
        <f>G292*(1+L292/100)</f>
        <v>0</v>
      </c>
      <c r="N292" s="229">
        <v>7.9000000000000001E-4</v>
      </c>
      <c r="O292" s="229">
        <f>ROUND(E292*N292,2)</f>
        <v>0</v>
      </c>
      <c r="P292" s="229">
        <v>0</v>
      </c>
      <c r="Q292" s="229">
        <f>ROUND(E292*P292,2)</f>
        <v>0</v>
      </c>
      <c r="R292" s="230" t="s">
        <v>322</v>
      </c>
      <c r="S292" s="230" t="s">
        <v>148</v>
      </c>
      <c r="T292" s="230" t="s">
        <v>221</v>
      </c>
      <c r="U292" s="230">
        <v>0</v>
      </c>
      <c r="V292" s="230">
        <f>ROUND(E292*U292,2)</f>
        <v>0</v>
      </c>
      <c r="W292" s="230"/>
      <c r="X292" s="230" t="s">
        <v>323</v>
      </c>
      <c r="Y292" s="230" t="s">
        <v>136</v>
      </c>
      <c r="Z292" s="210"/>
      <c r="AA292" s="210"/>
      <c r="AB292" s="210"/>
      <c r="AC292" s="210"/>
      <c r="AD292" s="210"/>
      <c r="AE292" s="210"/>
      <c r="AF292" s="210"/>
      <c r="AG292" s="210" t="s">
        <v>324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2" x14ac:dyDescent="0.2">
      <c r="A293" s="227"/>
      <c r="B293" s="228"/>
      <c r="C293" s="252" t="s">
        <v>1051</v>
      </c>
      <c r="D293" s="247"/>
      <c r="E293" s="247"/>
      <c r="F293" s="247"/>
      <c r="G293" s="247"/>
      <c r="H293" s="230"/>
      <c r="I293" s="230"/>
      <c r="J293" s="230"/>
      <c r="K293" s="230"/>
      <c r="L293" s="230"/>
      <c r="M293" s="230"/>
      <c r="N293" s="229"/>
      <c r="O293" s="229"/>
      <c r="P293" s="229"/>
      <c r="Q293" s="229"/>
      <c r="R293" s="230"/>
      <c r="S293" s="230"/>
      <c r="T293" s="230"/>
      <c r="U293" s="230"/>
      <c r="V293" s="230"/>
      <c r="W293" s="230"/>
      <c r="X293" s="230"/>
      <c r="Y293" s="230"/>
      <c r="Z293" s="210"/>
      <c r="AA293" s="210"/>
      <c r="AB293" s="210"/>
      <c r="AC293" s="210"/>
      <c r="AD293" s="210"/>
      <c r="AE293" s="210"/>
      <c r="AF293" s="210"/>
      <c r="AG293" s="210" t="s">
        <v>139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2" x14ac:dyDescent="0.2">
      <c r="A294" s="227"/>
      <c r="B294" s="228"/>
      <c r="C294" s="263" t="s">
        <v>1038</v>
      </c>
      <c r="D294" s="261"/>
      <c r="E294" s="262">
        <v>2</v>
      </c>
      <c r="F294" s="230"/>
      <c r="G294" s="230"/>
      <c r="H294" s="230"/>
      <c r="I294" s="230"/>
      <c r="J294" s="230"/>
      <c r="K294" s="230"/>
      <c r="L294" s="230"/>
      <c r="M294" s="230"/>
      <c r="N294" s="229"/>
      <c r="O294" s="229"/>
      <c r="P294" s="229"/>
      <c r="Q294" s="229"/>
      <c r="R294" s="230"/>
      <c r="S294" s="230"/>
      <c r="T294" s="230"/>
      <c r="U294" s="230"/>
      <c r="V294" s="230"/>
      <c r="W294" s="230"/>
      <c r="X294" s="230"/>
      <c r="Y294" s="230"/>
      <c r="Z294" s="210"/>
      <c r="AA294" s="210"/>
      <c r="AB294" s="210"/>
      <c r="AC294" s="210"/>
      <c r="AD294" s="210"/>
      <c r="AE294" s="210"/>
      <c r="AF294" s="210"/>
      <c r="AG294" s="210" t="s">
        <v>205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">
      <c r="A295" s="241">
        <v>54</v>
      </c>
      <c r="B295" s="242" t="s">
        <v>1052</v>
      </c>
      <c r="C295" s="251" t="s">
        <v>1053</v>
      </c>
      <c r="D295" s="243" t="s">
        <v>341</v>
      </c>
      <c r="E295" s="244">
        <v>1</v>
      </c>
      <c r="F295" s="245"/>
      <c r="G295" s="246">
        <f>ROUND(E295*F295,2)</f>
        <v>0</v>
      </c>
      <c r="H295" s="231"/>
      <c r="I295" s="230">
        <f>ROUND(E295*H295,2)</f>
        <v>0</v>
      </c>
      <c r="J295" s="231"/>
      <c r="K295" s="230">
        <f>ROUND(E295*J295,2)</f>
        <v>0</v>
      </c>
      <c r="L295" s="230">
        <v>21</v>
      </c>
      <c r="M295" s="230">
        <f>G295*(1+L295/100)</f>
        <v>0</v>
      </c>
      <c r="N295" s="229">
        <v>4.2000000000000002E-4</v>
      </c>
      <c r="O295" s="229">
        <f>ROUND(E295*N295,2)</f>
        <v>0</v>
      </c>
      <c r="P295" s="229">
        <v>0</v>
      </c>
      <c r="Q295" s="229">
        <f>ROUND(E295*P295,2)</f>
        <v>0</v>
      </c>
      <c r="R295" s="230" t="s">
        <v>322</v>
      </c>
      <c r="S295" s="230" t="s">
        <v>148</v>
      </c>
      <c r="T295" s="230" t="s">
        <v>221</v>
      </c>
      <c r="U295" s="230">
        <v>0</v>
      </c>
      <c r="V295" s="230">
        <f>ROUND(E295*U295,2)</f>
        <v>0</v>
      </c>
      <c r="W295" s="230"/>
      <c r="X295" s="230" t="s">
        <v>323</v>
      </c>
      <c r="Y295" s="230" t="s">
        <v>136</v>
      </c>
      <c r="Z295" s="210"/>
      <c r="AA295" s="210"/>
      <c r="AB295" s="210"/>
      <c r="AC295" s="210"/>
      <c r="AD295" s="210"/>
      <c r="AE295" s="210"/>
      <c r="AF295" s="210"/>
      <c r="AG295" s="210" t="s">
        <v>324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2" x14ac:dyDescent="0.2">
      <c r="A296" s="227"/>
      <c r="B296" s="228"/>
      <c r="C296" s="252" t="s">
        <v>1054</v>
      </c>
      <c r="D296" s="247"/>
      <c r="E296" s="247"/>
      <c r="F296" s="247"/>
      <c r="G296" s="247"/>
      <c r="H296" s="230"/>
      <c r="I296" s="230"/>
      <c r="J296" s="230"/>
      <c r="K296" s="230"/>
      <c r="L296" s="230"/>
      <c r="M296" s="230"/>
      <c r="N296" s="229"/>
      <c r="O296" s="229"/>
      <c r="P296" s="229"/>
      <c r="Q296" s="229"/>
      <c r="R296" s="230"/>
      <c r="S296" s="230"/>
      <c r="T296" s="230"/>
      <c r="U296" s="230"/>
      <c r="V296" s="230"/>
      <c r="W296" s="230"/>
      <c r="X296" s="230"/>
      <c r="Y296" s="230"/>
      <c r="Z296" s="210"/>
      <c r="AA296" s="210"/>
      <c r="AB296" s="210"/>
      <c r="AC296" s="210"/>
      <c r="AD296" s="210"/>
      <c r="AE296" s="210"/>
      <c r="AF296" s="210"/>
      <c r="AG296" s="210" t="s">
        <v>139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ht="22.5" outlineLevel="1" x14ac:dyDescent="0.2">
      <c r="A297" s="241">
        <v>55</v>
      </c>
      <c r="B297" s="242" t="s">
        <v>1055</v>
      </c>
      <c r="C297" s="251" t="s">
        <v>1056</v>
      </c>
      <c r="D297" s="243" t="s">
        <v>341</v>
      </c>
      <c r="E297" s="244">
        <v>7</v>
      </c>
      <c r="F297" s="245"/>
      <c r="G297" s="246">
        <f>ROUND(E297*F297,2)</f>
        <v>0</v>
      </c>
      <c r="H297" s="231"/>
      <c r="I297" s="230">
        <f>ROUND(E297*H297,2)</f>
        <v>0</v>
      </c>
      <c r="J297" s="231"/>
      <c r="K297" s="230">
        <f>ROUND(E297*J297,2)</f>
        <v>0</v>
      </c>
      <c r="L297" s="230">
        <v>21</v>
      </c>
      <c r="M297" s="230">
        <f>G297*(1+L297/100)</f>
        <v>0</v>
      </c>
      <c r="N297" s="229">
        <v>1.3520000000000001E-2</v>
      </c>
      <c r="O297" s="229">
        <f>ROUND(E297*N297,2)</f>
        <v>0.09</v>
      </c>
      <c r="P297" s="229">
        <v>0</v>
      </c>
      <c r="Q297" s="229">
        <f>ROUND(E297*P297,2)</f>
        <v>0</v>
      </c>
      <c r="R297" s="230" t="s">
        <v>322</v>
      </c>
      <c r="S297" s="230" t="s">
        <v>1057</v>
      </c>
      <c r="T297" s="230" t="s">
        <v>1057</v>
      </c>
      <c r="U297" s="230">
        <v>0</v>
      </c>
      <c r="V297" s="230">
        <f>ROUND(E297*U297,2)</f>
        <v>0</v>
      </c>
      <c r="W297" s="230"/>
      <c r="X297" s="230" t="s">
        <v>323</v>
      </c>
      <c r="Y297" s="230" t="s">
        <v>136</v>
      </c>
      <c r="Z297" s="210"/>
      <c r="AA297" s="210"/>
      <c r="AB297" s="210"/>
      <c r="AC297" s="210"/>
      <c r="AD297" s="210"/>
      <c r="AE297" s="210"/>
      <c r="AF297" s="210"/>
      <c r="AG297" s="210" t="s">
        <v>324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2" x14ac:dyDescent="0.2">
      <c r="A298" s="227"/>
      <c r="B298" s="228"/>
      <c r="C298" s="252" t="s">
        <v>1058</v>
      </c>
      <c r="D298" s="247"/>
      <c r="E298" s="247"/>
      <c r="F298" s="247"/>
      <c r="G298" s="247"/>
      <c r="H298" s="230"/>
      <c r="I298" s="230"/>
      <c r="J298" s="230"/>
      <c r="K298" s="230"/>
      <c r="L298" s="230"/>
      <c r="M298" s="230"/>
      <c r="N298" s="229"/>
      <c r="O298" s="229"/>
      <c r="P298" s="229"/>
      <c r="Q298" s="229"/>
      <c r="R298" s="230"/>
      <c r="S298" s="230"/>
      <c r="T298" s="230"/>
      <c r="U298" s="230"/>
      <c r="V298" s="230"/>
      <c r="W298" s="230"/>
      <c r="X298" s="230"/>
      <c r="Y298" s="230"/>
      <c r="Z298" s="210"/>
      <c r="AA298" s="210"/>
      <c r="AB298" s="210"/>
      <c r="AC298" s="210"/>
      <c r="AD298" s="210"/>
      <c r="AE298" s="210"/>
      <c r="AF298" s="210"/>
      <c r="AG298" s="210" t="s">
        <v>139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2" x14ac:dyDescent="0.2">
      <c r="A299" s="227"/>
      <c r="B299" s="228"/>
      <c r="C299" s="263" t="s">
        <v>1059</v>
      </c>
      <c r="D299" s="261"/>
      <c r="E299" s="262">
        <v>3</v>
      </c>
      <c r="F299" s="230"/>
      <c r="G299" s="230"/>
      <c r="H299" s="230"/>
      <c r="I299" s="230"/>
      <c r="J299" s="230"/>
      <c r="K299" s="230"/>
      <c r="L299" s="230"/>
      <c r="M299" s="230"/>
      <c r="N299" s="229"/>
      <c r="O299" s="229"/>
      <c r="P299" s="229"/>
      <c r="Q299" s="229"/>
      <c r="R299" s="230"/>
      <c r="S299" s="230"/>
      <c r="T299" s="230"/>
      <c r="U299" s="230"/>
      <c r="V299" s="230"/>
      <c r="W299" s="230"/>
      <c r="X299" s="230"/>
      <c r="Y299" s="230"/>
      <c r="Z299" s="210"/>
      <c r="AA299" s="210"/>
      <c r="AB299" s="210"/>
      <c r="AC299" s="210"/>
      <c r="AD299" s="210"/>
      <c r="AE299" s="210"/>
      <c r="AF299" s="210"/>
      <c r="AG299" s="210" t="s">
        <v>205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3" x14ac:dyDescent="0.2">
      <c r="A300" s="227"/>
      <c r="B300" s="228"/>
      <c r="C300" s="263" t="s">
        <v>1060</v>
      </c>
      <c r="D300" s="261"/>
      <c r="E300" s="262">
        <v>3</v>
      </c>
      <c r="F300" s="230"/>
      <c r="G300" s="230"/>
      <c r="H300" s="230"/>
      <c r="I300" s="230"/>
      <c r="J300" s="230"/>
      <c r="K300" s="230"/>
      <c r="L300" s="230"/>
      <c r="M300" s="230"/>
      <c r="N300" s="229"/>
      <c r="O300" s="229"/>
      <c r="P300" s="229"/>
      <c r="Q300" s="229"/>
      <c r="R300" s="230"/>
      <c r="S300" s="230"/>
      <c r="T300" s="230"/>
      <c r="U300" s="230"/>
      <c r="V300" s="230"/>
      <c r="W300" s="230"/>
      <c r="X300" s="230"/>
      <c r="Y300" s="230"/>
      <c r="Z300" s="210"/>
      <c r="AA300" s="210"/>
      <c r="AB300" s="210"/>
      <c r="AC300" s="210"/>
      <c r="AD300" s="210"/>
      <c r="AE300" s="210"/>
      <c r="AF300" s="210"/>
      <c r="AG300" s="210" t="s">
        <v>205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3" x14ac:dyDescent="0.2">
      <c r="A301" s="227"/>
      <c r="B301" s="228"/>
      <c r="C301" s="263" t="s">
        <v>1061</v>
      </c>
      <c r="D301" s="261"/>
      <c r="E301" s="262">
        <v>1</v>
      </c>
      <c r="F301" s="230"/>
      <c r="G301" s="230"/>
      <c r="H301" s="230"/>
      <c r="I301" s="230"/>
      <c r="J301" s="230"/>
      <c r="K301" s="230"/>
      <c r="L301" s="230"/>
      <c r="M301" s="230"/>
      <c r="N301" s="229"/>
      <c r="O301" s="229"/>
      <c r="P301" s="229"/>
      <c r="Q301" s="229"/>
      <c r="R301" s="230"/>
      <c r="S301" s="230"/>
      <c r="T301" s="230"/>
      <c r="U301" s="230"/>
      <c r="V301" s="230"/>
      <c r="W301" s="230"/>
      <c r="X301" s="230"/>
      <c r="Y301" s="230"/>
      <c r="Z301" s="210"/>
      <c r="AA301" s="210"/>
      <c r="AB301" s="210"/>
      <c r="AC301" s="210"/>
      <c r="AD301" s="210"/>
      <c r="AE301" s="210"/>
      <c r="AF301" s="210"/>
      <c r="AG301" s="210" t="s">
        <v>205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ht="22.5" outlineLevel="1" x14ac:dyDescent="0.2">
      <c r="A302" s="241">
        <v>56</v>
      </c>
      <c r="B302" s="242" t="s">
        <v>1062</v>
      </c>
      <c r="C302" s="251" t="s">
        <v>1063</v>
      </c>
      <c r="D302" s="243" t="s">
        <v>341</v>
      </c>
      <c r="E302" s="244">
        <v>5</v>
      </c>
      <c r="F302" s="245"/>
      <c r="G302" s="246">
        <f>ROUND(E302*F302,2)</f>
        <v>0</v>
      </c>
      <c r="H302" s="231"/>
      <c r="I302" s="230">
        <f>ROUND(E302*H302,2)</f>
        <v>0</v>
      </c>
      <c r="J302" s="231"/>
      <c r="K302" s="230">
        <f>ROUND(E302*J302,2)</f>
        <v>0</v>
      </c>
      <c r="L302" s="230">
        <v>21</v>
      </c>
      <c r="M302" s="230">
        <f>G302*(1+L302/100)</f>
        <v>0</v>
      </c>
      <c r="N302" s="229">
        <v>2.0279999999999999E-2</v>
      </c>
      <c r="O302" s="229">
        <f>ROUND(E302*N302,2)</f>
        <v>0.1</v>
      </c>
      <c r="P302" s="229">
        <v>0</v>
      </c>
      <c r="Q302" s="229">
        <f>ROUND(E302*P302,2)</f>
        <v>0</v>
      </c>
      <c r="R302" s="230" t="s">
        <v>322</v>
      </c>
      <c r="S302" s="230" t="s">
        <v>1057</v>
      </c>
      <c r="T302" s="230" t="s">
        <v>1057</v>
      </c>
      <c r="U302" s="230">
        <v>0</v>
      </c>
      <c r="V302" s="230">
        <f>ROUND(E302*U302,2)</f>
        <v>0</v>
      </c>
      <c r="W302" s="230"/>
      <c r="X302" s="230" t="s">
        <v>323</v>
      </c>
      <c r="Y302" s="230" t="s">
        <v>136</v>
      </c>
      <c r="Z302" s="210"/>
      <c r="AA302" s="210"/>
      <c r="AB302" s="210"/>
      <c r="AC302" s="210"/>
      <c r="AD302" s="210"/>
      <c r="AE302" s="210"/>
      <c r="AF302" s="210"/>
      <c r="AG302" s="210" t="s">
        <v>324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2" x14ac:dyDescent="0.2">
      <c r="A303" s="227"/>
      <c r="B303" s="228"/>
      <c r="C303" s="252" t="s">
        <v>1058</v>
      </c>
      <c r="D303" s="247"/>
      <c r="E303" s="247"/>
      <c r="F303" s="247"/>
      <c r="G303" s="247"/>
      <c r="H303" s="230"/>
      <c r="I303" s="230"/>
      <c r="J303" s="230"/>
      <c r="K303" s="230"/>
      <c r="L303" s="230"/>
      <c r="M303" s="230"/>
      <c r="N303" s="229"/>
      <c r="O303" s="229"/>
      <c r="P303" s="229"/>
      <c r="Q303" s="229"/>
      <c r="R303" s="230"/>
      <c r="S303" s="230"/>
      <c r="T303" s="230"/>
      <c r="U303" s="230"/>
      <c r="V303" s="230"/>
      <c r="W303" s="230"/>
      <c r="X303" s="230"/>
      <c r="Y303" s="230"/>
      <c r="Z303" s="210"/>
      <c r="AA303" s="210"/>
      <c r="AB303" s="210"/>
      <c r="AC303" s="210"/>
      <c r="AD303" s="210"/>
      <c r="AE303" s="210"/>
      <c r="AF303" s="210"/>
      <c r="AG303" s="210" t="s">
        <v>139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2" x14ac:dyDescent="0.2">
      <c r="A304" s="227"/>
      <c r="B304" s="228"/>
      <c r="C304" s="263" t="s">
        <v>1064</v>
      </c>
      <c r="D304" s="261"/>
      <c r="E304" s="262">
        <v>1</v>
      </c>
      <c r="F304" s="230"/>
      <c r="G304" s="230"/>
      <c r="H304" s="230"/>
      <c r="I304" s="230"/>
      <c r="J304" s="230"/>
      <c r="K304" s="230"/>
      <c r="L304" s="230"/>
      <c r="M304" s="230"/>
      <c r="N304" s="229"/>
      <c r="O304" s="229"/>
      <c r="P304" s="229"/>
      <c r="Q304" s="229"/>
      <c r="R304" s="230"/>
      <c r="S304" s="230"/>
      <c r="T304" s="230"/>
      <c r="U304" s="230"/>
      <c r="V304" s="230"/>
      <c r="W304" s="230"/>
      <c r="X304" s="230"/>
      <c r="Y304" s="230"/>
      <c r="Z304" s="210"/>
      <c r="AA304" s="210"/>
      <c r="AB304" s="210"/>
      <c r="AC304" s="210"/>
      <c r="AD304" s="210"/>
      <c r="AE304" s="210"/>
      <c r="AF304" s="210"/>
      <c r="AG304" s="210" t="s">
        <v>205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">
      <c r="A305" s="227"/>
      <c r="B305" s="228"/>
      <c r="C305" s="263" t="s">
        <v>1060</v>
      </c>
      <c r="D305" s="261"/>
      <c r="E305" s="262">
        <v>3</v>
      </c>
      <c r="F305" s="230"/>
      <c r="G305" s="230"/>
      <c r="H305" s="230"/>
      <c r="I305" s="230"/>
      <c r="J305" s="230"/>
      <c r="K305" s="230"/>
      <c r="L305" s="230"/>
      <c r="M305" s="230"/>
      <c r="N305" s="229"/>
      <c r="O305" s="229"/>
      <c r="P305" s="229"/>
      <c r="Q305" s="229"/>
      <c r="R305" s="230"/>
      <c r="S305" s="230"/>
      <c r="T305" s="230"/>
      <c r="U305" s="230"/>
      <c r="V305" s="230"/>
      <c r="W305" s="230"/>
      <c r="X305" s="230"/>
      <c r="Y305" s="230"/>
      <c r="Z305" s="210"/>
      <c r="AA305" s="210"/>
      <c r="AB305" s="210"/>
      <c r="AC305" s="210"/>
      <c r="AD305" s="210"/>
      <c r="AE305" s="210"/>
      <c r="AF305" s="210"/>
      <c r="AG305" s="210" t="s">
        <v>205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3" x14ac:dyDescent="0.2">
      <c r="A306" s="227"/>
      <c r="B306" s="228"/>
      <c r="C306" s="263" t="s">
        <v>1061</v>
      </c>
      <c r="D306" s="261"/>
      <c r="E306" s="262">
        <v>1</v>
      </c>
      <c r="F306" s="230"/>
      <c r="G306" s="230"/>
      <c r="H306" s="230"/>
      <c r="I306" s="230"/>
      <c r="J306" s="230"/>
      <c r="K306" s="230"/>
      <c r="L306" s="230"/>
      <c r="M306" s="230"/>
      <c r="N306" s="229"/>
      <c r="O306" s="229"/>
      <c r="P306" s="229"/>
      <c r="Q306" s="229"/>
      <c r="R306" s="230"/>
      <c r="S306" s="230"/>
      <c r="T306" s="230"/>
      <c r="U306" s="230"/>
      <c r="V306" s="230"/>
      <c r="W306" s="230"/>
      <c r="X306" s="230"/>
      <c r="Y306" s="230"/>
      <c r="Z306" s="210"/>
      <c r="AA306" s="210"/>
      <c r="AB306" s="210"/>
      <c r="AC306" s="210"/>
      <c r="AD306" s="210"/>
      <c r="AE306" s="210"/>
      <c r="AF306" s="210"/>
      <c r="AG306" s="210" t="s">
        <v>205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ht="22.5" outlineLevel="1" x14ac:dyDescent="0.2">
      <c r="A307" s="241">
        <v>57</v>
      </c>
      <c r="B307" s="242" t="s">
        <v>1065</v>
      </c>
      <c r="C307" s="251" t="s">
        <v>1066</v>
      </c>
      <c r="D307" s="243" t="s">
        <v>341</v>
      </c>
      <c r="E307" s="244">
        <v>148</v>
      </c>
      <c r="F307" s="245"/>
      <c r="G307" s="246">
        <f>ROUND(E307*F307,2)</f>
        <v>0</v>
      </c>
      <c r="H307" s="231"/>
      <c r="I307" s="230">
        <f>ROUND(E307*H307,2)</f>
        <v>0</v>
      </c>
      <c r="J307" s="231"/>
      <c r="K307" s="230">
        <f>ROUND(E307*J307,2)</f>
        <v>0</v>
      </c>
      <c r="L307" s="230">
        <v>21</v>
      </c>
      <c r="M307" s="230">
        <f>G307*(1+L307/100)</f>
        <v>0</v>
      </c>
      <c r="N307" s="229">
        <v>3.3050000000000003E-2</v>
      </c>
      <c r="O307" s="229">
        <f>ROUND(E307*N307,2)</f>
        <v>4.8899999999999997</v>
      </c>
      <c r="P307" s="229">
        <v>0</v>
      </c>
      <c r="Q307" s="229">
        <f>ROUND(E307*P307,2)</f>
        <v>0</v>
      </c>
      <c r="R307" s="230" t="s">
        <v>322</v>
      </c>
      <c r="S307" s="230" t="s">
        <v>1057</v>
      </c>
      <c r="T307" s="230" t="s">
        <v>1057</v>
      </c>
      <c r="U307" s="230">
        <v>0</v>
      </c>
      <c r="V307" s="230">
        <f>ROUND(E307*U307,2)</f>
        <v>0</v>
      </c>
      <c r="W307" s="230"/>
      <c r="X307" s="230" t="s">
        <v>323</v>
      </c>
      <c r="Y307" s="230" t="s">
        <v>136</v>
      </c>
      <c r="Z307" s="210"/>
      <c r="AA307" s="210"/>
      <c r="AB307" s="210"/>
      <c r="AC307" s="210"/>
      <c r="AD307" s="210"/>
      <c r="AE307" s="210"/>
      <c r="AF307" s="210"/>
      <c r="AG307" s="210" t="s">
        <v>324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2" x14ac:dyDescent="0.2">
      <c r="A308" s="227"/>
      <c r="B308" s="228"/>
      <c r="C308" s="252" t="s">
        <v>1058</v>
      </c>
      <c r="D308" s="247"/>
      <c r="E308" s="247"/>
      <c r="F308" s="247"/>
      <c r="G308" s="247"/>
      <c r="H308" s="230"/>
      <c r="I308" s="230"/>
      <c r="J308" s="230"/>
      <c r="K308" s="230"/>
      <c r="L308" s="230"/>
      <c r="M308" s="230"/>
      <c r="N308" s="229"/>
      <c r="O308" s="229"/>
      <c r="P308" s="229"/>
      <c r="Q308" s="229"/>
      <c r="R308" s="230"/>
      <c r="S308" s="230"/>
      <c r="T308" s="230"/>
      <c r="U308" s="230"/>
      <c r="V308" s="230"/>
      <c r="W308" s="230"/>
      <c r="X308" s="230"/>
      <c r="Y308" s="230"/>
      <c r="Z308" s="210"/>
      <c r="AA308" s="210"/>
      <c r="AB308" s="210"/>
      <c r="AC308" s="210"/>
      <c r="AD308" s="210"/>
      <c r="AE308" s="210"/>
      <c r="AF308" s="210"/>
      <c r="AG308" s="210" t="s">
        <v>139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2" x14ac:dyDescent="0.2">
      <c r="A309" s="227"/>
      <c r="B309" s="228"/>
      <c r="C309" s="263" t="s">
        <v>1067</v>
      </c>
      <c r="D309" s="261"/>
      <c r="E309" s="262">
        <v>49</v>
      </c>
      <c r="F309" s="230"/>
      <c r="G309" s="230"/>
      <c r="H309" s="230"/>
      <c r="I309" s="230"/>
      <c r="J309" s="230"/>
      <c r="K309" s="230"/>
      <c r="L309" s="230"/>
      <c r="M309" s="230"/>
      <c r="N309" s="229"/>
      <c r="O309" s="229"/>
      <c r="P309" s="229"/>
      <c r="Q309" s="229"/>
      <c r="R309" s="230"/>
      <c r="S309" s="230"/>
      <c r="T309" s="230"/>
      <c r="U309" s="230"/>
      <c r="V309" s="230"/>
      <c r="W309" s="230"/>
      <c r="X309" s="230"/>
      <c r="Y309" s="230"/>
      <c r="Z309" s="210"/>
      <c r="AA309" s="210"/>
      <c r="AB309" s="210"/>
      <c r="AC309" s="210"/>
      <c r="AD309" s="210"/>
      <c r="AE309" s="210"/>
      <c r="AF309" s="210"/>
      <c r="AG309" s="210" t="s">
        <v>205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">
      <c r="A310" s="227"/>
      <c r="B310" s="228"/>
      <c r="C310" s="263" t="s">
        <v>1068</v>
      </c>
      <c r="D310" s="261"/>
      <c r="E310" s="262">
        <v>51</v>
      </c>
      <c r="F310" s="230"/>
      <c r="G310" s="230"/>
      <c r="H310" s="230"/>
      <c r="I310" s="230"/>
      <c r="J310" s="230"/>
      <c r="K310" s="230"/>
      <c r="L310" s="230"/>
      <c r="M310" s="230"/>
      <c r="N310" s="229"/>
      <c r="O310" s="229"/>
      <c r="P310" s="229"/>
      <c r="Q310" s="229"/>
      <c r="R310" s="230"/>
      <c r="S310" s="230"/>
      <c r="T310" s="230"/>
      <c r="U310" s="230"/>
      <c r="V310" s="230"/>
      <c r="W310" s="230"/>
      <c r="X310" s="230"/>
      <c r="Y310" s="230"/>
      <c r="Z310" s="210"/>
      <c r="AA310" s="210"/>
      <c r="AB310" s="210"/>
      <c r="AC310" s="210"/>
      <c r="AD310" s="210"/>
      <c r="AE310" s="210"/>
      <c r="AF310" s="210"/>
      <c r="AG310" s="210" t="s">
        <v>205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">
      <c r="A311" s="227"/>
      <c r="B311" s="228"/>
      <c r="C311" s="263" t="s">
        <v>1069</v>
      </c>
      <c r="D311" s="261"/>
      <c r="E311" s="262">
        <v>41</v>
      </c>
      <c r="F311" s="230"/>
      <c r="G311" s="230"/>
      <c r="H311" s="230"/>
      <c r="I311" s="230"/>
      <c r="J311" s="230"/>
      <c r="K311" s="230"/>
      <c r="L311" s="230"/>
      <c r="M311" s="230"/>
      <c r="N311" s="229"/>
      <c r="O311" s="229"/>
      <c r="P311" s="229"/>
      <c r="Q311" s="229"/>
      <c r="R311" s="230"/>
      <c r="S311" s="230"/>
      <c r="T311" s="230"/>
      <c r="U311" s="230"/>
      <c r="V311" s="230"/>
      <c r="W311" s="230"/>
      <c r="X311" s="230"/>
      <c r="Y311" s="230"/>
      <c r="Z311" s="210"/>
      <c r="AA311" s="210"/>
      <c r="AB311" s="210"/>
      <c r="AC311" s="210"/>
      <c r="AD311" s="210"/>
      <c r="AE311" s="210"/>
      <c r="AF311" s="210"/>
      <c r="AG311" s="210" t="s">
        <v>205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3" x14ac:dyDescent="0.2">
      <c r="A312" s="227"/>
      <c r="B312" s="228"/>
      <c r="C312" s="263" t="s">
        <v>1070</v>
      </c>
      <c r="D312" s="261"/>
      <c r="E312" s="262">
        <v>7</v>
      </c>
      <c r="F312" s="230"/>
      <c r="G312" s="230"/>
      <c r="H312" s="230"/>
      <c r="I312" s="230"/>
      <c r="J312" s="230"/>
      <c r="K312" s="230"/>
      <c r="L312" s="230"/>
      <c r="M312" s="230"/>
      <c r="N312" s="229"/>
      <c r="O312" s="229"/>
      <c r="P312" s="229"/>
      <c r="Q312" s="229"/>
      <c r="R312" s="230"/>
      <c r="S312" s="230"/>
      <c r="T312" s="230"/>
      <c r="U312" s="230"/>
      <c r="V312" s="230"/>
      <c r="W312" s="230"/>
      <c r="X312" s="230"/>
      <c r="Y312" s="230"/>
      <c r="Z312" s="210"/>
      <c r="AA312" s="210"/>
      <c r="AB312" s="210"/>
      <c r="AC312" s="210"/>
      <c r="AD312" s="210"/>
      <c r="AE312" s="210"/>
      <c r="AF312" s="210"/>
      <c r="AG312" s="210" t="s">
        <v>205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">
      <c r="A313" s="241">
        <v>58</v>
      </c>
      <c r="B313" s="242" t="s">
        <v>1071</v>
      </c>
      <c r="C313" s="251" t="s">
        <v>1072</v>
      </c>
      <c r="D313" s="243" t="s">
        <v>341</v>
      </c>
      <c r="E313" s="244">
        <v>2</v>
      </c>
      <c r="F313" s="245"/>
      <c r="G313" s="246">
        <f>ROUND(E313*F313,2)</f>
        <v>0</v>
      </c>
      <c r="H313" s="231"/>
      <c r="I313" s="230">
        <f>ROUND(E313*H313,2)</f>
        <v>0</v>
      </c>
      <c r="J313" s="231"/>
      <c r="K313" s="230">
        <f>ROUND(E313*J313,2)</f>
        <v>0</v>
      </c>
      <c r="L313" s="230">
        <v>21</v>
      </c>
      <c r="M313" s="230">
        <f>G313*(1+L313/100)</f>
        <v>0</v>
      </c>
      <c r="N313" s="229">
        <v>1.512E-2</v>
      </c>
      <c r="O313" s="229">
        <f>ROUND(E313*N313,2)</f>
        <v>0.03</v>
      </c>
      <c r="P313" s="229">
        <v>0</v>
      </c>
      <c r="Q313" s="229">
        <f>ROUND(E313*P313,2)</f>
        <v>0</v>
      </c>
      <c r="R313" s="230" t="s">
        <v>322</v>
      </c>
      <c r="S313" s="230" t="s">
        <v>148</v>
      </c>
      <c r="T313" s="230" t="s">
        <v>221</v>
      </c>
      <c r="U313" s="230">
        <v>0</v>
      </c>
      <c r="V313" s="230">
        <f>ROUND(E313*U313,2)</f>
        <v>0</v>
      </c>
      <c r="W313" s="230"/>
      <c r="X313" s="230" t="s">
        <v>323</v>
      </c>
      <c r="Y313" s="230" t="s">
        <v>136</v>
      </c>
      <c r="Z313" s="210"/>
      <c r="AA313" s="210"/>
      <c r="AB313" s="210"/>
      <c r="AC313" s="210"/>
      <c r="AD313" s="210"/>
      <c r="AE313" s="210"/>
      <c r="AF313" s="210"/>
      <c r="AG313" s="210" t="s">
        <v>324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2" x14ac:dyDescent="0.2">
      <c r="A314" s="227"/>
      <c r="B314" s="228"/>
      <c r="C314" s="252" t="s">
        <v>1073</v>
      </c>
      <c r="D314" s="247"/>
      <c r="E314" s="247"/>
      <c r="F314" s="247"/>
      <c r="G314" s="247"/>
      <c r="H314" s="230"/>
      <c r="I314" s="230"/>
      <c r="J314" s="230"/>
      <c r="K314" s="230"/>
      <c r="L314" s="230"/>
      <c r="M314" s="230"/>
      <c r="N314" s="229"/>
      <c r="O314" s="229"/>
      <c r="P314" s="229"/>
      <c r="Q314" s="229"/>
      <c r="R314" s="230"/>
      <c r="S314" s="230"/>
      <c r="T314" s="230"/>
      <c r="U314" s="230"/>
      <c r="V314" s="230"/>
      <c r="W314" s="230"/>
      <c r="X314" s="230"/>
      <c r="Y314" s="230"/>
      <c r="Z314" s="210"/>
      <c r="AA314" s="210"/>
      <c r="AB314" s="210"/>
      <c r="AC314" s="210"/>
      <c r="AD314" s="210"/>
      <c r="AE314" s="210"/>
      <c r="AF314" s="210"/>
      <c r="AG314" s="210" t="s">
        <v>139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2" x14ac:dyDescent="0.2">
      <c r="A315" s="227"/>
      <c r="B315" s="228"/>
      <c r="C315" s="263" t="s">
        <v>1074</v>
      </c>
      <c r="D315" s="261"/>
      <c r="E315" s="262">
        <v>1</v>
      </c>
      <c r="F315" s="230"/>
      <c r="G315" s="230"/>
      <c r="H315" s="230"/>
      <c r="I315" s="230"/>
      <c r="J315" s="230"/>
      <c r="K315" s="230"/>
      <c r="L315" s="230"/>
      <c r="M315" s="230"/>
      <c r="N315" s="229"/>
      <c r="O315" s="229"/>
      <c r="P315" s="229"/>
      <c r="Q315" s="229"/>
      <c r="R315" s="230"/>
      <c r="S315" s="230"/>
      <c r="T315" s="230"/>
      <c r="U315" s="230"/>
      <c r="V315" s="230"/>
      <c r="W315" s="230"/>
      <c r="X315" s="230"/>
      <c r="Y315" s="230"/>
      <c r="Z315" s="210"/>
      <c r="AA315" s="210"/>
      <c r="AB315" s="210"/>
      <c r="AC315" s="210"/>
      <c r="AD315" s="210"/>
      <c r="AE315" s="210"/>
      <c r="AF315" s="210"/>
      <c r="AG315" s="210" t="s">
        <v>205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">
      <c r="A316" s="227"/>
      <c r="B316" s="228"/>
      <c r="C316" s="263" t="s">
        <v>1075</v>
      </c>
      <c r="D316" s="261"/>
      <c r="E316" s="262">
        <v>1</v>
      </c>
      <c r="F316" s="230"/>
      <c r="G316" s="230"/>
      <c r="H316" s="230"/>
      <c r="I316" s="230"/>
      <c r="J316" s="230"/>
      <c r="K316" s="230"/>
      <c r="L316" s="230"/>
      <c r="M316" s="230"/>
      <c r="N316" s="229"/>
      <c r="O316" s="229"/>
      <c r="P316" s="229"/>
      <c r="Q316" s="229"/>
      <c r="R316" s="230"/>
      <c r="S316" s="230"/>
      <c r="T316" s="230"/>
      <c r="U316" s="230"/>
      <c r="V316" s="230"/>
      <c r="W316" s="230"/>
      <c r="X316" s="230"/>
      <c r="Y316" s="230"/>
      <c r="Z316" s="210"/>
      <c r="AA316" s="210"/>
      <c r="AB316" s="210"/>
      <c r="AC316" s="210"/>
      <c r="AD316" s="210"/>
      <c r="AE316" s="210"/>
      <c r="AF316" s="210"/>
      <c r="AG316" s="210" t="s">
        <v>205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">
      <c r="A317" s="241">
        <v>59</v>
      </c>
      <c r="B317" s="242" t="s">
        <v>1076</v>
      </c>
      <c r="C317" s="251" t="s">
        <v>1077</v>
      </c>
      <c r="D317" s="243" t="s">
        <v>341</v>
      </c>
      <c r="E317" s="244">
        <v>6</v>
      </c>
      <c r="F317" s="245"/>
      <c r="G317" s="246">
        <f>ROUND(E317*F317,2)</f>
        <v>0</v>
      </c>
      <c r="H317" s="231"/>
      <c r="I317" s="230">
        <f>ROUND(E317*H317,2)</f>
        <v>0</v>
      </c>
      <c r="J317" s="231"/>
      <c r="K317" s="230">
        <f>ROUND(E317*J317,2)</f>
        <v>0</v>
      </c>
      <c r="L317" s="230">
        <v>21</v>
      </c>
      <c r="M317" s="230">
        <f>G317*(1+L317/100)</f>
        <v>0</v>
      </c>
      <c r="N317" s="229">
        <v>3.2100000000000002E-3</v>
      </c>
      <c r="O317" s="229">
        <f>ROUND(E317*N317,2)</f>
        <v>0.02</v>
      </c>
      <c r="P317" s="229">
        <v>0</v>
      </c>
      <c r="Q317" s="229">
        <f>ROUND(E317*P317,2)</f>
        <v>0</v>
      </c>
      <c r="R317" s="230" t="s">
        <v>322</v>
      </c>
      <c r="S317" s="230" t="s">
        <v>148</v>
      </c>
      <c r="T317" s="230" t="s">
        <v>221</v>
      </c>
      <c r="U317" s="230">
        <v>0</v>
      </c>
      <c r="V317" s="230">
        <f>ROUND(E317*U317,2)</f>
        <v>0</v>
      </c>
      <c r="W317" s="230"/>
      <c r="X317" s="230" t="s">
        <v>323</v>
      </c>
      <c r="Y317" s="230" t="s">
        <v>136</v>
      </c>
      <c r="Z317" s="210"/>
      <c r="AA317" s="210"/>
      <c r="AB317" s="210"/>
      <c r="AC317" s="210"/>
      <c r="AD317" s="210"/>
      <c r="AE317" s="210"/>
      <c r="AF317" s="210"/>
      <c r="AG317" s="210" t="s">
        <v>324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2" x14ac:dyDescent="0.2">
      <c r="A318" s="227"/>
      <c r="B318" s="228"/>
      <c r="C318" s="252" t="s">
        <v>1078</v>
      </c>
      <c r="D318" s="247"/>
      <c r="E318" s="247"/>
      <c r="F318" s="247"/>
      <c r="G318" s="247"/>
      <c r="H318" s="230"/>
      <c r="I318" s="230"/>
      <c r="J318" s="230"/>
      <c r="K318" s="230"/>
      <c r="L318" s="230"/>
      <c r="M318" s="230"/>
      <c r="N318" s="229"/>
      <c r="O318" s="229"/>
      <c r="P318" s="229"/>
      <c r="Q318" s="229"/>
      <c r="R318" s="230"/>
      <c r="S318" s="230"/>
      <c r="T318" s="230"/>
      <c r="U318" s="230"/>
      <c r="V318" s="230"/>
      <c r="W318" s="230"/>
      <c r="X318" s="230"/>
      <c r="Y318" s="230"/>
      <c r="Z318" s="210"/>
      <c r="AA318" s="210"/>
      <c r="AB318" s="210"/>
      <c r="AC318" s="210"/>
      <c r="AD318" s="210"/>
      <c r="AE318" s="210"/>
      <c r="AF318" s="210"/>
      <c r="AG318" s="210" t="s">
        <v>139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2" x14ac:dyDescent="0.2">
      <c r="A319" s="227"/>
      <c r="B319" s="228"/>
      <c r="C319" s="263" t="s">
        <v>1079</v>
      </c>
      <c r="D319" s="261"/>
      <c r="E319" s="262">
        <v>2</v>
      </c>
      <c r="F319" s="230"/>
      <c r="G319" s="230"/>
      <c r="H319" s="230"/>
      <c r="I319" s="230"/>
      <c r="J319" s="230"/>
      <c r="K319" s="230"/>
      <c r="L319" s="230"/>
      <c r="M319" s="230"/>
      <c r="N319" s="229"/>
      <c r="O319" s="229"/>
      <c r="P319" s="229"/>
      <c r="Q319" s="229"/>
      <c r="R319" s="230"/>
      <c r="S319" s="230"/>
      <c r="T319" s="230"/>
      <c r="U319" s="230"/>
      <c r="V319" s="230"/>
      <c r="W319" s="230"/>
      <c r="X319" s="230"/>
      <c r="Y319" s="230"/>
      <c r="Z319" s="210"/>
      <c r="AA319" s="210"/>
      <c r="AB319" s="210"/>
      <c r="AC319" s="210"/>
      <c r="AD319" s="210"/>
      <c r="AE319" s="210"/>
      <c r="AF319" s="210"/>
      <c r="AG319" s="210" t="s">
        <v>205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3" x14ac:dyDescent="0.2">
      <c r="A320" s="227"/>
      <c r="B320" s="228"/>
      <c r="C320" s="263" t="s">
        <v>1080</v>
      </c>
      <c r="D320" s="261"/>
      <c r="E320" s="262">
        <v>2</v>
      </c>
      <c r="F320" s="230"/>
      <c r="G320" s="230"/>
      <c r="H320" s="230"/>
      <c r="I320" s="230"/>
      <c r="J320" s="230"/>
      <c r="K320" s="230"/>
      <c r="L320" s="230"/>
      <c r="M320" s="230"/>
      <c r="N320" s="229"/>
      <c r="O320" s="229"/>
      <c r="P320" s="229"/>
      <c r="Q320" s="229"/>
      <c r="R320" s="230"/>
      <c r="S320" s="230"/>
      <c r="T320" s="230"/>
      <c r="U320" s="230"/>
      <c r="V320" s="230"/>
      <c r="W320" s="230"/>
      <c r="X320" s="230"/>
      <c r="Y320" s="230"/>
      <c r="Z320" s="210"/>
      <c r="AA320" s="210"/>
      <c r="AB320" s="210"/>
      <c r="AC320" s="210"/>
      <c r="AD320" s="210"/>
      <c r="AE320" s="210"/>
      <c r="AF320" s="210"/>
      <c r="AG320" s="210" t="s">
        <v>205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3" x14ac:dyDescent="0.2">
      <c r="A321" s="227"/>
      <c r="B321" s="228"/>
      <c r="C321" s="263" t="s">
        <v>1081</v>
      </c>
      <c r="D321" s="261"/>
      <c r="E321" s="262">
        <v>2</v>
      </c>
      <c r="F321" s="230"/>
      <c r="G321" s="230"/>
      <c r="H321" s="230"/>
      <c r="I321" s="230"/>
      <c r="J321" s="230"/>
      <c r="K321" s="230"/>
      <c r="L321" s="230"/>
      <c r="M321" s="230"/>
      <c r="N321" s="229"/>
      <c r="O321" s="229"/>
      <c r="P321" s="229"/>
      <c r="Q321" s="229"/>
      <c r="R321" s="230"/>
      <c r="S321" s="230"/>
      <c r="T321" s="230"/>
      <c r="U321" s="230"/>
      <c r="V321" s="230"/>
      <c r="W321" s="230"/>
      <c r="X321" s="230"/>
      <c r="Y321" s="230"/>
      <c r="Z321" s="210"/>
      <c r="AA321" s="210"/>
      <c r="AB321" s="210"/>
      <c r="AC321" s="210"/>
      <c r="AD321" s="210"/>
      <c r="AE321" s="210"/>
      <c r="AF321" s="210"/>
      <c r="AG321" s="210" t="s">
        <v>205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">
      <c r="A322" s="241">
        <v>60</v>
      </c>
      <c r="B322" s="242" t="s">
        <v>1082</v>
      </c>
      <c r="C322" s="251" t="s">
        <v>1083</v>
      </c>
      <c r="D322" s="243" t="s">
        <v>341</v>
      </c>
      <c r="E322" s="244">
        <v>17</v>
      </c>
      <c r="F322" s="245"/>
      <c r="G322" s="246">
        <f>ROUND(E322*F322,2)</f>
        <v>0</v>
      </c>
      <c r="H322" s="231"/>
      <c r="I322" s="230">
        <f>ROUND(E322*H322,2)</f>
        <v>0</v>
      </c>
      <c r="J322" s="231"/>
      <c r="K322" s="230">
        <f>ROUND(E322*J322,2)</f>
        <v>0</v>
      </c>
      <c r="L322" s="230">
        <v>21</v>
      </c>
      <c r="M322" s="230">
        <f>G322*(1+L322/100)</f>
        <v>0</v>
      </c>
      <c r="N322" s="229">
        <v>9.6299999999999997E-3</v>
      </c>
      <c r="O322" s="229">
        <f>ROUND(E322*N322,2)</f>
        <v>0.16</v>
      </c>
      <c r="P322" s="229">
        <v>0</v>
      </c>
      <c r="Q322" s="229">
        <f>ROUND(E322*P322,2)</f>
        <v>0</v>
      </c>
      <c r="R322" s="230" t="s">
        <v>322</v>
      </c>
      <c r="S322" s="230" t="s">
        <v>148</v>
      </c>
      <c r="T322" s="230" t="s">
        <v>221</v>
      </c>
      <c r="U322" s="230">
        <v>0</v>
      </c>
      <c r="V322" s="230">
        <f>ROUND(E322*U322,2)</f>
        <v>0</v>
      </c>
      <c r="W322" s="230"/>
      <c r="X322" s="230" t="s">
        <v>323</v>
      </c>
      <c r="Y322" s="230" t="s">
        <v>136</v>
      </c>
      <c r="Z322" s="210"/>
      <c r="AA322" s="210"/>
      <c r="AB322" s="210"/>
      <c r="AC322" s="210"/>
      <c r="AD322" s="210"/>
      <c r="AE322" s="210"/>
      <c r="AF322" s="210"/>
      <c r="AG322" s="210" t="s">
        <v>324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2" x14ac:dyDescent="0.2">
      <c r="A323" s="227"/>
      <c r="B323" s="228"/>
      <c r="C323" s="252" t="s">
        <v>1078</v>
      </c>
      <c r="D323" s="247"/>
      <c r="E323" s="247"/>
      <c r="F323" s="247"/>
      <c r="G323" s="247"/>
      <c r="H323" s="230"/>
      <c r="I323" s="230"/>
      <c r="J323" s="230"/>
      <c r="K323" s="230"/>
      <c r="L323" s="230"/>
      <c r="M323" s="230"/>
      <c r="N323" s="229"/>
      <c r="O323" s="229"/>
      <c r="P323" s="229"/>
      <c r="Q323" s="229"/>
      <c r="R323" s="230"/>
      <c r="S323" s="230"/>
      <c r="T323" s="230"/>
      <c r="U323" s="230"/>
      <c r="V323" s="230"/>
      <c r="W323" s="230"/>
      <c r="X323" s="230"/>
      <c r="Y323" s="230"/>
      <c r="Z323" s="210"/>
      <c r="AA323" s="210"/>
      <c r="AB323" s="210"/>
      <c r="AC323" s="210"/>
      <c r="AD323" s="210"/>
      <c r="AE323" s="210"/>
      <c r="AF323" s="210"/>
      <c r="AG323" s="210" t="s">
        <v>139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2" x14ac:dyDescent="0.2">
      <c r="A324" s="227"/>
      <c r="B324" s="228"/>
      <c r="C324" s="263" t="s">
        <v>1084</v>
      </c>
      <c r="D324" s="261"/>
      <c r="E324" s="262">
        <v>4</v>
      </c>
      <c r="F324" s="230"/>
      <c r="G324" s="230"/>
      <c r="H324" s="230"/>
      <c r="I324" s="230"/>
      <c r="J324" s="230"/>
      <c r="K324" s="230"/>
      <c r="L324" s="230"/>
      <c r="M324" s="230"/>
      <c r="N324" s="229"/>
      <c r="O324" s="229"/>
      <c r="P324" s="229"/>
      <c r="Q324" s="229"/>
      <c r="R324" s="230"/>
      <c r="S324" s="230"/>
      <c r="T324" s="230"/>
      <c r="U324" s="230"/>
      <c r="V324" s="230"/>
      <c r="W324" s="230"/>
      <c r="X324" s="230"/>
      <c r="Y324" s="230"/>
      <c r="Z324" s="210"/>
      <c r="AA324" s="210"/>
      <c r="AB324" s="210"/>
      <c r="AC324" s="210"/>
      <c r="AD324" s="210"/>
      <c r="AE324" s="210"/>
      <c r="AF324" s="210"/>
      <c r="AG324" s="210" t="s">
        <v>205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">
      <c r="A325" s="227"/>
      <c r="B325" s="228"/>
      <c r="C325" s="263" t="s">
        <v>1085</v>
      </c>
      <c r="D325" s="261"/>
      <c r="E325" s="262">
        <v>8</v>
      </c>
      <c r="F325" s="230"/>
      <c r="G325" s="230"/>
      <c r="H325" s="230"/>
      <c r="I325" s="230"/>
      <c r="J325" s="230"/>
      <c r="K325" s="230"/>
      <c r="L325" s="230"/>
      <c r="M325" s="230"/>
      <c r="N325" s="229"/>
      <c r="O325" s="229"/>
      <c r="P325" s="229"/>
      <c r="Q325" s="229"/>
      <c r="R325" s="230"/>
      <c r="S325" s="230"/>
      <c r="T325" s="230"/>
      <c r="U325" s="230"/>
      <c r="V325" s="230"/>
      <c r="W325" s="230"/>
      <c r="X325" s="230"/>
      <c r="Y325" s="230"/>
      <c r="Z325" s="210"/>
      <c r="AA325" s="210"/>
      <c r="AB325" s="210"/>
      <c r="AC325" s="210"/>
      <c r="AD325" s="210"/>
      <c r="AE325" s="210"/>
      <c r="AF325" s="210"/>
      <c r="AG325" s="210" t="s">
        <v>205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3" x14ac:dyDescent="0.2">
      <c r="A326" s="227"/>
      <c r="B326" s="228"/>
      <c r="C326" s="263" t="s">
        <v>1086</v>
      </c>
      <c r="D326" s="261"/>
      <c r="E326" s="262">
        <v>2</v>
      </c>
      <c r="F326" s="230"/>
      <c r="G326" s="230"/>
      <c r="H326" s="230"/>
      <c r="I326" s="230"/>
      <c r="J326" s="230"/>
      <c r="K326" s="230"/>
      <c r="L326" s="230"/>
      <c r="M326" s="230"/>
      <c r="N326" s="229"/>
      <c r="O326" s="229"/>
      <c r="P326" s="229"/>
      <c r="Q326" s="229"/>
      <c r="R326" s="230"/>
      <c r="S326" s="230"/>
      <c r="T326" s="230"/>
      <c r="U326" s="230"/>
      <c r="V326" s="230"/>
      <c r="W326" s="230"/>
      <c r="X326" s="230"/>
      <c r="Y326" s="230"/>
      <c r="Z326" s="210"/>
      <c r="AA326" s="210"/>
      <c r="AB326" s="210"/>
      <c r="AC326" s="210"/>
      <c r="AD326" s="210"/>
      <c r="AE326" s="210"/>
      <c r="AF326" s="210"/>
      <c r="AG326" s="210" t="s">
        <v>205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3" x14ac:dyDescent="0.2">
      <c r="A327" s="227"/>
      <c r="B327" s="228"/>
      <c r="C327" s="263" t="s">
        <v>1087</v>
      </c>
      <c r="D327" s="261"/>
      <c r="E327" s="262">
        <v>1</v>
      </c>
      <c r="F327" s="230"/>
      <c r="G327" s="230"/>
      <c r="H327" s="230"/>
      <c r="I327" s="230"/>
      <c r="J327" s="230"/>
      <c r="K327" s="230"/>
      <c r="L327" s="230"/>
      <c r="M327" s="230"/>
      <c r="N327" s="229"/>
      <c r="O327" s="229"/>
      <c r="P327" s="229"/>
      <c r="Q327" s="229"/>
      <c r="R327" s="230"/>
      <c r="S327" s="230"/>
      <c r="T327" s="230"/>
      <c r="U327" s="230"/>
      <c r="V327" s="230"/>
      <c r="W327" s="230"/>
      <c r="X327" s="230"/>
      <c r="Y327" s="230"/>
      <c r="Z327" s="210"/>
      <c r="AA327" s="210"/>
      <c r="AB327" s="210"/>
      <c r="AC327" s="210"/>
      <c r="AD327" s="210"/>
      <c r="AE327" s="210"/>
      <c r="AF327" s="210"/>
      <c r="AG327" s="210" t="s">
        <v>205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3" x14ac:dyDescent="0.2">
      <c r="A328" s="227"/>
      <c r="B328" s="228"/>
      <c r="C328" s="263" t="s">
        <v>1081</v>
      </c>
      <c r="D328" s="261"/>
      <c r="E328" s="262">
        <v>2</v>
      </c>
      <c r="F328" s="230"/>
      <c r="G328" s="230"/>
      <c r="H328" s="230"/>
      <c r="I328" s="230"/>
      <c r="J328" s="230"/>
      <c r="K328" s="230"/>
      <c r="L328" s="230"/>
      <c r="M328" s="230"/>
      <c r="N328" s="229"/>
      <c r="O328" s="229"/>
      <c r="P328" s="229"/>
      <c r="Q328" s="229"/>
      <c r="R328" s="230"/>
      <c r="S328" s="230"/>
      <c r="T328" s="230"/>
      <c r="U328" s="230"/>
      <c r="V328" s="230"/>
      <c r="W328" s="230"/>
      <c r="X328" s="230"/>
      <c r="Y328" s="230"/>
      <c r="Z328" s="210"/>
      <c r="AA328" s="210"/>
      <c r="AB328" s="210"/>
      <c r="AC328" s="210"/>
      <c r="AD328" s="210"/>
      <c r="AE328" s="210"/>
      <c r="AF328" s="210"/>
      <c r="AG328" s="210" t="s">
        <v>205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">
      <c r="A329" s="241">
        <v>61</v>
      </c>
      <c r="B329" s="242" t="s">
        <v>1088</v>
      </c>
      <c r="C329" s="251" t="s">
        <v>1089</v>
      </c>
      <c r="D329" s="243" t="s">
        <v>341</v>
      </c>
      <c r="E329" s="244">
        <v>3</v>
      </c>
      <c r="F329" s="245"/>
      <c r="G329" s="246">
        <f>ROUND(E329*F329,2)</f>
        <v>0</v>
      </c>
      <c r="H329" s="231"/>
      <c r="I329" s="230">
        <f>ROUND(E329*H329,2)</f>
        <v>0</v>
      </c>
      <c r="J329" s="231"/>
      <c r="K329" s="230">
        <f>ROUND(E329*J329,2)</f>
        <v>0</v>
      </c>
      <c r="L329" s="230">
        <v>21</v>
      </c>
      <c r="M329" s="230">
        <f>G329*(1+L329/100)</f>
        <v>0</v>
      </c>
      <c r="N329" s="229">
        <v>1.6049999999999998E-2</v>
      </c>
      <c r="O329" s="229">
        <f>ROUND(E329*N329,2)</f>
        <v>0.05</v>
      </c>
      <c r="P329" s="229">
        <v>0</v>
      </c>
      <c r="Q329" s="229">
        <f>ROUND(E329*P329,2)</f>
        <v>0</v>
      </c>
      <c r="R329" s="230" t="s">
        <v>322</v>
      </c>
      <c r="S329" s="230" t="s">
        <v>148</v>
      </c>
      <c r="T329" s="230" t="s">
        <v>221</v>
      </c>
      <c r="U329" s="230">
        <v>0</v>
      </c>
      <c r="V329" s="230">
        <f>ROUND(E329*U329,2)</f>
        <v>0</v>
      </c>
      <c r="W329" s="230"/>
      <c r="X329" s="230" t="s">
        <v>323</v>
      </c>
      <c r="Y329" s="230" t="s">
        <v>136</v>
      </c>
      <c r="Z329" s="210"/>
      <c r="AA329" s="210"/>
      <c r="AB329" s="210"/>
      <c r="AC329" s="210"/>
      <c r="AD329" s="210"/>
      <c r="AE329" s="210"/>
      <c r="AF329" s="210"/>
      <c r="AG329" s="210" t="s">
        <v>324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2" x14ac:dyDescent="0.2">
      <c r="A330" s="227"/>
      <c r="B330" s="228"/>
      <c r="C330" s="252" t="s">
        <v>1078</v>
      </c>
      <c r="D330" s="247"/>
      <c r="E330" s="247"/>
      <c r="F330" s="247"/>
      <c r="G330" s="247"/>
      <c r="H330" s="230"/>
      <c r="I330" s="230"/>
      <c r="J330" s="230"/>
      <c r="K330" s="230"/>
      <c r="L330" s="230"/>
      <c r="M330" s="230"/>
      <c r="N330" s="229"/>
      <c r="O330" s="229"/>
      <c r="P330" s="229"/>
      <c r="Q330" s="229"/>
      <c r="R330" s="230"/>
      <c r="S330" s="230"/>
      <c r="T330" s="230"/>
      <c r="U330" s="230"/>
      <c r="V330" s="230"/>
      <c r="W330" s="230"/>
      <c r="X330" s="230"/>
      <c r="Y330" s="230"/>
      <c r="Z330" s="210"/>
      <c r="AA330" s="210"/>
      <c r="AB330" s="210"/>
      <c r="AC330" s="210"/>
      <c r="AD330" s="210"/>
      <c r="AE330" s="210"/>
      <c r="AF330" s="210"/>
      <c r="AG330" s="210" t="s">
        <v>139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2" x14ac:dyDescent="0.2">
      <c r="A331" s="227"/>
      <c r="B331" s="228"/>
      <c r="C331" s="263" t="s">
        <v>1090</v>
      </c>
      <c r="D331" s="261"/>
      <c r="E331" s="262">
        <v>1</v>
      </c>
      <c r="F331" s="230"/>
      <c r="G331" s="230"/>
      <c r="H331" s="230"/>
      <c r="I331" s="230"/>
      <c r="J331" s="230"/>
      <c r="K331" s="230"/>
      <c r="L331" s="230"/>
      <c r="M331" s="230"/>
      <c r="N331" s="229"/>
      <c r="O331" s="229"/>
      <c r="P331" s="229"/>
      <c r="Q331" s="229"/>
      <c r="R331" s="230"/>
      <c r="S331" s="230"/>
      <c r="T331" s="230"/>
      <c r="U331" s="230"/>
      <c r="V331" s="230"/>
      <c r="W331" s="230"/>
      <c r="X331" s="230"/>
      <c r="Y331" s="230"/>
      <c r="Z331" s="210"/>
      <c r="AA331" s="210"/>
      <c r="AB331" s="210"/>
      <c r="AC331" s="210"/>
      <c r="AD331" s="210"/>
      <c r="AE331" s="210"/>
      <c r="AF331" s="210"/>
      <c r="AG331" s="210" t="s">
        <v>205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3" x14ac:dyDescent="0.2">
      <c r="A332" s="227"/>
      <c r="B332" s="228"/>
      <c r="C332" s="263" t="s">
        <v>1080</v>
      </c>
      <c r="D332" s="261"/>
      <c r="E332" s="262">
        <v>2</v>
      </c>
      <c r="F332" s="230"/>
      <c r="G332" s="230"/>
      <c r="H332" s="230"/>
      <c r="I332" s="230"/>
      <c r="J332" s="230"/>
      <c r="K332" s="230"/>
      <c r="L332" s="230"/>
      <c r="M332" s="230"/>
      <c r="N332" s="229"/>
      <c r="O332" s="229"/>
      <c r="P332" s="229"/>
      <c r="Q332" s="229"/>
      <c r="R332" s="230"/>
      <c r="S332" s="230"/>
      <c r="T332" s="230"/>
      <c r="U332" s="230"/>
      <c r="V332" s="230"/>
      <c r="W332" s="230"/>
      <c r="X332" s="230"/>
      <c r="Y332" s="230"/>
      <c r="Z332" s="210"/>
      <c r="AA332" s="210"/>
      <c r="AB332" s="210"/>
      <c r="AC332" s="210"/>
      <c r="AD332" s="210"/>
      <c r="AE332" s="210"/>
      <c r="AF332" s="210"/>
      <c r="AG332" s="210" t="s">
        <v>205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">
      <c r="A333" s="241">
        <v>62</v>
      </c>
      <c r="B333" s="242" t="s">
        <v>1091</v>
      </c>
      <c r="C333" s="251" t="s">
        <v>1092</v>
      </c>
      <c r="D333" s="243" t="s">
        <v>341</v>
      </c>
      <c r="E333" s="244">
        <v>8</v>
      </c>
      <c r="F333" s="245"/>
      <c r="G333" s="246">
        <f>ROUND(E333*F333,2)</f>
        <v>0</v>
      </c>
      <c r="H333" s="231"/>
      <c r="I333" s="230">
        <f>ROUND(E333*H333,2)</f>
        <v>0</v>
      </c>
      <c r="J333" s="231"/>
      <c r="K333" s="230">
        <f>ROUND(E333*J333,2)</f>
        <v>0</v>
      </c>
      <c r="L333" s="230">
        <v>21</v>
      </c>
      <c r="M333" s="230">
        <f>G333*(1+L333/100)</f>
        <v>0</v>
      </c>
      <c r="N333" s="229">
        <v>3.82E-3</v>
      </c>
      <c r="O333" s="229">
        <f>ROUND(E333*N333,2)</f>
        <v>0.03</v>
      </c>
      <c r="P333" s="229">
        <v>0</v>
      </c>
      <c r="Q333" s="229">
        <f>ROUND(E333*P333,2)</f>
        <v>0</v>
      </c>
      <c r="R333" s="230" t="s">
        <v>322</v>
      </c>
      <c r="S333" s="230" t="s">
        <v>726</v>
      </c>
      <c r="T333" s="230" t="s">
        <v>726</v>
      </c>
      <c r="U333" s="230">
        <v>0</v>
      </c>
      <c r="V333" s="230">
        <f>ROUND(E333*U333,2)</f>
        <v>0</v>
      </c>
      <c r="W333" s="230"/>
      <c r="X333" s="230" t="s">
        <v>323</v>
      </c>
      <c r="Y333" s="230" t="s">
        <v>136</v>
      </c>
      <c r="Z333" s="210"/>
      <c r="AA333" s="210"/>
      <c r="AB333" s="210"/>
      <c r="AC333" s="210"/>
      <c r="AD333" s="210"/>
      <c r="AE333" s="210"/>
      <c r="AF333" s="210"/>
      <c r="AG333" s="210" t="s">
        <v>324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2" x14ac:dyDescent="0.2">
      <c r="A334" s="227"/>
      <c r="B334" s="228"/>
      <c r="C334" s="252" t="s">
        <v>1093</v>
      </c>
      <c r="D334" s="247"/>
      <c r="E334" s="247"/>
      <c r="F334" s="247"/>
      <c r="G334" s="247"/>
      <c r="H334" s="230"/>
      <c r="I334" s="230"/>
      <c r="J334" s="230"/>
      <c r="K334" s="230"/>
      <c r="L334" s="230"/>
      <c r="M334" s="230"/>
      <c r="N334" s="229"/>
      <c r="O334" s="229"/>
      <c r="P334" s="229"/>
      <c r="Q334" s="229"/>
      <c r="R334" s="230"/>
      <c r="S334" s="230"/>
      <c r="T334" s="230"/>
      <c r="U334" s="230"/>
      <c r="V334" s="230"/>
      <c r="W334" s="230"/>
      <c r="X334" s="230"/>
      <c r="Y334" s="230"/>
      <c r="Z334" s="210"/>
      <c r="AA334" s="210"/>
      <c r="AB334" s="210"/>
      <c r="AC334" s="210"/>
      <c r="AD334" s="210"/>
      <c r="AE334" s="210"/>
      <c r="AF334" s="210"/>
      <c r="AG334" s="210" t="s">
        <v>139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">
      <c r="A335" s="241">
        <v>63</v>
      </c>
      <c r="B335" s="242" t="s">
        <v>1094</v>
      </c>
      <c r="C335" s="251" t="s">
        <v>1095</v>
      </c>
      <c r="D335" s="243" t="s">
        <v>341</v>
      </c>
      <c r="E335" s="244">
        <v>8</v>
      </c>
      <c r="F335" s="245"/>
      <c r="G335" s="246">
        <f>ROUND(E335*F335,2)</f>
        <v>0</v>
      </c>
      <c r="H335" s="231"/>
      <c r="I335" s="230">
        <f>ROUND(E335*H335,2)</f>
        <v>0</v>
      </c>
      <c r="J335" s="231"/>
      <c r="K335" s="230">
        <f>ROUND(E335*J335,2)</f>
        <v>0</v>
      </c>
      <c r="L335" s="230">
        <v>21</v>
      </c>
      <c r="M335" s="230">
        <f>G335*(1+L335/100)</f>
        <v>0</v>
      </c>
      <c r="N335" s="229">
        <v>5.0000000000000002E-5</v>
      </c>
      <c r="O335" s="229">
        <f>ROUND(E335*N335,2)</f>
        <v>0</v>
      </c>
      <c r="P335" s="229">
        <v>0</v>
      </c>
      <c r="Q335" s="229">
        <f>ROUND(E335*P335,2)</f>
        <v>0</v>
      </c>
      <c r="R335" s="230"/>
      <c r="S335" s="230" t="s">
        <v>148</v>
      </c>
      <c r="T335" s="230" t="s">
        <v>221</v>
      </c>
      <c r="U335" s="230">
        <v>0.42</v>
      </c>
      <c r="V335" s="230">
        <f>ROUND(E335*U335,2)</f>
        <v>3.36</v>
      </c>
      <c r="W335" s="230"/>
      <c r="X335" s="230" t="s">
        <v>200</v>
      </c>
      <c r="Y335" s="230" t="s">
        <v>136</v>
      </c>
      <c r="Z335" s="210"/>
      <c r="AA335" s="210"/>
      <c r="AB335" s="210"/>
      <c r="AC335" s="210"/>
      <c r="AD335" s="210"/>
      <c r="AE335" s="210"/>
      <c r="AF335" s="210"/>
      <c r="AG335" s="210" t="s">
        <v>201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2" x14ac:dyDescent="0.2">
      <c r="A336" s="227"/>
      <c r="B336" s="228"/>
      <c r="C336" s="252" t="s">
        <v>1096</v>
      </c>
      <c r="D336" s="247"/>
      <c r="E336" s="247"/>
      <c r="F336" s="247"/>
      <c r="G336" s="247"/>
      <c r="H336" s="230"/>
      <c r="I336" s="230"/>
      <c r="J336" s="230"/>
      <c r="K336" s="230"/>
      <c r="L336" s="230"/>
      <c r="M336" s="230"/>
      <c r="N336" s="229"/>
      <c r="O336" s="229"/>
      <c r="P336" s="229"/>
      <c r="Q336" s="229"/>
      <c r="R336" s="230"/>
      <c r="S336" s="230"/>
      <c r="T336" s="230"/>
      <c r="U336" s="230"/>
      <c r="V336" s="230"/>
      <c r="W336" s="230"/>
      <c r="X336" s="230"/>
      <c r="Y336" s="230"/>
      <c r="Z336" s="210"/>
      <c r="AA336" s="210"/>
      <c r="AB336" s="210"/>
      <c r="AC336" s="210"/>
      <c r="AD336" s="210"/>
      <c r="AE336" s="210"/>
      <c r="AF336" s="210"/>
      <c r="AG336" s="210" t="s">
        <v>139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">
      <c r="A337" s="241">
        <v>64</v>
      </c>
      <c r="B337" s="242" t="s">
        <v>1097</v>
      </c>
      <c r="C337" s="251" t="s">
        <v>1098</v>
      </c>
      <c r="D337" s="243" t="s">
        <v>341</v>
      </c>
      <c r="E337" s="244">
        <v>13</v>
      </c>
      <c r="F337" s="245"/>
      <c r="G337" s="246">
        <f>ROUND(E337*F337,2)</f>
        <v>0</v>
      </c>
      <c r="H337" s="231"/>
      <c r="I337" s="230">
        <f>ROUND(E337*H337,2)</f>
        <v>0</v>
      </c>
      <c r="J337" s="231"/>
      <c r="K337" s="230">
        <f>ROUND(E337*J337,2)</f>
        <v>0</v>
      </c>
      <c r="L337" s="230">
        <v>21</v>
      </c>
      <c r="M337" s="230">
        <f>G337*(1+L337/100)</f>
        <v>0</v>
      </c>
      <c r="N337" s="229">
        <v>2.2000000000000001E-3</v>
      </c>
      <c r="O337" s="229">
        <f>ROUND(E337*N337,2)</f>
        <v>0.03</v>
      </c>
      <c r="P337" s="229">
        <v>0</v>
      </c>
      <c r="Q337" s="229">
        <f>ROUND(E337*P337,2)</f>
        <v>0</v>
      </c>
      <c r="R337" s="230" t="s">
        <v>322</v>
      </c>
      <c r="S337" s="230" t="s">
        <v>148</v>
      </c>
      <c r="T337" s="230" t="s">
        <v>221</v>
      </c>
      <c r="U337" s="230">
        <v>0</v>
      </c>
      <c r="V337" s="230">
        <f>ROUND(E337*U337,2)</f>
        <v>0</v>
      </c>
      <c r="W337" s="230"/>
      <c r="X337" s="230" t="s">
        <v>323</v>
      </c>
      <c r="Y337" s="230" t="s">
        <v>136</v>
      </c>
      <c r="Z337" s="210"/>
      <c r="AA337" s="210"/>
      <c r="AB337" s="210"/>
      <c r="AC337" s="210"/>
      <c r="AD337" s="210"/>
      <c r="AE337" s="210"/>
      <c r="AF337" s="210"/>
      <c r="AG337" s="210" t="s">
        <v>324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2" x14ac:dyDescent="0.2">
      <c r="A338" s="227"/>
      <c r="B338" s="228"/>
      <c r="C338" s="252" t="s">
        <v>1099</v>
      </c>
      <c r="D338" s="247"/>
      <c r="E338" s="247"/>
      <c r="F338" s="247"/>
      <c r="G338" s="247"/>
      <c r="H338" s="230"/>
      <c r="I338" s="230"/>
      <c r="J338" s="230"/>
      <c r="K338" s="230"/>
      <c r="L338" s="230"/>
      <c r="M338" s="230"/>
      <c r="N338" s="229"/>
      <c r="O338" s="229"/>
      <c r="P338" s="229"/>
      <c r="Q338" s="229"/>
      <c r="R338" s="230"/>
      <c r="S338" s="230"/>
      <c r="T338" s="230"/>
      <c r="U338" s="230"/>
      <c r="V338" s="230"/>
      <c r="W338" s="230"/>
      <c r="X338" s="230"/>
      <c r="Y338" s="230"/>
      <c r="Z338" s="210"/>
      <c r="AA338" s="210"/>
      <c r="AB338" s="210"/>
      <c r="AC338" s="210"/>
      <c r="AD338" s="210"/>
      <c r="AE338" s="210"/>
      <c r="AF338" s="210"/>
      <c r="AG338" s="210" t="s">
        <v>139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2" x14ac:dyDescent="0.2">
      <c r="A339" s="227"/>
      <c r="B339" s="228"/>
      <c r="C339" s="263" t="s">
        <v>1100</v>
      </c>
      <c r="D339" s="261"/>
      <c r="E339" s="262">
        <v>6</v>
      </c>
      <c r="F339" s="230"/>
      <c r="G339" s="230"/>
      <c r="H339" s="230"/>
      <c r="I339" s="230"/>
      <c r="J339" s="230"/>
      <c r="K339" s="230"/>
      <c r="L339" s="230"/>
      <c r="M339" s="230"/>
      <c r="N339" s="229"/>
      <c r="O339" s="229"/>
      <c r="P339" s="229"/>
      <c r="Q339" s="229"/>
      <c r="R339" s="230"/>
      <c r="S339" s="230"/>
      <c r="T339" s="230"/>
      <c r="U339" s="230"/>
      <c r="V339" s="230"/>
      <c r="W339" s="230"/>
      <c r="X339" s="230"/>
      <c r="Y339" s="230"/>
      <c r="Z339" s="210"/>
      <c r="AA339" s="210"/>
      <c r="AB339" s="210"/>
      <c r="AC339" s="210"/>
      <c r="AD339" s="210"/>
      <c r="AE339" s="210"/>
      <c r="AF339" s="210"/>
      <c r="AG339" s="210" t="s">
        <v>205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">
      <c r="A340" s="227"/>
      <c r="B340" s="228"/>
      <c r="C340" s="263" t="s">
        <v>1101</v>
      </c>
      <c r="D340" s="261"/>
      <c r="E340" s="262">
        <v>5</v>
      </c>
      <c r="F340" s="230"/>
      <c r="G340" s="230"/>
      <c r="H340" s="230"/>
      <c r="I340" s="230"/>
      <c r="J340" s="230"/>
      <c r="K340" s="230"/>
      <c r="L340" s="230"/>
      <c r="M340" s="230"/>
      <c r="N340" s="229"/>
      <c r="O340" s="229"/>
      <c r="P340" s="229"/>
      <c r="Q340" s="229"/>
      <c r="R340" s="230"/>
      <c r="S340" s="230"/>
      <c r="T340" s="230"/>
      <c r="U340" s="230"/>
      <c r="V340" s="230"/>
      <c r="W340" s="230"/>
      <c r="X340" s="230"/>
      <c r="Y340" s="230"/>
      <c r="Z340" s="210"/>
      <c r="AA340" s="210"/>
      <c r="AB340" s="210"/>
      <c r="AC340" s="210"/>
      <c r="AD340" s="210"/>
      <c r="AE340" s="210"/>
      <c r="AF340" s="210"/>
      <c r="AG340" s="210" t="s">
        <v>205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">
      <c r="A341" s="227"/>
      <c r="B341" s="228"/>
      <c r="C341" s="263" t="s">
        <v>1102</v>
      </c>
      <c r="D341" s="261"/>
      <c r="E341" s="262">
        <v>2</v>
      </c>
      <c r="F341" s="230"/>
      <c r="G341" s="230"/>
      <c r="H341" s="230"/>
      <c r="I341" s="230"/>
      <c r="J341" s="230"/>
      <c r="K341" s="230"/>
      <c r="L341" s="230"/>
      <c r="M341" s="230"/>
      <c r="N341" s="229"/>
      <c r="O341" s="229"/>
      <c r="P341" s="229"/>
      <c r="Q341" s="229"/>
      <c r="R341" s="230"/>
      <c r="S341" s="230"/>
      <c r="T341" s="230"/>
      <c r="U341" s="230"/>
      <c r="V341" s="230"/>
      <c r="W341" s="230"/>
      <c r="X341" s="230"/>
      <c r="Y341" s="230"/>
      <c r="Z341" s="210"/>
      <c r="AA341" s="210"/>
      <c r="AB341" s="210"/>
      <c r="AC341" s="210"/>
      <c r="AD341" s="210"/>
      <c r="AE341" s="210"/>
      <c r="AF341" s="210"/>
      <c r="AG341" s="210" t="s">
        <v>205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">
      <c r="A342" s="241">
        <v>65</v>
      </c>
      <c r="B342" s="242" t="s">
        <v>1103</v>
      </c>
      <c r="C342" s="251" t="s">
        <v>1104</v>
      </c>
      <c r="D342" s="243" t="s">
        <v>341</v>
      </c>
      <c r="E342" s="244">
        <v>1</v>
      </c>
      <c r="F342" s="245"/>
      <c r="G342" s="246">
        <f>ROUND(E342*F342,2)</f>
        <v>0</v>
      </c>
      <c r="H342" s="231"/>
      <c r="I342" s="230">
        <f>ROUND(E342*H342,2)</f>
        <v>0</v>
      </c>
      <c r="J342" s="231"/>
      <c r="K342" s="230">
        <f>ROUND(E342*J342,2)</f>
        <v>0</v>
      </c>
      <c r="L342" s="230">
        <v>21</v>
      </c>
      <c r="M342" s="230">
        <f>G342*(1+L342/100)</f>
        <v>0</v>
      </c>
      <c r="N342" s="229">
        <v>1.07E-3</v>
      </c>
      <c r="O342" s="229">
        <f>ROUND(E342*N342,2)</f>
        <v>0</v>
      </c>
      <c r="P342" s="229">
        <v>0</v>
      </c>
      <c r="Q342" s="229">
        <f>ROUND(E342*P342,2)</f>
        <v>0</v>
      </c>
      <c r="R342" s="230" t="s">
        <v>322</v>
      </c>
      <c r="S342" s="230" t="s">
        <v>148</v>
      </c>
      <c r="T342" s="230" t="s">
        <v>221</v>
      </c>
      <c r="U342" s="230">
        <v>0</v>
      </c>
      <c r="V342" s="230">
        <f>ROUND(E342*U342,2)</f>
        <v>0</v>
      </c>
      <c r="W342" s="230"/>
      <c r="X342" s="230" t="s">
        <v>323</v>
      </c>
      <c r="Y342" s="230" t="s">
        <v>136</v>
      </c>
      <c r="Z342" s="210"/>
      <c r="AA342" s="210"/>
      <c r="AB342" s="210"/>
      <c r="AC342" s="210"/>
      <c r="AD342" s="210"/>
      <c r="AE342" s="210"/>
      <c r="AF342" s="210"/>
      <c r="AG342" s="210" t="s">
        <v>324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2" x14ac:dyDescent="0.2">
      <c r="A343" s="227"/>
      <c r="B343" s="228"/>
      <c r="C343" s="252" t="s">
        <v>1105</v>
      </c>
      <c r="D343" s="247"/>
      <c r="E343" s="247"/>
      <c r="F343" s="247"/>
      <c r="G343" s="247"/>
      <c r="H343" s="230"/>
      <c r="I343" s="230"/>
      <c r="J343" s="230"/>
      <c r="K343" s="230"/>
      <c r="L343" s="230"/>
      <c r="M343" s="230"/>
      <c r="N343" s="229"/>
      <c r="O343" s="229"/>
      <c r="P343" s="229"/>
      <c r="Q343" s="229"/>
      <c r="R343" s="230"/>
      <c r="S343" s="230"/>
      <c r="T343" s="230"/>
      <c r="U343" s="230"/>
      <c r="V343" s="230"/>
      <c r="W343" s="230"/>
      <c r="X343" s="230"/>
      <c r="Y343" s="230"/>
      <c r="Z343" s="210"/>
      <c r="AA343" s="210"/>
      <c r="AB343" s="210"/>
      <c r="AC343" s="210"/>
      <c r="AD343" s="210"/>
      <c r="AE343" s="210"/>
      <c r="AF343" s="210"/>
      <c r="AG343" s="210" t="s">
        <v>139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">
      <c r="A344" s="241">
        <v>66</v>
      </c>
      <c r="B344" s="242" t="s">
        <v>1106</v>
      </c>
      <c r="C344" s="251" t="s">
        <v>1107</v>
      </c>
      <c r="D344" s="243" t="s">
        <v>341</v>
      </c>
      <c r="E344" s="244">
        <v>2</v>
      </c>
      <c r="F344" s="245"/>
      <c r="G344" s="246">
        <f>ROUND(E344*F344,2)</f>
        <v>0</v>
      </c>
      <c r="H344" s="231"/>
      <c r="I344" s="230">
        <f>ROUND(E344*H344,2)</f>
        <v>0</v>
      </c>
      <c r="J344" s="231"/>
      <c r="K344" s="230">
        <f>ROUND(E344*J344,2)</f>
        <v>0</v>
      </c>
      <c r="L344" s="230">
        <v>21</v>
      </c>
      <c r="M344" s="230">
        <f>G344*(1+L344/100)</f>
        <v>0</v>
      </c>
      <c r="N344" s="229">
        <v>8.7000000000000001E-4</v>
      </c>
      <c r="O344" s="229">
        <f>ROUND(E344*N344,2)</f>
        <v>0</v>
      </c>
      <c r="P344" s="229">
        <v>0</v>
      </c>
      <c r="Q344" s="229">
        <f>ROUND(E344*P344,2)</f>
        <v>0</v>
      </c>
      <c r="R344" s="230" t="s">
        <v>322</v>
      </c>
      <c r="S344" s="230" t="s">
        <v>148</v>
      </c>
      <c r="T344" s="230" t="s">
        <v>221</v>
      </c>
      <c r="U344" s="230">
        <v>0</v>
      </c>
      <c r="V344" s="230">
        <f>ROUND(E344*U344,2)</f>
        <v>0</v>
      </c>
      <c r="W344" s="230"/>
      <c r="X344" s="230" t="s">
        <v>323</v>
      </c>
      <c r="Y344" s="230" t="s">
        <v>136</v>
      </c>
      <c r="Z344" s="210"/>
      <c r="AA344" s="210"/>
      <c r="AB344" s="210"/>
      <c r="AC344" s="210"/>
      <c r="AD344" s="210"/>
      <c r="AE344" s="210"/>
      <c r="AF344" s="210"/>
      <c r="AG344" s="210" t="s">
        <v>324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2" x14ac:dyDescent="0.2">
      <c r="A345" s="227"/>
      <c r="B345" s="228"/>
      <c r="C345" s="252" t="s">
        <v>1108</v>
      </c>
      <c r="D345" s="247"/>
      <c r="E345" s="247"/>
      <c r="F345" s="247"/>
      <c r="G345" s="247"/>
      <c r="H345" s="230"/>
      <c r="I345" s="230"/>
      <c r="J345" s="230"/>
      <c r="K345" s="230"/>
      <c r="L345" s="230"/>
      <c r="M345" s="230"/>
      <c r="N345" s="229"/>
      <c r="O345" s="229"/>
      <c r="P345" s="229"/>
      <c r="Q345" s="229"/>
      <c r="R345" s="230"/>
      <c r="S345" s="230"/>
      <c r="T345" s="230"/>
      <c r="U345" s="230"/>
      <c r="V345" s="230"/>
      <c r="W345" s="230"/>
      <c r="X345" s="230"/>
      <c r="Y345" s="230"/>
      <c r="Z345" s="210"/>
      <c r="AA345" s="210"/>
      <c r="AB345" s="210"/>
      <c r="AC345" s="210"/>
      <c r="AD345" s="210"/>
      <c r="AE345" s="210"/>
      <c r="AF345" s="210"/>
      <c r="AG345" s="210" t="s">
        <v>139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ht="22.5" outlineLevel="1" x14ac:dyDescent="0.2">
      <c r="A346" s="241">
        <v>67</v>
      </c>
      <c r="B346" s="242" t="s">
        <v>1109</v>
      </c>
      <c r="C346" s="251" t="s">
        <v>1110</v>
      </c>
      <c r="D346" s="243" t="s">
        <v>341</v>
      </c>
      <c r="E346" s="244">
        <v>16</v>
      </c>
      <c r="F346" s="245"/>
      <c r="G346" s="246">
        <f>ROUND(E346*F346,2)</f>
        <v>0</v>
      </c>
      <c r="H346" s="231"/>
      <c r="I346" s="230">
        <f>ROUND(E346*H346,2)</f>
        <v>0</v>
      </c>
      <c r="J346" s="231"/>
      <c r="K346" s="230">
        <f>ROUND(E346*J346,2)</f>
        <v>0</v>
      </c>
      <c r="L346" s="230">
        <v>21</v>
      </c>
      <c r="M346" s="230">
        <f>G346*(1+L346/100)</f>
        <v>0</v>
      </c>
      <c r="N346" s="229">
        <v>3.0000000000000001E-5</v>
      </c>
      <c r="O346" s="229">
        <f>ROUND(E346*N346,2)</f>
        <v>0</v>
      </c>
      <c r="P346" s="229">
        <v>0</v>
      </c>
      <c r="Q346" s="229">
        <f>ROUND(E346*P346,2)</f>
        <v>0</v>
      </c>
      <c r="R346" s="230"/>
      <c r="S346" s="230" t="s">
        <v>148</v>
      </c>
      <c r="T346" s="230" t="s">
        <v>221</v>
      </c>
      <c r="U346" s="230">
        <v>0.33</v>
      </c>
      <c r="V346" s="230">
        <f>ROUND(E346*U346,2)</f>
        <v>5.28</v>
      </c>
      <c r="W346" s="230"/>
      <c r="X346" s="230" t="s">
        <v>200</v>
      </c>
      <c r="Y346" s="230" t="s">
        <v>136</v>
      </c>
      <c r="Z346" s="210"/>
      <c r="AA346" s="210"/>
      <c r="AB346" s="210"/>
      <c r="AC346" s="210"/>
      <c r="AD346" s="210"/>
      <c r="AE346" s="210"/>
      <c r="AF346" s="210"/>
      <c r="AG346" s="210" t="s">
        <v>201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2" x14ac:dyDescent="0.2">
      <c r="A347" s="227"/>
      <c r="B347" s="228"/>
      <c r="C347" s="252" t="s">
        <v>1111</v>
      </c>
      <c r="D347" s="247"/>
      <c r="E347" s="247"/>
      <c r="F347" s="247"/>
      <c r="G347" s="247"/>
      <c r="H347" s="230"/>
      <c r="I347" s="230"/>
      <c r="J347" s="230"/>
      <c r="K347" s="230"/>
      <c r="L347" s="230"/>
      <c r="M347" s="230"/>
      <c r="N347" s="229"/>
      <c r="O347" s="229"/>
      <c r="P347" s="229"/>
      <c r="Q347" s="229"/>
      <c r="R347" s="230"/>
      <c r="S347" s="230"/>
      <c r="T347" s="230"/>
      <c r="U347" s="230"/>
      <c r="V347" s="230"/>
      <c r="W347" s="230"/>
      <c r="X347" s="230"/>
      <c r="Y347" s="230"/>
      <c r="Z347" s="210"/>
      <c r="AA347" s="210"/>
      <c r="AB347" s="210"/>
      <c r="AC347" s="210"/>
      <c r="AD347" s="210"/>
      <c r="AE347" s="210"/>
      <c r="AF347" s="210"/>
      <c r="AG347" s="210" t="s">
        <v>139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2" x14ac:dyDescent="0.2">
      <c r="A348" s="227"/>
      <c r="B348" s="228"/>
      <c r="C348" s="263" t="s">
        <v>1112</v>
      </c>
      <c r="D348" s="261"/>
      <c r="E348" s="262">
        <v>16</v>
      </c>
      <c r="F348" s="230"/>
      <c r="G348" s="230"/>
      <c r="H348" s="230"/>
      <c r="I348" s="230"/>
      <c r="J348" s="230"/>
      <c r="K348" s="230"/>
      <c r="L348" s="230"/>
      <c r="M348" s="230"/>
      <c r="N348" s="229"/>
      <c r="O348" s="229"/>
      <c r="P348" s="229"/>
      <c r="Q348" s="229"/>
      <c r="R348" s="230"/>
      <c r="S348" s="230"/>
      <c r="T348" s="230"/>
      <c r="U348" s="230"/>
      <c r="V348" s="230"/>
      <c r="W348" s="230"/>
      <c r="X348" s="230"/>
      <c r="Y348" s="230"/>
      <c r="Z348" s="210"/>
      <c r="AA348" s="210"/>
      <c r="AB348" s="210"/>
      <c r="AC348" s="210"/>
      <c r="AD348" s="210"/>
      <c r="AE348" s="210"/>
      <c r="AF348" s="210"/>
      <c r="AG348" s="210" t="s">
        <v>205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">
      <c r="A349" s="241">
        <v>68</v>
      </c>
      <c r="B349" s="242" t="s">
        <v>1113</v>
      </c>
      <c r="C349" s="251" t="s">
        <v>1114</v>
      </c>
      <c r="D349" s="243" t="s">
        <v>341</v>
      </c>
      <c r="E349" s="244">
        <v>4</v>
      </c>
      <c r="F349" s="245"/>
      <c r="G349" s="246">
        <f>ROUND(E349*F349,2)</f>
        <v>0</v>
      </c>
      <c r="H349" s="231"/>
      <c r="I349" s="230">
        <f>ROUND(E349*H349,2)</f>
        <v>0</v>
      </c>
      <c r="J349" s="231"/>
      <c r="K349" s="230">
        <f>ROUND(E349*J349,2)</f>
        <v>0</v>
      </c>
      <c r="L349" s="230">
        <v>21</v>
      </c>
      <c r="M349" s="230">
        <f>G349*(1+L349/100)</f>
        <v>0</v>
      </c>
      <c r="N349" s="229">
        <v>9.1E-4</v>
      </c>
      <c r="O349" s="229">
        <f>ROUND(E349*N349,2)</f>
        <v>0</v>
      </c>
      <c r="P349" s="229">
        <v>0</v>
      </c>
      <c r="Q349" s="229">
        <f>ROUND(E349*P349,2)</f>
        <v>0</v>
      </c>
      <c r="R349" s="230" t="s">
        <v>322</v>
      </c>
      <c r="S349" s="230" t="s">
        <v>148</v>
      </c>
      <c r="T349" s="230" t="s">
        <v>221</v>
      </c>
      <c r="U349" s="230">
        <v>0</v>
      </c>
      <c r="V349" s="230">
        <f>ROUND(E349*U349,2)</f>
        <v>0</v>
      </c>
      <c r="W349" s="230"/>
      <c r="X349" s="230" t="s">
        <v>323</v>
      </c>
      <c r="Y349" s="230" t="s">
        <v>136</v>
      </c>
      <c r="Z349" s="210"/>
      <c r="AA349" s="210"/>
      <c r="AB349" s="210"/>
      <c r="AC349" s="210"/>
      <c r="AD349" s="210"/>
      <c r="AE349" s="210"/>
      <c r="AF349" s="210"/>
      <c r="AG349" s="210" t="s">
        <v>324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2" x14ac:dyDescent="0.2">
      <c r="A350" s="227"/>
      <c r="B350" s="228"/>
      <c r="C350" s="252" t="s">
        <v>1115</v>
      </c>
      <c r="D350" s="247"/>
      <c r="E350" s="247"/>
      <c r="F350" s="247"/>
      <c r="G350" s="247"/>
      <c r="H350" s="230"/>
      <c r="I350" s="230"/>
      <c r="J350" s="230"/>
      <c r="K350" s="230"/>
      <c r="L350" s="230"/>
      <c r="M350" s="230"/>
      <c r="N350" s="229"/>
      <c r="O350" s="229"/>
      <c r="P350" s="229"/>
      <c r="Q350" s="229"/>
      <c r="R350" s="230"/>
      <c r="S350" s="230"/>
      <c r="T350" s="230"/>
      <c r="U350" s="230"/>
      <c r="V350" s="230"/>
      <c r="W350" s="230"/>
      <c r="X350" s="230"/>
      <c r="Y350" s="230"/>
      <c r="Z350" s="210"/>
      <c r="AA350" s="210"/>
      <c r="AB350" s="210"/>
      <c r="AC350" s="210"/>
      <c r="AD350" s="210"/>
      <c r="AE350" s="210"/>
      <c r="AF350" s="210"/>
      <c r="AG350" s="210" t="s">
        <v>139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">
      <c r="A351" s="241">
        <v>69</v>
      </c>
      <c r="B351" s="242" t="s">
        <v>1116</v>
      </c>
      <c r="C351" s="251" t="s">
        <v>1117</v>
      </c>
      <c r="D351" s="243" t="s">
        <v>341</v>
      </c>
      <c r="E351" s="244">
        <v>9</v>
      </c>
      <c r="F351" s="245"/>
      <c r="G351" s="246">
        <f>ROUND(E351*F351,2)</f>
        <v>0</v>
      </c>
      <c r="H351" s="231"/>
      <c r="I351" s="230">
        <f>ROUND(E351*H351,2)</f>
        <v>0</v>
      </c>
      <c r="J351" s="231"/>
      <c r="K351" s="230">
        <f>ROUND(E351*J351,2)</f>
        <v>0</v>
      </c>
      <c r="L351" s="230">
        <v>21</v>
      </c>
      <c r="M351" s="230">
        <f>G351*(1+L351/100)</f>
        <v>0</v>
      </c>
      <c r="N351" s="229">
        <v>2E-3</v>
      </c>
      <c r="O351" s="229">
        <f>ROUND(E351*N351,2)</f>
        <v>0.02</v>
      </c>
      <c r="P351" s="229">
        <v>0</v>
      </c>
      <c r="Q351" s="229">
        <f>ROUND(E351*P351,2)</f>
        <v>0</v>
      </c>
      <c r="R351" s="230" t="s">
        <v>322</v>
      </c>
      <c r="S351" s="230" t="s">
        <v>148</v>
      </c>
      <c r="T351" s="230" t="s">
        <v>221</v>
      </c>
      <c r="U351" s="230">
        <v>0</v>
      </c>
      <c r="V351" s="230">
        <f>ROUND(E351*U351,2)</f>
        <v>0</v>
      </c>
      <c r="W351" s="230"/>
      <c r="X351" s="230" t="s">
        <v>323</v>
      </c>
      <c r="Y351" s="230" t="s">
        <v>136</v>
      </c>
      <c r="Z351" s="210"/>
      <c r="AA351" s="210"/>
      <c r="AB351" s="210"/>
      <c r="AC351" s="210"/>
      <c r="AD351" s="210"/>
      <c r="AE351" s="210"/>
      <c r="AF351" s="210"/>
      <c r="AG351" s="210" t="s">
        <v>324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2" x14ac:dyDescent="0.2">
      <c r="A352" s="227"/>
      <c r="B352" s="228"/>
      <c r="C352" s="252" t="s">
        <v>1118</v>
      </c>
      <c r="D352" s="247"/>
      <c r="E352" s="247"/>
      <c r="F352" s="247"/>
      <c r="G352" s="247"/>
      <c r="H352" s="230"/>
      <c r="I352" s="230"/>
      <c r="J352" s="230"/>
      <c r="K352" s="230"/>
      <c r="L352" s="230"/>
      <c r="M352" s="230"/>
      <c r="N352" s="229"/>
      <c r="O352" s="229"/>
      <c r="P352" s="229"/>
      <c r="Q352" s="229"/>
      <c r="R352" s="230"/>
      <c r="S352" s="230"/>
      <c r="T352" s="230"/>
      <c r="U352" s="230"/>
      <c r="V352" s="230"/>
      <c r="W352" s="230"/>
      <c r="X352" s="230"/>
      <c r="Y352" s="230"/>
      <c r="Z352" s="210"/>
      <c r="AA352" s="210"/>
      <c r="AB352" s="210"/>
      <c r="AC352" s="210"/>
      <c r="AD352" s="210"/>
      <c r="AE352" s="210"/>
      <c r="AF352" s="210"/>
      <c r="AG352" s="210" t="s">
        <v>139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ht="22.5" outlineLevel="2" x14ac:dyDescent="0.2">
      <c r="A353" s="227"/>
      <c r="B353" s="228"/>
      <c r="C353" s="263" t="s">
        <v>1119</v>
      </c>
      <c r="D353" s="261"/>
      <c r="E353" s="262">
        <v>9</v>
      </c>
      <c r="F353" s="230"/>
      <c r="G353" s="230"/>
      <c r="H353" s="230"/>
      <c r="I353" s="230"/>
      <c r="J353" s="230"/>
      <c r="K353" s="230"/>
      <c r="L353" s="230"/>
      <c r="M353" s="230"/>
      <c r="N353" s="229"/>
      <c r="O353" s="229"/>
      <c r="P353" s="229"/>
      <c r="Q353" s="229"/>
      <c r="R353" s="230"/>
      <c r="S353" s="230"/>
      <c r="T353" s="230"/>
      <c r="U353" s="230"/>
      <c r="V353" s="230"/>
      <c r="W353" s="230"/>
      <c r="X353" s="230"/>
      <c r="Y353" s="230"/>
      <c r="Z353" s="210"/>
      <c r="AA353" s="210"/>
      <c r="AB353" s="210"/>
      <c r="AC353" s="210"/>
      <c r="AD353" s="210"/>
      <c r="AE353" s="210"/>
      <c r="AF353" s="210"/>
      <c r="AG353" s="210" t="s">
        <v>205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ht="22.5" outlineLevel="1" x14ac:dyDescent="0.2">
      <c r="A354" s="241">
        <v>70</v>
      </c>
      <c r="B354" s="242" t="s">
        <v>1120</v>
      </c>
      <c r="C354" s="251" t="s">
        <v>1121</v>
      </c>
      <c r="D354" s="243" t="s">
        <v>341</v>
      </c>
      <c r="E354" s="244">
        <v>13</v>
      </c>
      <c r="F354" s="245"/>
      <c r="G354" s="246">
        <f>ROUND(E354*F354,2)</f>
        <v>0</v>
      </c>
      <c r="H354" s="231"/>
      <c r="I354" s="230">
        <f>ROUND(E354*H354,2)</f>
        <v>0</v>
      </c>
      <c r="J354" s="231"/>
      <c r="K354" s="230">
        <f>ROUND(E354*J354,2)</f>
        <v>0</v>
      </c>
      <c r="L354" s="230">
        <v>21</v>
      </c>
      <c r="M354" s="230">
        <f>G354*(1+L354/100)</f>
        <v>0</v>
      </c>
      <c r="N354" s="229">
        <v>2.0000000000000002E-5</v>
      </c>
      <c r="O354" s="229">
        <f>ROUND(E354*N354,2)</f>
        <v>0</v>
      </c>
      <c r="P354" s="229">
        <v>0</v>
      </c>
      <c r="Q354" s="229">
        <f>ROUND(E354*P354,2)</f>
        <v>0</v>
      </c>
      <c r="R354" s="230"/>
      <c r="S354" s="230" t="s">
        <v>148</v>
      </c>
      <c r="T354" s="230" t="s">
        <v>221</v>
      </c>
      <c r="U354" s="230">
        <v>0.20599999999999999</v>
      </c>
      <c r="V354" s="230">
        <f>ROUND(E354*U354,2)</f>
        <v>2.68</v>
      </c>
      <c r="W354" s="230"/>
      <c r="X354" s="230" t="s">
        <v>200</v>
      </c>
      <c r="Y354" s="230" t="s">
        <v>136</v>
      </c>
      <c r="Z354" s="210"/>
      <c r="AA354" s="210"/>
      <c r="AB354" s="210"/>
      <c r="AC354" s="210"/>
      <c r="AD354" s="210"/>
      <c r="AE354" s="210"/>
      <c r="AF354" s="210"/>
      <c r="AG354" s="210" t="s">
        <v>201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2" x14ac:dyDescent="0.2">
      <c r="A355" s="227"/>
      <c r="B355" s="228"/>
      <c r="C355" s="252" t="s">
        <v>1122</v>
      </c>
      <c r="D355" s="247"/>
      <c r="E355" s="247"/>
      <c r="F355" s="247"/>
      <c r="G355" s="247"/>
      <c r="H355" s="230"/>
      <c r="I355" s="230"/>
      <c r="J355" s="230"/>
      <c r="K355" s="230"/>
      <c r="L355" s="230"/>
      <c r="M355" s="230"/>
      <c r="N355" s="229"/>
      <c r="O355" s="229"/>
      <c r="P355" s="229"/>
      <c r="Q355" s="229"/>
      <c r="R355" s="230"/>
      <c r="S355" s="230"/>
      <c r="T355" s="230"/>
      <c r="U355" s="230"/>
      <c r="V355" s="230"/>
      <c r="W355" s="230"/>
      <c r="X355" s="230"/>
      <c r="Y355" s="230"/>
      <c r="Z355" s="210"/>
      <c r="AA355" s="210"/>
      <c r="AB355" s="210"/>
      <c r="AC355" s="210"/>
      <c r="AD355" s="210"/>
      <c r="AE355" s="210"/>
      <c r="AF355" s="210"/>
      <c r="AG355" s="210" t="s">
        <v>139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2" x14ac:dyDescent="0.2">
      <c r="A356" s="227"/>
      <c r="B356" s="228"/>
      <c r="C356" s="263" t="s">
        <v>1123</v>
      </c>
      <c r="D356" s="261"/>
      <c r="E356" s="262">
        <v>13</v>
      </c>
      <c r="F356" s="230"/>
      <c r="G356" s="230"/>
      <c r="H356" s="230"/>
      <c r="I356" s="230"/>
      <c r="J356" s="230"/>
      <c r="K356" s="230"/>
      <c r="L356" s="230"/>
      <c r="M356" s="230"/>
      <c r="N356" s="229"/>
      <c r="O356" s="229"/>
      <c r="P356" s="229"/>
      <c r="Q356" s="229"/>
      <c r="R356" s="230"/>
      <c r="S356" s="230"/>
      <c r="T356" s="230"/>
      <c r="U356" s="230"/>
      <c r="V356" s="230"/>
      <c r="W356" s="230"/>
      <c r="X356" s="230"/>
      <c r="Y356" s="230"/>
      <c r="Z356" s="210"/>
      <c r="AA356" s="210"/>
      <c r="AB356" s="210"/>
      <c r="AC356" s="210"/>
      <c r="AD356" s="210"/>
      <c r="AE356" s="210"/>
      <c r="AF356" s="210"/>
      <c r="AG356" s="210" t="s">
        <v>205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">
      <c r="A357" s="241">
        <v>71</v>
      </c>
      <c r="B357" s="242" t="s">
        <v>1124</v>
      </c>
      <c r="C357" s="251" t="s">
        <v>1125</v>
      </c>
      <c r="D357" s="243" t="s">
        <v>341</v>
      </c>
      <c r="E357" s="244">
        <v>20</v>
      </c>
      <c r="F357" s="245"/>
      <c r="G357" s="246">
        <f>ROUND(E357*F357,2)</f>
        <v>0</v>
      </c>
      <c r="H357" s="231"/>
      <c r="I357" s="230">
        <f>ROUND(E357*H357,2)</f>
        <v>0</v>
      </c>
      <c r="J357" s="231"/>
      <c r="K357" s="230">
        <f>ROUND(E357*J357,2)</f>
        <v>0</v>
      </c>
      <c r="L357" s="230">
        <v>21</v>
      </c>
      <c r="M357" s="230">
        <f>G357*(1+L357/100)</f>
        <v>0</v>
      </c>
      <c r="N357" s="229">
        <v>7.3349999999999999E-2</v>
      </c>
      <c r="O357" s="229">
        <f>ROUND(E357*N357,2)</f>
        <v>1.47</v>
      </c>
      <c r="P357" s="229">
        <v>0</v>
      </c>
      <c r="Q357" s="229">
        <f>ROUND(E357*P357,2)</f>
        <v>0</v>
      </c>
      <c r="R357" s="230"/>
      <c r="S357" s="230" t="s">
        <v>148</v>
      </c>
      <c r="T357" s="230" t="s">
        <v>221</v>
      </c>
      <c r="U357" s="230">
        <v>1.56</v>
      </c>
      <c r="V357" s="230">
        <f>ROUND(E357*U357,2)</f>
        <v>31.2</v>
      </c>
      <c r="W357" s="230"/>
      <c r="X357" s="230" t="s">
        <v>200</v>
      </c>
      <c r="Y357" s="230" t="s">
        <v>136</v>
      </c>
      <c r="Z357" s="210"/>
      <c r="AA357" s="210"/>
      <c r="AB357" s="210"/>
      <c r="AC357" s="210"/>
      <c r="AD357" s="210"/>
      <c r="AE357" s="210"/>
      <c r="AF357" s="210"/>
      <c r="AG357" s="210" t="s">
        <v>201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2" x14ac:dyDescent="0.2">
      <c r="A358" s="227"/>
      <c r="B358" s="228"/>
      <c r="C358" s="252" t="s">
        <v>1126</v>
      </c>
      <c r="D358" s="247"/>
      <c r="E358" s="247"/>
      <c r="F358" s="247"/>
      <c r="G358" s="247"/>
      <c r="H358" s="230"/>
      <c r="I358" s="230"/>
      <c r="J358" s="230"/>
      <c r="K358" s="230"/>
      <c r="L358" s="230"/>
      <c r="M358" s="230"/>
      <c r="N358" s="229"/>
      <c r="O358" s="229"/>
      <c r="P358" s="229"/>
      <c r="Q358" s="229"/>
      <c r="R358" s="230"/>
      <c r="S358" s="230"/>
      <c r="T358" s="230"/>
      <c r="U358" s="230"/>
      <c r="V358" s="230"/>
      <c r="W358" s="230"/>
      <c r="X358" s="230"/>
      <c r="Y358" s="230"/>
      <c r="Z358" s="210"/>
      <c r="AA358" s="210"/>
      <c r="AB358" s="210"/>
      <c r="AC358" s="210"/>
      <c r="AD358" s="210"/>
      <c r="AE358" s="210"/>
      <c r="AF358" s="210"/>
      <c r="AG358" s="210" t="s">
        <v>139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2" x14ac:dyDescent="0.2">
      <c r="A359" s="227"/>
      <c r="B359" s="228"/>
      <c r="C359" s="263" t="s">
        <v>1127</v>
      </c>
      <c r="D359" s="261"/>
      <c r="E359" s="262">
        <v>17</v>
      </c>
      <c r="F359" s="230"/>
      <c r="G359" s="230"/>
      <c r="H359" s="230"/>
      <c r="I359" s="230"/>
      <c r="J359" s="230"/>
      <c r="K359" s="230"/>
      <c r="L359" s="230"/>
      <c r="M359" s="230"/>
      <c r="N359" s="229"/>
      <c r="O359" s="229"/>
      <c r="P359" s="229"/>
      <c r="Q359" s="229"/>
      <c r="R359" s="230"/>
      <c r="S359" s="230"/>
      <c r="T359" s="230"/>
      <c r="U359" s="230"/>
      <c r="V359" s="230"/>
      <c r="W359" s="230"/>
      <c r="X359" s="230"/>
      <c r="Y359" s="230"/>
      <c r="Z359" s="210"/>
      <c r="AA359" s="210"/>
      <c r="AB359" s="210"/>
      <c r="AC359" s="210"/>
      <c r="AD359" s="210"/>
      <c r="AE359" s="210"/>
      <c r="AF359" s="210"/>
      <c r="AG359" s="210" t="s">
        <v>205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3" x14ac:dyDescent="0.2">
      <c r="A360" s="227"/>
      <c r="B360" s="228"/>
      <c r="C360" s="263" t="s">
        <v>1128</v>
      </c>
      <c r="D360" s="261"/>
      <c r="E360" s="262">
        <v>1</v>
      </c>
      <c r="F360" s="230"/>
      <c r="G360" s="230"/>
      <c r="H360" s="230"/>
      <c r="I360" s="230"/>
      <c r="J360" s="230"/>
      <c r="K360" s="230"/>
      <c r="L360" s="230"/>
      <c r="M360" s="230"/>
      <c r="N360" s="229"/>
      <c r="O360" s="229"/>
      <c r="P360" s="229"/>
      <c r="Q360" s="229"/>
      <c r="R360" s="230"/>
      <c r="S360" s="230"/>
      <c r="T360" s="230"/>
      <c r="U360" s="230"/>
      <c r="V360" s="230"/>
      <c r="W360" s="230"/>
      <c r="X360" s="230"/>
      <c r="Y360" s="230"/>
      <c r="Z360" s="210"/>
      <c r="AA360" s="210"/>
      <c r="AB360" s="210"/>
      <c r="AC360" s="210"/>
      <c r="AD360" s="210"/>
      <c r="AE360" s="210"/>
      <c r="AF360" s="210"/>
      <c r="AG360" s="210" t="s">
        <v>205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3" x14ac:dyDescent="0.2">
      <c r="A361" s="227"/>
      <c r="B361" s="228"/>
      <c r="C361" s="263" t="s">
        <v>1129</v>
      </c>
      <c r="D361" s="261"/>
      <c r="E361" s="262">
        <v>2</v>
      </c>
      <c r="F361" s="230"/>
      <c r="G361" s="230"/>
      <c r="H361" s="230"/>
      <c r="I361" s="230"/>
      <c r="J361" s="230"/>
      <c r="K361" s="230"/>
      <c r="L361" s="230"/>
      <c r="M361" s="230"/>
      <c r="N361" s="229"/>
      <c r="O361" s="229"/>
      <c r="P361" s="229"/>
      <c r="Q361" s="229"/>
      <c r="R361" s="230"/>
      <c r="S361" s="230"/>
      <c r="T361" s="230"/>
      <c r="U361" s="230"/>
      <c r="V361" s="230"/>
      <c r="W361" s="230"/>
      <c r="X361" s="230"/>
      <c r="Y361" s="230"/>
      <c r="Z361" s="210"/>
      <c r="AA361" s="210"/>
      <c r="AB361" s="210"/>
      <c r="AC361" s="210"/>
      <c r="AD361" s="210"/>
      <c r="AE361" s="210"/>
      <c r="AF361" s="210"/>
      <c r="AG361" s="210" t="s">
        <v>205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">
      <c r="A362" s="241">
        <v>72</v>
      </c>
      <c r="B362" s="242" t="s">
        <v>1130</v>
      </c>
      <c r="C362" s="251" t="s">
        <v>1131</v>
      </c>
      <c r="D362" s="243" t="s">
        <v>307</v>
      </c>
      <c r="E362" s="244">
        <v>49.23</v>
      </c>
      <c r="F362" s="245"/>
      <c r="G362" s="246">
        <f>ROUND(E362*F362,2)</f>
        <v>0</v>
      </c>
      <c r="H362" s="231"/>
      <c r="I362" s="230">
        <f>ROUND(E362*H362,2)</f>
        <v>0</v>
      </c>
      <c r="J362" s="231"/>
      <c r="K362" s="230">
        <f>ROUND(E362*J362,2)</f>
        <v>0</v>
      </c>
      <c r="L362" s="230">
        <v>21</v>
      </c>
      <c r="M362" s="230">
        <f>G362*(1+L362/100)</f>
        <v>0</v>
      </c>
      <c r="N362" s="229">
        <v>0</v>
      </c>
      <c r="O362" s="229">
        <f>ROUND(E362*N362,2)</f>
        <v>0</v>
      </c>
      <c r="P362" s="229">
        <v>0</v>
      </c>
      <c r="Q362" s="229">
        <f>ROUND(E362*P362,2)</f>
        <v>0</v>
      </c>
      <c r="R362" s="230"/>
      <c r="S362" s="230" t="s">
        <v>148</v>
      </c>
      <c r="T362" s="230" t="s">
        <v>221</v>
      </c>
      <c r="U362" s="230">
        <v>6.6000000000000003E-2</v>
      </c>
      <c r="V362" s="230">
        <f>ROUND(E362*U362,2)</f>
        <v>3.25</v>
      </c>
      <c r="W362" s="230"/>
      <c r="X362" s="230" t="s">
        <v>200</v>
      </c>
      <c r="Y362" s="230" t="s">
        <v>136</v>
      </c>
      <c r="Z362" s="210"/>
      <c r="AA362" s="210"/>
      <c r="AB362" s="210"/>
      <c r="AC362" s="210"/>
      <c r="AD362" s="210"/>
      <c r="AE362" s="210"/>
      <c r="AF362" s="210"/>
      <c r="AG362" s="210" t="s">
        <v>201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2" x14ac:dyDescent="0.2">
      <c r="A363" s="227"/>
      <c r="B363" s="228"/>
      <c r="C363" s="252" t="s">
        <v>1132</v>
      </c>
      <c r="D363" s="247"/>
      <c r="E363" s="247"/>
      <c r="F363" s="247"/>
      <c r="G363" s="247"/>
      <c r="H363" s="230"/>
      <c r="I363" s="230"/>
      <c r="J363" s="230"/>
      <c r="K363" s="230"/>
      <c r="L363" s="230"/>
      <c r="M363" s="230"/>
      <c r="N363" s="229"/>
      <c r="O363" s="229"/>
      <c r="P363" s="229"/>
      <c r="Q363" s="229"/>
      <c r="R363" s="230"/>
      <c r="S363" s="230"/>
      <c r="T363" s="230"/>
      <c r="U363" s="230"/>
      <c r="V363" s="230"/>
      <c r="W363" s="230"/>
      <c r="X363" s="230"/>
      <c r="Y363" s="230"/>
      <c r="Z363" s="210"/>
      <c r="AA363" s="210"/>
      <c r="AB363" s="210"/>
      <c r="AC363" s="210"/>
      <c r="AD363" s="210"/>
      <c r="AE363" s="210"/>
      <c r="AF363" s="210"/>
      <c r="AG363" s="210" t="s">
        <v>139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ht="22.5" outlineLevel="2" x14ac:dyDescent="0.2">
      <c r="A364" s="227"/>
      <c r="B364" s="228"/>
      <c r="C364" s="263" t="s">
        <v>1133</v>
      </c>
      <c r="D364" s="261"/>
      <c r="E364" s="262">
        <v>14.8</v>
      </c>
      <c r="F364" s="230"/>
      <c r="G364" s="230"/>
      <c r="H364" s="230"/>
      <c r="I364" s="230"/>
      <c r="J364" s="230"/>
      <c r="K364" s="230"/>
      <c r="L364" s="230"/>
      <c r="M364" s="230"/>
      <c r="N364" s="229"/>
      <c r="O364" s="229"/>
      <c r="P364" s="229"/>
      <c r="Q364" s="229"/>
      <c r="R364" s="230"/>
      <c r="S364" s="230"/>
      <c r="T364" s="230"/>
      <c r="U364" s="230"/>
      <c r="V364" s="230"/>
      <c r="W364" s="230"/>
      <c r="X364" s="230"/>
      <c r="Y364" s="230"/>
      <c r="Z364" s="210"/>
      <c r="AA364" s="210"/>
      <c r="AB364" s="210"/>
      <c r="AC364" s="210"/>
      <c r="AD364" s="210"/>
      <c r="AE364" s="210"/>
      <c r="AF364" s="210"/>
      <c r="AG364" s="210" t="s">
        <v>205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ht="22.5" outlineLevel="3" x14ac:dyDescent="0.2">
      <c r="A365" s="227"/>
      <c r="B365" s="228"/>
      <c r="C365" s="263" t="s">
        <v>1134</v>
      </c>
      <c r="D365" s="261"/>
      <c r="E365" s="262">
        <v>29.04</v>
      </c>
      <c r="F365" s="230"/>
      <c r="G365" s="230"/>
      <c r="H365" s="230"/>
      <c r="I365" s="230"/>
      <c r="J365" s="230"/>
      <c r="K365" s="230"/>
      <c r="L365" s="230"/>
      <c r="M365" s="230"/>
      <c r="N365" s="229"/>
      <c r="O365" s="229"/>
      <c r="P365" s="229"/>
      <c r="Q365" s="229"/>
      <c r="R365" s="230"/>
      <c r="S365" s="230"/>
      <c r="T365" s="230"/>
      <c r="U365" s="230"/>
      <c r="V365" s="230"/>
      <c r="W365" s="230"/>
      <c r="X365" s="230"/>
      <c r="Y365" s="230"/>
      <c r="Z365" s="210"/>
      <c r="AA365" s="210"/>
      <c r="AB365" s="210"/>
      <c r="AC365" s="210"/>
      <c r="AD365" s="210"/>
      <c r="AE365" s="210"/>
      <c r="AF365" s="210"/>
      <c r="AG365" s="210" t="s">
        <v>205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3" x14ac:dyDescent="0.2">
      <c r="A366" s="227"/>
      <c r="B366" s="228"/>
      <c r="C366" s="263" t="s">
        <v>1135</v>
      </c>
      <c r="D366" s="261"/>
      <c r="E366" s="262">
        <v>3.95</v>
      </c>
      <c r="F366" s="230"/>
      <c r="G366" s="230"/>
      <c r="H366" s="230"/>
      <c r="I366" s="230"/>
      <c r="J366" s="230"/>
      <c r="K366" s="230"/>
      <c r="L366" s="230"/>
      <c r="M366" s="230"/>
      <c r="N366" s="229"/>
      <c r="O366" s="229"/>
      <c r="P366" s="229"/>
      <c r="Q366" s="229"/>
      <c r="R366" s="230"/>
      <c r="S366" s="230"/>
      <c r="T366" s="230"/>
      <c r="U366" s="230"/>
      <c r="V366" s="230"/>
      <c r="W366" s="230"/>
      <c r="X366" s="230"/>
      <c r="Y366" s="230"/>
      <c r="Z366" s="210"/>
      <c r="AA366" s="210"/>
      <c r="AB366" s="210"/>
      <c r="AC366" s="210"/>
      <c r="AD366" s="210"/>
      <c r="AE366" s="210"/>
      <c r="AF366" s="210"/>
      <c r="AG366" s="210" t="s">
        <v>205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3" x14ac:dyDescent="0.2">
      <c r="A367" s="227"/>
      <c r="B367" s="228"/>
      <c r="C367" s="263" t="s">
        <v>1136</v>
      </c>
      <c r="D367" s="261"/>
      <c r="E367" s="262">
        <v>1.44</v>
      </c>
      <c r="F367" s="230"/>
      <c r="G367" s="230"/>
      <c r="H367" s="230"/>
      <c r="I367" s="230"/>
      <c r="J367" s="230"/>
      <c r="K367" s="230"/>
      <c r="L367" s="230"/>
      <c r="M367" s="230"/>
      <c r="N367" s="229"/>
      <c r="O367" s="229"/>
      <c r="P367" s="229"/>
      <c r="Q367" s="229"/>
      <c r="R367" s="230"/>
      <c r="S367" s="230"/>
      <c r="T367" s="230"/>
      <c r="U367" s="230"/>
      <c r="V367" s="230"/>
      <c r="W367" s="230"/>
      <c r="X367" s="230"/>
      <c r="Y367" s="230"/>
      <c r="Z367" s="210"/>
      <c r="AA367" s="210"/>
      <c r="AB367" s="210"/>
      <c r="AC367" s="210"/>
      <c r="AD367" s="210"/>
      <c r="AE367" s="210"/>
      <c r="AF367" s="210"/>
      <c r="AG367" s="210" t="s">
        <v>205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">
      <c r="A368" s="241">
        <v>73</v>
      </c>
      <c r="B368" s="242" t="s">
        <v>1137</v>
      </c>
      <c r="C368" s="251" t="s">
        <v>1138</v>
      </c>
      <c r="D368" s="243" t="s">
        <v>307</v>
      </c>
      <c r="E368" s="244">
        <v>13.7</v>
      </c>
      <c r="F368" s="245"/>
      <c r="G368" s="246">
        <f>ROUND(E368*F368,2)</f>
        <v>0</v>
      </c>
      <c r="H368" s="231"/>
      <c r="I368" s="230">
        <f>ROUND(E368*H368,2)</f>
        <v>0</v>
      </c>
      <c r="J368" s="231"/>
      <c r="K368" s="230">
        <f>ROUND(E368*J368,2)</f>
        <v>0</v>
      </c>
      <c r="L368" s="230">
        <v>21</v>
      </c>
      <c r="M368" s="230">
        <f>G368*(1+L368/100)</f>
        <v>0</v>
      </c>
      <c r="N368" s="229">
        <v>1.0000000000000001E-5</v>
      </c>
      <c r="O368" s="229">
        <f>ROUND(E368*N368,2)</f>
        <v>0</v>
      </c>
      <c r="P368" s="229">
        <v>0</v>
      </c>
      <c r="Q368" s="229">
        <f>ROUND(E368*P368,2)</f>
        <v>0</v>
      </c>
      <c r="R368" s="230"/>
      <c r="S368" s="230" t="s">
        <v>148</v>
      </c>
      <c r="T368" s="230" t="s">
        <v>221</v>
      </c>
      <c r="U368" s="230">
        <v>0.08</v>
      </c>
      <c r="V368" s="230">
        <f>ROUND(E368*U368,2)</f>
        <v>1.1000000000000001</v>
      </c>
      <c r="W368" s="230"/>
      <c r="X368" s="230" t="s">
        <v>200</v>
      </c>
      <c r="Y368" s="230" t="s">
        <v>136</v>
      </c>
      <c r="Z368" s="210"/>
      <c r="AA368" s="210"/>
      <c r="AB368" s="210"/>
      <c r="AC368" s="210"/>
      <c r="AD368" s="210"/>
      <c r="AE368" s="210"/>
      <c r="AF368" s="210"/>
      <c r="AG368" s="210" t="s">
        <v>201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2" x14ac:dyDescent="0.2">
      <c r="A369" s="227"/>
      <c r="B369" s="228"/>
      <c r="C369" s="252" t="s">
        <v>1139</v>
      </c>
      <c r="D369" s="247"/>
      <c r="E369" s="247"/>
      <c r="F369" s="247"/>
      <c r="G369" s="247"/>
      <c r="H369" s="230"/>
      <c r="I369" s="230"/>
      <c r="J369" s="230"/>
      <c r="K369" s="230"/>
      <c r="L369" s="230"/>
      <c r="M369" s="230"/>
      <c r="N369" s="229"/>
      <c r="O369" s="229"/>
      <c r="P369" s="229"/>
      <c r="Q369" s="229"/>
      <c r="R369" s="230"/>
      <c r="S369" s="230"/>
      <c r="T369" s="230"/>
      <c r="U369" s="230"/>
      <c r="V369" s="230"/>
      <c r="W369" s="230"/>
      <c r="X369" s="230"/>
      <c r="Y369" s="230"/>
      <c r="Z369" s="210"/>
      <c r="AA369" s="210"/>
      <c r="AB369" s="210"/>
      <c r="AC369" s="210"/>
      <c r="AD369" s="210"/>
      <c r="AE369" s="210"/>
      <c r="AF369" s="210"/>
      <c r="AG369" s="210" t="s">
        <v>139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2" x14ac:dyDescent="0.2">
      <c r="A370" s="227"/>
      <c r="B370" s="228"/>
      <c r="C370" s="263" t="s">
        <v>1140</v>
      </c>
      <c r="D370" s="261"/>
      <c r="E370" s="262">
        <v>7.08</v>
      </c>
      <c r="F370" s="230"/>
      <c r="G370" s="230"/>
      <c r="H370" s="230"/>
      <c r="I370" s="230"/>
      <c r="J370" s="230"/>
      <c r="K370" s="230"/>
      <c r="L370" s="230"/>
      <c r="M370" s="230"/>
      <c r="N370" s="229"/>
      <c r="O370" s="229"/>
      <c r="P370" s="229"/>
      <c r="Q370" s="229"/>
      <c r="R370" s="230"/>
      <c r="S370" s="230"/>
      <c r="T370" s="230"/>
      <c r="U370" s="230"/>
      <c r="V370" s="230"/>
      <c r="W370" s="230"/>
      <c r="X370" s="230"/>
      <c r="Y370" s="230"/>
      <c r="Z370" s="210"/>
      <c r="AA370" s="210"/>
      <c r="AB370" s="210"/>
      <c r="AC370" s="210"/>
      <c r="AD370" s="210"/>
      <c r="AE370" s="210"/>
      <c r="AF370" s="210"/>
      <c r="AG370" s="210" t="s">
        <v>205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3" x14ac:dyDescent="0.2">
      <c r="A371" s="227"/>
      <c r="B371" s="228"/>
      <c r="C371" s="263" t="s">
        <v>1141</v>
      </c>
      <c r="D371" s="261"/>
      <c r="E371" s="262">
        <v>6.62</v>
      </c>
      <c r="F371" s="230"/>
      <c r="G371" s="230"/>
      <c r="H371" s="230"/>
      <c r="I371" s="230"/>
      <c r="J371" s="230"/>
      <c r="K371" s="230"/>
      <c r="L371" s="230"/>
      <c r="M371" s="230"/>
      <c r="N371" s="229"/>
      <c r="O371" s="229"/>
      <c r="P371" s="229"/>
      <c r="Q371" s="229"/>
      <c r="R371" s="230"/>
      <c r="S371" s="230"/>
      <c r="T371" s="230"/>
      <c r="U371" s="230"/>
      <c r="V371" s="230"/>
      <c r="W371" s="230"/>
      <c r="X371" s="230"/>
      <c r="Y371" s="230"/>
      <c r="Z371" s="210"/>
      <c r="AA371" s="210"/>
      <c r="AB371" s="210"/>
      <c r="AC371" s="210"/>
      <c r="AD371" s="210"/>
      <c r="AE371" s="210"/>
      <c r="AF371" s="210"/>
      <c r="AG371" s="210" t="s">
        <v>205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1" x14ac:dyDescent="0.2">
      <c r="A372" s="241">
        <v>74</v>
      </c>
      <c r="B372" s="242" t="s">
        <v>1142</v>
      </c>
      <c r="C372" s="251" t="s">
        <v>1143</v>
      </c>
      <c r="D372" s="243" t="s">
        <v>307</v>
      </c>
      <c r="E372" s="244">
        <v>750.07</v>
      </c>
      <c r="F372" s="245"/>
      <c r="G372" s="246">
        <f>ROUND(E372*F372,2)</f>
        <v>0</v>
      </c>
      <c r="H372" s="231"/>
      <c r="I372" s="230">
        <f>ROUND(E372*H372,2)</f>
        <v>0</v>
      </c>
      <c r="J372" s="231"/>
      <c r="K372" s="230">
        <f>ROUND(E372*J372,2)</f>
        <v>0</v>
      </c>
      <c r="L372" s="230">
        <v>21</v>
      </c>
      <c r="M372" s="230">
        <f>G372*(1+L372/100)</f>
        <v>0</v>
      </c>
      <c r="N372" s="229">
        <v>1.0000000000000001E-5</v>
      </c>
      <c r="O372" s="229">
        <f>ROUND(E372*N372,2)</f>
        <v>0.01</v>
      </c>
      <c r="P372" s="229">
        <v>0</v>
      </c>
      <c r="Q372" s="229">
        <f>ROUND(E372*P372,2)</f>
        <v>0</v>
      </c>
      <c r="R372" s="230"/>
      <c r="S372" s="230" t="s">
        <v>148</v>
      </c>
      <c r="T372" s="230" t="s">
        <v>221</v>
      </c>
      <c r="U372" s="230">
        <v>9.7000000000000003E-2</v>
      </c>
      <c r="V372" s="230">
        <f>ROUND(E372*U372,2)</f>
        <v>72.760000000000005</v>
      </c>
      <c r="W372" s="230"/>
      <c r="X372" s="230" t="s">
        <v>200</v>
      </c>
      <c r="Y372" s="230" t="s">
        <v>136</v>
      </c>
      <c r="Z372" s="210"/>
      <c r="AA372" s="210"/>
      <c r="AB372" s="210"/>
      <c r="AC372" s="210"/>
      <c r="AD372" s="210"/>
      <c r="AE372" s="210"/>
      <c r="AF372" s="210"/>
      <c r="AG372" s="210" t="s">
        <v>201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2" x14ac:dyDescent="0.2">
      <c r="A373" s="227"/>
      <c r="B373" s="228"/>
      <c r="C373" s="252" t="s">
        <v>1144</v>
      </c>
      <c r="D373" s="247"/>
      <c r="E373" s="247"/>
      <c r="F373" s="247"/>
      <c r="G373" s="247"/>
      <c r="H373" s="230"/>
      <c r="I373" s="230"/>
      <c r="J373" s="230"/>
      <c r="K373" s="230"/>
      <c r="L373" s="230"/>
      <c r="M373" s="230"/>
      <c r="N373" s="229"/>
      <c r="O373" s="229"/>
      <c r="P373" s="229"/>
      <c r="Q373" s="229"/>
      <c r="R373" s="230"/>
      <c r="S373" s="230"/>
      <c r="T373" s="230"/>
      <c r="U373" s="230"/>
      <c r="V373" s="230"/>
      <c r="W373" s="230"/>
      <c r="X373" s="230"/>
      <c r="Y373" s="230"/>
      <c r="Z373" s="210"/>
      <c r="AA373" s="210"/>
      <c r="AB373" s="210"/>
      <c r="AC373" s="210"/>
      <c r="AD373" s="210"/>
      <c r="AE373" s="210"/>
      <c r="AF373" s="210"/>
      <c r="AG373" s="210" t="s">
        <v>139</v>
      </c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2" x14ac:dyDescent="0.2">
      <c r="A374" s="227"/>
      <c r="B374" s="228"/>
      <c r="C374" s="263" t="s">
        <v>1145</v>
      </c>
      <c r="D374" s="261"/>
      <c r="E374" s="262">
        <v>243.71</v>
      </c>
      <c r="F374" s="230"/>
      <c r="G374" s="230"/>
      <c r="H374" s="230"/>
      <c r="I374" s="230"/>
      <c r="J374" s="230"/>
      <c r="K374" s="230"/>
      <c r="L374" s="230"/>
      <c r="M374" s="230"/>
      <c r="N374" s="229"/>
      <c r="O374" s="229"/>
      <c r="P374" s="229"/>
      <c r="Q374" s="229"/>
      <c r="R374" s="230"/>
      <c r="S374" s="230"/>
      <c r="T374" s="230"/>
      <c r="U374" s="230"/>
      <c r="V374" s="230"/>
      <c r="W374" s="230"/>
      <c r="X374" s="230"/>
      <c r="Y374" s="230"/>
      <c r="Z374" s="210"/>
      <c r="AA374" s="210"/>
      <c r="AB374" s="210"/>
      <c r="AC374" s="210"/>
      <c r="AD374" s="210"/>
      <c r="AE374" s="210"/>
      <c r="AF374" s="210"/>
      <c r="AG374" s="210" t="s">
        <v>205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3" x14ac:dyDescent="0.2">
      <c r="A375" s="227"/>
      <c r="B375" s="228"/>
      <c r="C375" s="263" t="s">
        <v>1146</v>
      </c>
      <c r="D375" s="261"/>
      <c r="E375" s="262">
        <v>262.7</v>
      </c>
      <c r="F375" s="230"/>
      <c r="G375" s="230"/>
      <c r="H375" s="230"/>
      <c r="I375" s="230"/>
      <c r="J375" s="230"/>
      <c r="K375" s="230"/>
      <c r="L375" s="230"/>
      <c r="M375" s="230"/>
      <c r="N375" s="229"/>
      <c r="O375" s="229"/>
      <c r="P375" s="229"/>
      <c r="Q375" s="229"/>
      <c r="R375" s="230"/>
      <c r="S375" s="230"/>
      <c r="T375" s="230"/>
      <c r="U375" s="230"/>
      <c r="V375" s="230"/>
      <c r="W375" s="230"/>
      <c r="X375" s="230"/>
      <c r="Y375" s="230"/>
      <c r="Z375" s="210"/>
      <c r="AA375" s="210"/>
      <c r="AB375" s="210"/>
      <c r="AC375" s="210"/>
      <c r="AD375" s="210"/>
      <c r="AE375" s="210"/>
      <c r="AF375" s="210"/>
      <c r="AG375" s="210" t="s">
        <v>205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3" x14ac:dyDescent="0.2">
      <c r="A376" s="227"/>
      <c r="B376" s="228"/>
      <c r="C376" s="263" t="s">
        <v>1147</v>
      </c>
      <c r="D376" s="261"/>
      <c r="E376" s="262">
        <v>208.68</v>
      </c>
      <c r="F376" s="230"/>
      <c r="G376" s="230"/>
      <c r="H376" s="230"/>
      <c r="I376" s="230"/>
      <c r="J376" s="230"/>
      <c r="K376" s="230"/>
      <c r="L376" s="230"/>
      <c r="M376" s="230"/>
      <c r="N376" s="229"/>
      <c r="O376" s="229"/>
      <c r="P376" s="229"/>
      <c r="Q376" s="229"/>
      <c r="R376" s="230"/>
      <c r="S376" s="230"/>
      <c r="T376" s="230"/>
      <c r="U376" s="230"/>
      <c r="V376" s="230"/>
      <c r="W376" s="230"/>
      <c r="X376" s="230"/>
      <c r="Y376" s="230"/>
      <c r="Z376" s="210"/>
      <c r="AA376" s="210"/>
      <c r="AB376" s="210"/>
      <c r="AC376" s="210"/>
      <c r="AD376" s="210"/>
      <c r="AE376" s="210"/>
      <c r="AF376" s="210"/>
      <c r="AG376" s="210" t="s">
        <v>205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3" x14ac:dyDescent="0.2">
      <c r="A377" s="227"/>
      <c r="B377" s="228"/>
      <c r="C377" s="263" t="s">
        <v>1148</v>
      </c>
      <c r="D377" s="261"/>
      <c r="E377" s="262">
        <v>34.979999999999997</v>
      </c>
      <c r="F377" s="230"/>
      <c r="G377" s="230"/>
      <c r="H377" s="230"/>
      <c r="I377" s="230"/>
      <c r="J377" s="230"/>
      <c r="K377" s="230"/>
      <c r="L377" s="230"/>
      <c r="M377" s="230"/>
      <c r="N377" s="229"/>
      <c r="O377" s="229"/>
      <c r="P377" s="229"/>
      <c r="Q377" s="229"/>
      <c r="R377" s="230"/>
      <c r="S377" s="230"/>
      <c r="T377" s="230"/>
      <c r="U377" s="230"/>
      <c r="V377" s="230"/>
      <c r="W377" s="230"/>
      <c r="X377" s="230"/>
      <c r="Y377" s="230"/>
      <c r="Z377" s="210"/>
      <c r="AA377" s="210"/>
      <c r="AB377" s="210"/>
      <c r="AC377" s="210"/>
      <c r="AD377" s="210"/>
      <c r="AE377" s="210"/>
      <c r="AF377" s="210"/>
      <c r="AG377" s="210" t="s">
        <v>205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">
      <c r="A378" s="241">
        <v>75</v>
      </c>
      <c r="B378" s="242" t="s">
        <v>1149</v>
      </c>
      <c r="C378" s="251" t="s">
        <v>1150</v>
      </c>
      <c r="D378" s="243" t="s">
        <v>1151</v>
      </c>
      <c r="E378" s="244">
        <v>49.23</v>
      </c>
      <c r="F378" s="245"/>
      <c r="G378" s="246">
        <f>ROUND(E378*F378,2)</f>
        <v>0</v>
      </c>
      <c r="H378" s="231"/>
      <c r="I378" s="230">
        <f>ROUND(E378*H378,2)</f>
        <v>0</v>
      </c>
      <c r="J378" s="231"/>
      <c r="K378" s="230">
        <f>ROUND(E378*J378,2)</f>
        <v>0</v>
      </c>
      <c r="L378" s="230">
        <v>21</v>
      </c>
      <c r="M378" s="230">
        <f>G378*(1+L378/100)</f>
        <v>0</v>
      </c>
      <c r="N378" s="229">
        <v>6.9999999999999999E-4</v>
      </c>
      <c r="O378" s="229">
        <f>ROUND(E378*N378,2)</f>
        <v>0.03</v>
      </c>
      <c r="P378" s="229">
        <v>0</v>
      </c>
      <c r="Q378" s="229">
        <f>ROUND(E378*P378,2)</f>
        <v>0</v>
      </c>
      <c r="R378" s="230"/>
      <c r="S378" s="230" t="s">
        <v>148</v>
      </c>
      <c r="T378" s="230" t="s">
        <v>221</v>
      </c>
      <c r="U378" s="230">
        <v>0</v>
      </c>
      <c r="V378" s="230">
        <f>ROUND(E378*U378,2)</f>
        <v>0</v>
      </c>
      <c r="W378" s="230"/>
      <c r="X378" s="230" t="s">
        <v>166</v>
      </c>
      <c r="Y378" s="230" t="s">
        <v>136</v>
      </c>
      <c r="Z378" s="210"/>
      <c r="AA378" s="210"/>
      <c r="AB378" s="210"/>
      <c r="AC378" s="210"/>
      <c r="AD378" s="210"/>
      <c r="AE378" s="210"/>
      <c r="AF378" s="210"/>
      <c r="AG378" s="210" t="s">
        <v>167</v>
      </c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2" x14ac:dyDescent="0.2">
      <c r="A379" s="227"/>
      <c r="B379" s="228"/>
      <c r="C379" s="252" t="s">
        <v>1152</v>
      </c>
      <c r="D379" s="247"/>
      <c r="E379" s="247"/>
      <c r="F379" s="247"/>
      <c r="G379" s="247"/>
      <c r="H379" s="230"/>
      <c r="I379" s="230"/>
      <c r="J379" s="230"/>
      <c r="K379" s="230"/>
      <c r="L379" s="230"/>
      <c r="M379" s="230"/>
      <c r="N379" s="229"/>
      <c r="O379" s="229"/>
      <c r="P379" s="229"/>
      <c r="Q379" s="229"/>
      <c r="R379" s="230"/>
      <c r="S379" s="230"/>
      <c r="T379" s="230"/>
      <c r="U379" s="230"/>
      <c r="V379" s="230"/>
      <c r="W379" s="230"/>
      <c r="X379" s="230"/>
      <c r="Y379" s="230"/>
      <c r="Z379" s="210"/>
      <c r="AA379" s="210"/>
      <c r="AB379" s="210"/>
      <c r="AC379" s="210"/>
      <c r="AD379" s="210"/>
      <c r="AE379" s="210"/>
      <c r="AF379" s="210"/>
      <c r="AG379" s="210" t="s">
        <v>139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ht="22.5" outlineLevel="2" x14ac:dyDescent="0.2">
      <c r="A380" s="227"/>
      <c r="B380" s="228"/>
      <c r="C380" s="263" t="s">
        <v>1133</v>
      </c>
      <c r="D380" s="261"/>
      <c r="E380" s="262">
        <v>14.8</v>
      </c>
      <c r="F380" s="230"/>
      <c r="G380" s="230"/>
      <c r="H380" s="230"/>
      <c r="I380" s="230"/>
      <c r="J380" s="230"/>
      <c r="K380" s="230"/>
      <c r="L380" s="230"/>
      <c r="M380" s="230"/>
      <c r="N380" s="229"/>
      <c r="O380" s="229"/>
      <c r="P380" s="229"/>
      <c r="Q380" s="229"/>
      <c r="R380" s="230"/>
      <c r="S380" s="230"/>
      <c r="T380" s="230"/>
      <c r="U380" s="230"/>
      <c r="V380" s="230"/>
      <c r="W380" s="230"/>
      <c r="X380" s="230"/>
      <c r="Y380" s="230"/>
      <c r="Z380" s="210"/>
      <c r="AA380" s="210"/>
      <c r="AB380" s="210"/>
      <c r="AC380" s="210"/>
      <c r="AD380" s="210"/>
      <c r="AE380" s="210"/>
      <c r="AF380" s="210"/>
      <c r="AG380" s="210" t="s">
        <v>205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ht="22.5" outlineLevel="3" x14ac:dyDescent="0.2">
      <c r="A381" s="227"/>
      <c r="B381" s="228"/>
      <c r="C381" s="263" t="s">
        <v>1134</v>
      </c>
      <c r="D381" s="261"/>
      <c r="E381" s="262">
        <v>29.04</v>
      </c>
      <c r="F381" s="230"/>
      <c r="G381" s="230"/>
      <c r="H381" s="230"/>
      <c r="I381" s="230"/>
      <c r="J381" s="230"/>
      <c r="K381" s="230"/>
      <c r="L381" s="230"/>
      <c r="M381" s="230"/>
      <c r="N381" s="229"/>
      <c r="O381" s="229"/>
      <c r="P381" s="229"/>
      <c r="Q381" s="229"/>
      <c r="R381" s="230"/>
      <c r="S381" s="230"/>
      <c r="T381" s="230"/>
      <c r="U381" s="230"/>
      <c r="V381" s="230"/>
      <c r="W381" s="230"/>
      <c r="X381" s="230"/>
      <c r="Y381" s="230"/>
      <c r="Z381" s="210"/>
      <c r="AA381" s="210"/>
      <c r="AB381" s="210"/>
      <c r="AC381" s="210"/>
      <c r="AD381" s="210"/>
      <c r="AE381" s="210"/>
      <c r="AF381" s="210"/>
      <c r="AG381" s="210" t="s">
        <v>205</v>
      </c>
      <c r="AH381" s="210">
        <v>0</v>
      </c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3" x14ac:dyDescent="0.2">
      <c r="A382" s="227"/>
      <c r="B382" s="228"/>
      <c r="C382" s="263" t="s">
        <v>1135</v>
      </c>
      <c r="D382" s="261"/>
      <c r="E382" s="262">
        <v>3.95</v>
      </c>
      <c r="F382" s="230"/>
      <c r="G382" s="230"/>
      <c r="H382" s="230"/>
      <c r="I382" s="230"/>
      <c r="J382" s="230"/>
      <c r="K382" s="230"/>
      <c r="L382" s="230"/>
      <c r="M382" s="230"/>
      <c r="N382" s="229"/>
      <c r="O382" s="229"/>
      <c r="P382" s="229"/>
      <c r="Q382" s="229"/>
      <c r="R382" s="230"/>
      <c r="S382" s="230"/>
      <c r="T382" s="230"/>
      <c r="U382" s="230"/>
      <c r="V382" s="230"/>
      <c r="W382" s="230"/>
      <c r="X382" s="230"/>
      <c r="Y382" s="230"/>
      <c r="Z382" s="210"/>
      <c r="AA382" s="210"/>
      <c r="AB382" s="210"/>
      <c r="AC382" s="210"/>
      <c r="AD382" s="210"/>
      <c r="AE382" s="210"/>
      <c r="AF382" s="210"/>
      <c r="AG382" s="210" t="s">
        <v>205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3" x14ac:dyDescent="0.2">
      <c r="A383" s="227"/>
      <c r="B383" s="228"/>
      <c r="C383" s="263" t="s">
        <v>1136</v>
      </c>
      <c r="D383" s="261"/>
      <c r="E383" s="262">
        <v>1.44</v>
      </c>
      <c r="F383" s="230"/>
      <c r="G383" s="230"/>
      <c r="H383" s="230"/>
      <c r="I383" s="230"/>
      <c r="J383" s="230"/>
      <c r="K383" s="230"/>
      <c r="L383" s="230"/>
      <c r="M383" s="230"/>
      <c r="N383" s="229"/>
      <c r="O383" s="229"/>
      <c r="P383" s="229"/>
      <c r="Q383" s="229"/>
      <c r="R383" s="230"/>
      <c r="S383" s="230"/>
      <c r="T383" s="230"/>
      <c r="U383" s="230"/>
      <c r="V383" s="230"/>
      <c r="W383" s="230"/>
      <c r="X383" s="230"/>
      <c r="Y383" s="230"/>
      <c r="Z383" s="210"/>
      <c r="AA383" s="210"/>
      <c r="AB383" s="210"/>
      <c r="AC383" s="210"/>
      <c r="AD383" s="210"/>
      <c r="AE383" s="210"/>
      <c r="AF383" s="210"/>
      <c r="AG383" s="210" t="s">
        <v>205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1" x14ac:dyDescent="0.2">
      <c r="A384" s="241">
        <v>76</v>
      </c>
      <c r="B384" s="242" t="s">
        <v>1153</v>
      </c>
      <c r="C384" s="251" t="s">
        <v>1154</v>
      </c>
      <c r="D384" s="243" t="s">
        <v>1151</v>
      </c>
      <c r="E384" s="244">
        <v>13.7</v>
      </c>
      <c r="F384" s="245"/>
      <c r="G384" s="246">
        <f>ROUND(E384*F384,2)</f>
        <v>0</v>
      </c>
      <c r="H384" s="231"/>
      <c r="I384" s="230">
        <f>ROUND(E384*H384,2)</f>
        <v>0</v>
      </c>
      <c r="J384" s="231"/>
      <c r="K384" s="230">
        <f>ROUND(E384*J384,2)</f>
        <v>0</v>
      </c>
      <c r="L384" s="230">
        <v>21</v>
      </c>
      <c r="M384" s="230">
        <f>G384*(1+L384/100)</f>
        <v>0</v>
      </c>
      <c r="N384" s="229">
        <v>6.9999999999999999E-4</v>
      </c>
      <c r="O384" s="229">
        <f>ROUND(E384*N384,2)</f>
        <v>0.01</v>
      </c>
      <c r="P384" s="229">
        <v>0</v>
      </c>
      <c r="Q384" s="229">
        <f>ROUND(E384*P384,2)</f>
        <v>0</v>
      </c>
      <c r="R384" s="230"/>
      <c r="S384" s="230" t="s">
        <v>148</v>
      </c>
      <c r="T384" s="230" t="s">
        <v>221</v>
      </c>
      <c r="U384" s="230">
        <v>0</v>
      </c>
      <c r="V384" s="230">
        <f>ROUND(E384*U384,2)</f>
        <v>0</v>
      </c>
      <c r="W384" s="230"/>
      <c r="X384" s="230" t="s">
        <v>166</v>
      </c>
      <c r="Y384" s="230" t="s">
        <v>136</v>
      </c>
      <c r="Z384" s="210"/>
      <c r="AA384" s="210"/>
      <c r="AB384" s="210"/>
      <c r="AC384" s="210"/>
      <c r="AD384" s="210"/>
      <c r="AE384" s="210"/>
      <c r="AF384" s="210"/>
      <c r="AG384" s="210" t="s">
        <v>167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2" x14ac:dyDescent="0.2">
      <c r="A385" s="227"/>
      <c r="B385" s="228"/>
      <c r="C385" s="252" t="s">
        <v>1155</v>
      </c>
      <c r="D385" s="247"/>
      <c r="E385" s="247"/>
      <c r="F385" s="247"/>
      <c r="G385" s="247"/>
      <c r="H385" s="230"/>
      <c r="I385" s="230"/>
      <c r="J385" s="230"/>
      <c r="K385" s="230"/>
      <c r="L385" s="230"/>
      <c r="M385" s="230"/>
      <c r="N385" s="229"/>
      <c r="O385" s="229"/>
      <c r="P385" s="229"/>
      <c r="Q385" s="229"/>
      <c r="R385" s="230"/>
      <c r="S385" s="230"/>
      <c r="T385" s="230"/>
      <c r="U385" s="230"/>
      <c r="V385" s="230"/>
      <c r="W385" s="230"/>
      <c r="X385" s="230"/>
      <c r="Y385" s="230"/>
      <c r="Z385" s="210"/>
      <c r="AA385" s="210"/>
      <c r="AB385" s="210"/>
      <c r="AC385" s="210"/>
      <c r="AD385" s="210"/>
      <c r="AE385" s="210"/>
      <c r="AF385" s="210"/>
      <c r="AG385" s="210" t="s">
        <v>139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2" x14ac:dyDescent="0.2">
      <c r="A386" s="227"/>
      <c r="B386" s="228"/>
      <c r="C386" s="263" t="s">
        <v>1140</v>
      </c>
      <c r="D386" s="261"/>
      <c r="E386" s="262">
        <v>7.08</v>
      </c>
      <c r="F386" s="230"/>
      <c r="G386" s="230"/>
      <c r="H386" s="230"/>
      <c r="I386" s="230"/>
      <c r="J386" s="230"/>
      <c r="K386" s="230"/>
      <c r="L386" s="230"/>
      <c r="M386" s="230"/>
      <c r="N386" s="229"/>
      <c r="O386" s="229"/>
      <c r="P386" s="229"/>
      <c r="Q386" s="229"/>
      <c r="R386" s="230"/>
      <c r="S386" s="230"/>
      <c r="T386" s="230"/>
      <c r="U386" s="230"/>
      <c r="V386" s="230"/>
      <c r="W386" s="230"/>
      <c r="X386" s="230"/>
      <c r="Y386" s="230"/>
      <c r="Z386" s="210"/>
      <c r="AA386" s="210"/>
      <c r="AB386" s="210"/>
      <c r="AC386" s="210"/>
      <c r="AD386" s="210"/>
      <c r="AE386" s="210"/>
      <c r="AF386" s="210"/>
      <c r="AG386" s="210" t="s">
        <v>205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3" x14ac:dyDescent="0.2">
      <c r="A387" s="227"/>
      <c r="B387" s="228"/>
      <c r="C387" s="263" t="s">
        <v>1141</v>
      </c>
      <c r="D387" s="261"/>
      <c r="E387" s="262">
        <v>6.62</v>
      </c>
      <c r="F387" s="230"/>
      <c r="G387" s="230"/>
      <c r="H387" s="230"/>
      <c r="I387" s="230"/>
      <c r="J387" s="230"/>
      <c r="K387" s="230"/>
      <c r="L387" s="230"/>
      <c r="M387" s="230"/>
      <c r="N387" s="229"/>
      <c r="O387" s="229"/>
      <c r="P387" s="229"/>
      <c r="Q387" s="229"/>
      <c r="R387" s="230"/>
      <c r="S387" s="230"/>
      <c r="T387" s="230"/>
      <c r="U387" s="230"/>
      <c r="V387" s="230"/>
      <c r="W387" s="230"/>
      <c r="X387" s="230"/>
      <c r="Y387" s="230"/>
      <c r="Z387" s="210"/>
      <c r="AA387" s="210"/>
      <c r="AB387" s="210"/>
      <c r="AC387" s="210"/>
      <c r="AD387" s="210"/>
      <c r="AE387" s="210"/>
      <c r="AF387" s="210"/>
      <c r="AG387" s="210" t="s">
        <v>205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">
      <c r="A388" s="241">
        <v>77</v>
      </c>
      <c r="B388" s="242" t="s">
        <v>1156</v>
      </c>
      <c r="C388" s="251" t="s">
        <v>1157</v>
      </c>
      <c r="D388" s="243" t="s">
        <v>1151</v>
      </c>
      <c r="E388" s="244">
        <v>750.07</v>
      </c>
      <c r="F388" s="245"/>
      <c r="G388" s="246">
        <f>ROUND(E388*F388,2)</f>
        <v>0</v>
      </c>
      <c r="H388" s="231"/>
      <c r="I388" s="230">
        <f>ROUND(E388*H388,2)</f>
        <v>0</v>
      </c>
      <c r="J388" s="231"/>
      <c r="K388" s="230">
        <f>ROUND(E388*J388,2)</f>
        <v>0</v>
      </c>
      <c r="L388" s="230">
        <v>21</v>
      </c>
      <c r="M388" s="230">
        <f>G388*(1+L388/100)</f>
        <v>0</v>
      </c>
      <c r="N388" s="229">
        <v>6.9999999999999999E-4</v>
      </c>
      <c r="O388" s="229">
        <f>ROUND(E388*N388,2)</f>
        <v>0.53</v>
      </c>
      <c r="P388" s="229">
        <v>0</v>
      </c>
      <c r="Q388" s="229">
        <f>ROUND(E388*P388,2)</f>
        <v>0</v>
      </c>
      <c r="R388" s="230"/>
      <c r="S388" s="230" t="s">
        <v>148</v>
      </c>
      <c r="T388" s="230" t="s">
        <v>221</v>
      </c>
      <c r="U388" s="230">
        <v>0</v>
      </c>
      <c r="V388" s="230">
        <f>ROUND(E388*U388,2)</f>
        <v>0</v>
      </c>
      <c r="W388" s="230"/>
      <c r="X388" s="230" t="s">
        <v>166</v>
      </c>
      <c r="Y388" s="230" t="s">
        <v>136</v>
      </c>
      <c r="Z388" s="210"/>
      <c r="AA388" s="210"/>
      <c r="AB388" s="210"/>
      <c r="AC388" s="210"/>
      <c r="AD388" s="210"/>
      <c r="AE388" s="210"/>
      <c r="AF388" s="210"/>
      <c r="AG388" s="210" t="s">
        <v>167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2" x14ac:dyDescent="0.2">
      <c r="A389" s="227"/>
      <c r="B389" s="228"/>
      <c r="C389" s="252" t="s">
        <v>1158</v>
      </c>
      <c r="D389" s="247"/>
      <c r="E389" s="247"/>
      <c r="F389" s="247"/>
      <c r="G389" s="247"/>
      <c r="H389" s="230"/>
      <c r="I389" s="230"/>
      <c r="J389" s="230"/>
      <c r="K389" s="230"/>
      <c r="L389" s="230"/>
      <c r="M389" s="230"/>
      <c r="N389" s="229"/>
      <c r="O389" s="229"/>
      <c r="P389" s="229"/>
      <c r="Q389" s="229"/>
      <c r="R389" s="230"/>
      <c r="S389" s="230"/>
      <c r="T389" s="230"/>
      <c r="U389" s="230"/>
      <c r="V389" s="230"/>
      <c r="W389" s="230"/>
      <c r="X389" s="230"/>
      <c r="Y389" s="230"/>
      <c r="Z389" s="210"/>
      <c r="AA389" s="210"/>
      <c r="AB389" s="210"/>
      <c r="AC389" s="210"/>
      <c r="AD389" s="210"/>
      <c r="AE389" s="210"/>
      <c r="AF389" s="210"/>
      <c r="AG389" s="210" t="s">
        <v>139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2" x14ac:dyDescent="0.2">
      <c r="A390" s="227"/>
      <c r="B390" s="228"/>
      <c r="C390" s="263" t="s">
        <v>1145</v>
      </c>
      <c r="D390" s="261"/>
      <c r="E390" s="262">
        <v>243.71</v>
      </c>
      <c r="F390" s="230"/>
      <c r="G390" s="230"/>
      <c r="H390" s="230"/>
      <c r="I390" s="230"/>
      <c r="J390" s="230"/>
      <c r="K390" s="230"/>
      <c r="L390" s="230"/>
      <c r="M390" s="230"/>
      <c r="N390" s="229"/>
      <c r="O390" s="229"/>
      <c r="P390" s="229"/>
      <c r="Q390" s="229"/>
      <c r="R390" s="230"/>
      <c r="S390" s="230"/>
      <c r="T390" s="230"/>
      <c r="U390" s="230"/>
      <c r="V390" s="230"/>
      <c r="W390" s="230"/>
      <c r="X390" s="230"/>
      <c r="Y390" s="230"/>
      <c r="Z390" s="210"/>
      <c r="AA390" s="210"/>
      <c r="AB390" s="210"/>
      <c r="AC390" s="210"/>
      <c r="AD390" s="210"/>
      <c r="AE390" s="210"/>
      <c r="AF390" s="210"/>
      <c r="AG390" s="210" t="s">
        <v>205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3" x14ac:dyDescent="0.2">
      <c r="A391" s="227"/>
      <c r="B391" s="228"/>
      <c r="C391" s="263" t="s">
        <v>1146</v>
      </c>
      <c r="D391" s="261"/>
      <c r="E391" s="262">
        <v>262.7</v>
      </c>
      <c r="F391" s="230"/>
      <c r="G391" s="230"/>
      <c r="H391" s="230"/>
      <c r="I391" s="230"/>
      <c r="J391" s="230"/>
      <c r="K391" s="230"/>
      <c r="L391" s="230"/>
      <c r="M391" s="230"/>
      <c r="N391" s="229"/>
      <c r="O391" s="229"/>
      <c r="P391" s="229"/>
      <c r="Q391" s="229"/>
      <c r="R391" s="230"/>
      <c r="S391" s="230"/>
      <c r="T391" s="230"/>
      <c r="U391" s="230"/>
      <c r="V391" s="230"/>
      <c r="W391" s="230"/>
      <c r="X391" s="230"/>
      <c r="Y391" s="230"/>
      <c r="Z391" s="210"/>
      <c r="AA391" s="210"/>
      <c r="AB391" s="210"/>
      <c r="AC391" s="210"/>
      <c r="AD391" s="210"/>
      <c r="AE391" s="210"/>
      <c r="AF391" s="210"/>
      <c r="AG391" s="210" t="s">
        <v>205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3" x14ac:dyDescent="0.2">
      <c r="A392" s="227"/>
      <c r="B392" s="228"/>
      <c r="C392" s="263" t="s">
        <v>1147</v>
      </c>
      <c r="D392" s="261"/>
      <c r="E392" s="262">
        <v>208.68</v>
      </c>
      <c r="F392" s="230"/>
      <c r="G392" s="230"/>
      <c r="H392" s="230"/>
      <c r="I392" s="230"/>
      <c r="J392" s="230"/>
      <c r="K392" s="230"/>
      <c r="L392" s="230"/>
      <c r="M392" s="230"/>
      <c r="N392" s="229"/>
      <c r="O392" s="229"/>
      <c r="P392" s="229"/>
      <c r="Q392" s="229"/>
      <c r="R392" s="230"/>
      <c r="S392" s="230"/>
      <c r="T392" s="230"/>
      <c r="U392" s="230"/>
      <c r="V392" s="230"/>
      <c r="W392" s="230"/>
      <c r="X392" s="230"/>
      <c r="Y392" s="230"/>
      <c r="Z392" s="210"/>
      <c r="AA392" s="210"/>
      <c r="AB392" s="210"/>
      <c r="AC392" s="210"/>
      <c r="AD392" s="210"/>
      <c r="AE392" s="210"/>
      <c r="AF392" s="210"/>
      <c r="AG392" s="210" t="s">
        <v>205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3" x14ac:dyDescent="0.2">
      <c r="A393" s="227"/>
      <c r="B393" s="228"/>
      <c r="C393" s="263" t="s">
        <v>1148</v>
      </c>
      <c r="D393" s="261"/>
      <c r="E393" s="262">
        <v>34.979999999999997</v>
      </c>
      <c r="F393" s="230"/>
      <c r="G393" s="230"/>
      <c r="H393" s="230"/>
      <c r="I393" s="230"/>
      <c r="J393" s="230"/>
      <c r="K393" s="230"/>
      <c r="L393" s="230"/>
      <c r="M393" s="230"/>
      <c r="N393" s="229"/>
      <c r="O393" s="229"/>
      <c r="P393" s="229"/>
      <c r="Q393" s="229"/>
      <c r="R393" s="230"/>
      <c r="S393" s="230"/>
      <c r="T393" s="230"/>
      <c r="U393" s="230"/>
      <c r="V393" s="230"/>
      <c r="W393" s="230"/>
      <c r="X393" s="230"/>
      <c r="Y393" s="230"/>
      <c r="Z393" s="210"/>
      <c r="AA393" s="210"/>
      <c r="AB393" s="210"/>
      <c r="AC393" s="210"/>
      <c r="AD393" s="210"/>
      <c r="AE393" s="210"/>
      <c r="AF393" s="210"/>
      <c r="AG393" s="210" t="s">
        <v>205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">
      <c r="A394" s="241">
        <v>78</v>
      </c>
      <c r="B394" s="242" t="s">
        <v>1159</v>
      </c>
      <c r="C394" s="251" t="s">
        <v>1160</v>
      </c>
      <c r="D394" s="243" t="s">
        <v>307</v>
      </c>
      <c r="E394" s="244">
        <v>813</v>
      </c>
      <c r="F394" s="245"/>
      <c r="G394" s="246">
        <f>ROUND(E394*F394,2)</f>
        <v>0</v>
      </c>
      <c r="H394" s="231"/>
      <c r="I394" s="230">
        <f>ROUND(E394*H394,2)</f>
        <v>0</v>
      </c>
      <c r="J394" s="231"/>
      <c r="K394" s="230">
        <f>ROUND(E394*J394,2)</f>
        <v>0</v>
      </c>
      <c r="L394" s="230">
        <v>21</v>
      </c>
      <c r="M394" s="230">
        <f>G394*(1+L394/100)</f>
        <v>0</v>
      </c>
      <c r="N394" s="229">
        <v>0</v>
      </c>
      <c r="O394" s="229">
        <f>ROUND(E394*N394,2)</f>
        <v>0</v>
      </c>
      <c r="P394" s="229">
        <v>0</v>
      </c>
      <c r="Q394" s="229">
        <f>ROUND(E394*P394,2)</f>
        <v>0</v>
      </c>
      <c r="R394" s="230" t="s">
        <v>322</v>
      </c>
      <c r="S394" s="230" t="s">
        <v>148</v>
      </c>
      <c r="T394" s="230" t="s">
        <v>221</v>
      </c>
      <c r="U394" s="230">
        <v>0</v>
      </c>
      <c r="V394" s="230">
        <f>ROUND(E394*U394,2)</f>
        <v>0</v>
      </c>
      <c r="W394" s="230"/>
      <c r="X394" s="230" t="s">
        <v>323</v>
      </c>
      <c r="Y394" s="230" t="s">
        <v>136</v>
      </c>
      <c r="Z394" s="210"/>
      <c r="AA394" s="210"/>
      <c r="AB394" s="210"/>
      <c r="AC394" s="210"/>
      <c r="AD394" s="210"/>
      <c r="AE394" s="210"/>
      <c r="AF394" s="210"/>
      <c r="AG394" s="210" t="s">
        <v>324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2" x14ac:dyDescent="0.2">
      <c r="A395" s="227"/>
      <c r="B395" s="228"/>
      <c r="C395" s="252" t="s">
        <v>1161</v>
      </c>
      <c r="D395" s="247"/>
      <c r="E395" s="247"/>
      <c r="F395" s="247"/>
      <c r="G395" s="247"/>
      <c r="H395" s="230"/>
      <c r="I395" s="230"/>
      <c r="J395" s="230"/>
      <c r="K395" s="230"/>
      <c r="L395" s="230"/>
      <c r="M395" s="230"/>
      <c r="N395" s="229"/>
      <c r="O395" s="229"/>
      <c r="P395" s="229"/>
      <c r="Q395" s="229"/>
      <c r="R395" s="230"/>
      <c r="S395" s="230"/>
      <c r="T395" s="230"/>
      <c r="U395" s="230"/>
      <c r="V395" s="230"/>
      <c r="W395" s="230"/>
      <c r="X395" s="230"/>
      <c r="Y395" s="230"/>
      <c r="Z395" s="210"/>
      <c r="AA395" s="210"/>
      <c r="AB395" s="210"/>
      <c r="AC395" s="210"/>
      <c r="AD395" s="210"/>
      <c r="AE395" s="210"/>
      <c r="AF395" s="210"/>
      <c r="AG395" s="210" t="s">
        <v>139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ht="22.5" outlineLevel="2" x14ac:dyDescent="0.2">
      <c r="A396" s="227"/>
      <c r="B396" s="228"/>
      <c r="C396" s="263" t="s">
        <v>1133</v>
      </c>
      <c r="D396" s="261"/>
      <c r="E396" s="262">
        <v>14.8</v>
      </c>
      <c r="F396" s="230"/>
      <c r="G396" s="230"/>
      <c r="H396" s="230"/>
      <c r="I396" s="230"/>
      <c r="J396" s="230"/>
      <c r="K396" s="230"/>
      <c r="L396" s="230"/>
      <c r="M396" s="230"/>
      <c r="N396" s="229"/>
      <c r="O396" s="229"/>
      <c r="P396" s="229"/>
      <c r="Q396" s="229"/>
      <c r="R396" s="230"/>
      <c r="S396" s="230"/>
      <c r="T396" s="230"/>
      <c r="U396" s="230"/>
      <c r="V396" s="230"/>
      <c r="W396" s="230"/>
      <c r="X396" s="230"/>
      <c r="Y396" s="230"/>
      <c r="Z396" s="210"/>
      <c r="AA396" s="210"/>
      <c r="AB396" s="210"/>
      <c r="AC396" s="210"/>
      <c r="AD396" s="210"/>
      <c r="AE396" s="210"/>
      <c r="AF396" s="210"/>
      <c r="AG396" s="210" t="s">
        <v>205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ht="22.5" outlineLevel="3" x14ac:dyDescent="0.2">
      <c r="A397" s="227"/>
      <c r="B397" s="228"/>
      <c r="C397" s="263" t="s">
        <v>1134</v>
      </c>
      <c r="D397" s="261"/>
      <c r="E397" s="262">
        <v>29.04</v>
      </c>
      <c r="F397" s="230"/>
      <c r="G397" s="230"/>
      <c r="H397" s="230"/>
      <c r="I397" s="230"/>
      <c r="J397" s="230"/>
      <c r="K397" s="230"/>
      <c r="L397" s="230"/>
      <c r="M397" s="230"/>
      <c r="N397" s="229"/>
      <c r="O397" s="229"/>
      <c r="P397" s="229"/>
      <c r="Q397" s="229"/>
      <c r="R397" s="230"/>
      <c r="S397" s="230"/>
      <c r="T397" s="230"/>
      <c r="U397" s="230"/>
      <c r="V397" s="230"/>
      <c r="W397" s="230"/>
      <c r="X397" s="230"/>
      <c r="Y397" s="230"/>
      <c r="Z397" s="210"/>
      <c r="AA397" s="210"/>
      <c r="AB397" s="210"/>
      <c r="AC397" s="210"/>
      <c r="AD397" s="210"/>
      <c r="AE397" s="210"/>
      <c r="AF397" s="210"/>
      <c r="AG397" s="210" t="s">
        <v>205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3" x14ac:dyDescent="0.2">
      <c r="A398" s="227"/>
      <c r="B398" s="228"/>
      <c r="C398" s="263" t="s">
        <v>1135</v>
      </c>
      <c r="D398" s="261"/>
      <c r="E398" s="262">
        <v>3.95</v>
      </c>
      <c r="F398" s="230"/>
      <c r="G398" s="230"/>
      <c r="H398" s="230"/>
      <c r="I398" s="230"/>
      <c r="J398" s="230"/>
      <c r="K398" s="230"/>
      <c r="L398" s="230"/>
      <c r="M398" s="230"/>
      <c r="N398" s="229"/>
      <c r="O398" s="229"/>
      <c r="P398" s="229"/>
      <c r="Q398" s="229"/>
      <c r="R398" s="230"/>
      <c r="S398" s="230"/>
      <c r="T398" s="230"/>
      <c r="U398" s="230"/>
      <c r="V398" s="230"/>
      <c r="W398" s="230"/>
      <c r="X398" s="230"/>
      <c r="Y398" s="230"/>
      <c r="Z398" s="210"/>
      <c r="AA398" s="210"/>
      <c r="AB398" s="210"/>
      <c r="AC398" s="210"/>
      <c r="AD398" s="210"/>
      <c r="AE398" s="210"/>
      <c r="AF398" s="210"/>
      <c r="AG398" s="210" t="s">
        <v>205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3" x14ac:dyDescent="0.2">
      <c r="A399" s="227"/>
      <c r="B399" s="228"/>
      <c r="C399" s="263" t="s">
        <v>1136</v>
      </c>
      <c r="D399" s="261"/>
      <c r="E399" s="262">
        <v>1.44</v>
      </c>
      <c r="F399" s="230"/>
      <c r="G399" s="230"/>
      <c r="H399" s="230"/>
      <c r="I399" s="230"/>
      <c r="J399" s="230"/>
      <c r="K399" s="230"/>
      <c r="L399" s="230"/>
      <c r="M399" s="230"/>
      <c r="N399" s="229"/>
      <c r="O399" s="229"/>
      <c r="P399" s="229"/>
      <c r="Q399" s="229"/>
      <c r="R399" s="230"/>
      <c r="S399" s="230"/>
      <c r="T399" s="230"/>
      <c r="U399" s="230"/>
      <c r="V399" s="230"/>
      <c r="W399" s="230"/>
      <c r="X399" s="230"/>
      <c r="Y399" s="230"/>
      <c r="Z399" s="210"/>
      <c r="AA399" s="210"/>
      <c r="AB399" s="210"/>
      <c r="AC399" s="210"/>
      <c r="AD399" s="210"/>
      <c r="AE399" s="210"/>
      <c r="AF399" s="210"/>
      <c r="AG399" s="210" t="s">
        <v>205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3" x14ac:dyDescent="0.2">
      <c r="A400" s="227"/>
      <c r="B400" s="228"/>
      <c r="C400" s="263" t="s">
        <v>1140</v>
      </c>
      <c r="D400" s="261"/>
      <c r="E400" s="262">
        <v>7.08</v>
      </c>
      <c r="F400" s="230"/>
      <c r="G400" s="230"/>
      <c r="H400" s="230"/>
      <c r="I400" s="230"/>
      <c r="J400" s="230"/>
      <c r="K400" s="230"/>
      <c r="L400" s="230"/>
      <c r="M400" s="230"/>
      <c r="N400" s="229"/>
      <c r="O400" s="229"/>
      <c r="P400" s="229"/>
      <c r="Q400" s="229"/>
      <c r="R400" s="230"/>
      <c r="S400" s="230"/>
      <c r="T400" s="230"/>
      <c r="U400" s="230"/>
      <c r="V400" s="230"/>
      <c r="W400" s="230"/>
      <c r="X400" s="230"/>
      <c r="Y400" s="230"/>
      <c r="Z400" s="210"/>
      <c r="AA400" s="210"/>
      <c r="AB400" s="210"/>
      <c r="AC400" s="210"/>
      <c r="AD400" s="210"/>
      <c r="AE400" s="210"/>
      <c r="AF400" s="210"/>
      <c r="AG400" s="210" t="s">
        <v>205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3" x14ac:dyDescent="0.2">
      <c r="A401" s="227"/>
      <c r="B401" s="228"/>
      <c r="C401" s="263" t="s">
        <v>1141</v>
      </c>
      <c r="D401" s="261"/>
      <c r="E401" s="262">
        <v>6.62</v>
      </c>
      <c r="F401" s="230"/>
      <c r="G401" s="230"/>
      <c r="H401" s="230"/>
      <c r="I401" s="230"/>
      <c r="J401" s="230"/>
      <c r="K401" s="230"/>
      <c r="L401" s="230"/>
      <c r="M401" s="230"/>
      <c r="N401" s="229"/>
      <c r="O401" s="229"/>
      <c r="P401" s="229"/>
      <c r="Q401" s="229"/>
      <c r="R401" s="230"/>
      <c r="S401" s="230"/>
      <c r="T401" s="230"/>
      <c r="U401" s="230"/>
      <c r="V401" s="230"/>
      <c r="W401" s="230"/>
      <c r="X401" s="230"/>
      <c r="Y401" s="230"/>
      <c r="Z401" s="210"/>
      <c r="AA401" s="210"/>
      <c r="AB401" s="210"/>
      <c r="AC401" s="210"/>
      <c r="AD401" s="210"/>
      <c r="AE401" s="210"/>
      <c r="AF401" s="210"/>
      <c r="AG401" s="210" t="s">
        <v>205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3" x14ac:dyDescent="0.2">
      <c r="A402" s="227"/>
      <c r="B402" s="228"/>
      <c r="C402" s="263" t="s">
        <v>1145</v>
      </c>
      <c r="D402" s="261"/>
      <c r="E402" s="262">
        <v>243.71</v>
      </c>
      <c r="F402" s="230"/>
      <c r="G402" s="230"/>
      <c r="H402" s="230"/>
      <c r="I402" s="230"/>
      <c r="J402" s="230"/>
      <c r="K402" s="230"/>
      <c r="L402" s="230"/>
      <c r="M402" s="230"/>
      <c r="N402" s="229"/>
      <c r="O402" s="229"/>
      <c r="P402" s="229"/>
      <c r="Q402" s="229"/>
      <c r="R402" s="230"/>
      <c r="S402" s="230"/>
      <c r="T402" s="230"/>
      <c r="U402" s="230"/>
      <c r="V402" s="230"/>
      <c r="W402" s="230"/>
      <c r="X402" s="230"/>
      <c r="Y402" s="230"/>
      <c r="Z402" s="210"/>
      <c r="AA402" s="210"/>
      <c r="AB402" s="210"/>
      <c r="AC402" s="210"/>
      <c r="AD402" s="210"/>
      <c r="AE402" s="210"/>
      <c r="AF402" s="210"/>
      <c r="AG402" s="210" t="s">
        <v>205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3" x14ac:dyDescent="0.2">
      <c r="A403" s="227"/>
      <c r="B403" s="228"/>
      <c r="C403" s="263" t="s">
        <v>1146</v>
      </c>
      <c r="D403" s="261"/>
      <c r="E403" s="262">
        <v>262.7</v>
      </c>
      <c r="F403" s="230"/>
      <c r="G403" s="230"/>
      <c r="H403" s="230"/>
      <c r="I403" s="230"/>
      <c r="J403" s="230"/>
      <c r="K403" s="230"/>
      <c r="L403" s="230"/>
      <c r="M403" s="230"/>
      <c r="N403" s="229"/>
      <c r="O403" s="229"/>
      <c r="P403" s="229"/>
      <c r="Q403" s="229"/>
      <c r="R403" s="230"/>
      <c r="S403" s="230"/>
      <c r="T403" s="230"/>
      <c r="U403" s="230"/>
      <c r="V403" s="230"/>
      <c r="W403" s="230"/>
      <c r="X403" s="230"/>
      <c r="Y403" s="230"/>
      <c r="Z403" s="210"/>
      <c r="AA403" s="210"/>
      <c r="AB403" s="210"/>
      <c r="AC403" s="210"/>
      <c r="AD403" s="210"/>
      <c r="AE403" s="210"/>
      <c r="AF403" s="210"/>
      <c r="AG403" s="210" t="s">
        <v>205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3" x14ac:dyDescent="0.2">
      <c r="A404" s="227"/>
      <c r="B404" s="228"/>
      <c r="C404" s="263" t="s">
        <v>1147</v>
      </c>
      <c r="D404" s="261"/>
      <c r="E404" s="262">
        <v>208.68</v>
      </c>
      <c r="F404" s="230"/>
      <c r="G404" s="230"/>
      <c r="H404" s="230"/>
      <c r="I404" s="230"/>
      <c r="J404" s="230"/>
      <c r="K404" s="230"/>
      <c r="L404" s="230"/>
      <c r="M404" s="230"/>
      <c r="N404" s="229"/>
      <c r="O404" s="229"/>
      <c r="P404" s="229"/>
      <c r="Q404" s="229"/>
      <c r="R404" s="230"/>
      <c r="S404" s="230"/>
      <c r="T404" s="230"/>
      <c r="U404" s="230"/>
      <c r="V404" s="230"/>
      <c r="W404" s="230"/>
      <c r="X404" s="230"/>
      <c r="Y404" s="230"/>
      <c r="Z404" s="210"/>
      <c r="AA404" s="210"/>
      <c r="AB404" s="210"/>
      <c r="AC404" s="210"/>
      <c r="AD404" s="210"/>
      <c r="AE404" s="210"/>
      <c r="AF404" s="210"/>
      <c r="AG404" s="210" t="s">
        <v>205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3" x14ac:dyDescent="0.2">
      <c r="A405" s="227"/>
      <c r="B405" s="228"/>
      <c r="C405" s="263" t="s">
        <v>1148</v>
      </c>
      <c r="D405" s="261"/>
      <c r="E405" s="262">
        <v>34.979999999999997</v>
      </c>
      <c r="F405" s="230"/>
      <c r="G405" s="230"/>
      <c r="H405" s="230"/>
      <c r="I405" s="230"/>
      <c r="J405" s="230"/>
      <c r="K405" s="230"/>
      <c r="L405" s="230"/>
      <c r="M405" s="230"/>
      <c r="N405" s="229"/>
      <c r="O405" s="229"/>
      <c r="P405" s="229"/>
      <c r="Q405" s="229"/>
      <c r="R405" s="230"/>
      <c r="S405" s="230"/>
      <c r="T405" s="230"/>
      <c r="U405" s="230"/>
      <c r="V405" s="230"/>
      <c r="W405" s="230"/>
      <c r="X405" s="230"/>
      <c r="Y405" s="230"/>
      <c r="Z405" s="210"/>
      <c r="AA405" s="210"/>
      <c r="AB405" s="210"/>
      <c r="AC405" s="210"/>
      <c r="AD405" s="210"/>
      <c r="AE405" s="210"/>
      <c r="AF405" s="210"/>
      <c r="AG405" s="210" t="s">
        <v>205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1" x14ac:dyDescent="0.2">
      <c r="A406" s="241">
        <v>79</v>
      </c>
      <c r="B406" s="242" t="s">
        <v>1162</v>
      </c>
      <c r="C406" s="251" t="s">
        <v>1163</v>
      </c>
      <c r="D406" s="243" t="s">
        <v>1164</v>
      </c>
      <c r="E406" s="244">
        <v>4</v>
      </c>
      <c r="F406" s="245"/>
      <c r="G406" s="246">
        <f>ROUND(E406*F406,2)</f>
        <v>0</v>
      </c>
      <c r="H406" s="231"/>
      <c r="I406" s="230">
        <f>ROUND(E406*H406,2)</f>
        <v>0</v>
      </c>
      <c r="J406" s="231"/>
      <c r="K406" s="230">
        <f>ROUND(E406*J406,2)</f>
        <v>0</v>
      </c>
      <c r="L406" s="230">
        <v>21</v>
      </c>
      <c r="M406" s="230">
        <f>G406*(1+L406/100)</f>
        <v>0</v>
      </c>
      <c r="N406" s="229">
        <v>1.7000000000000001E-4</v>
      </c>
      <c r="O406" s="229">
        <f>ROUND(E406*N406,2)</f>
        <v>0</v>
      </c>
      <c r="P406" s="229">
        <v>0</v>
      </c>
      <c r="Q406" s="229">
        <f>ROUND(E406*P406,2)</f>
        <v>0</v>
      </c>
      <c r="R406" s="230"/>
      <c r="S406" s="230" t="s">
        <v>148</v>
      </c>
      <c r="T406" s="230" t="s">
        <v>221</v>
      </c>
      <c r="U406" s="230">
        <v>7.1</v>
      </c>
      <c r="V406" s="230">
        <f>ROUND(E406*U406,2)</f>
        <v>28.4</v>
      </c>
      <c r="W406" s="230"/>
      <c r="X406" s="230" t="s">
        <v>200</v>
      </c>
      <c r="Y406" s="230" t="s">
        <v>136</v>
      </c>
      <c r="Z406" s="210"/>
      <c r="AA406" s="210"/>
      <c r="AB406" s="210"/>
      <c r="AC406" s="210"/>
      <c r="AD406" s="210"/>
      <c r="AE406" s="210"/>
      <c r="AF406" s="210"/>
      <c r="AG406" s="210" t="s">
        <v>201</v>
      </c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2" x14ac:dyDescent="0.2">
      <c r="A407" s="227"/>
      <c r="B407" s="228"/>
      <c r="C407" s="252" t="s">
        <v>1165</v>
      </c>
      <c r="D407" s="247"/>
      <c r="E407" s="247"/>
      <c r="F407" s="247"/>
      <c r="G407" s="247"/>
      <c r="H407" s="230"/>
      <c r="I407" s="230"/>
      <c r="J407" s="230"/>
      <c r="K407" s="230"/>
      <c r="L407" s="230"/>
      <c r="M407" s="230"/>
      <c r="N407" s="229"/>
      <c r="O407" s="229"/>
      <c r="P407" s="229"/>
      <c r="Q407" s="229"/>
      <c r="R407" s="230"/>
      <c r="S407" s="230"/>
      <c r="T407" s="230"/>
      <c r="U407" s="230"/>
      <c r="V407" s="230"/>
      <c r="W407" s="230"/>
      <c r="X407" s="230"/>
      <c r="Y407" s="230"/>
      <c r="Z407" s="210"/>
      <c r="AA407" s="210"/>
      <c r="AB407" s="210"/>
      <c r="AC407" s="210"/>
      <c r="AD407" s="210"/>
      <c r="AE407" s="210"/>
      <c r="AF407" s="210"/>
      <c r="AG407" s="210" t="s">
        <v>139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">
      <c r="A408" s="241">
        <v>80</v>
      </c>
      <c r="B408" s="242" t="s">
        <v>1166</v>
      </c>
      <c r="C408" s="251" t="s">
        <v>1167</v>
      </c>
      <c r="D408" s="243" t="s">
        <v>341</v>
      </c>
      <c r="E408" s="244">
        <v>1</v>
      </c>
      <c r="F408" s="245"/>
      <c r="G408" s="246">
        <f>ROUND(E408*F408,2)</f>
        <v>0</v>
      </c>
      <c r="H408" s="231"/>
      <c r="I408" s="230">
        <f>ROUND(E408*H408,2)</f>
        <v>0</v>
      </c>
      <c r="J408" s="231"/>
      <c r="K408" s="230">
        <f>ROUND(E408*J408,2)</f>
        <v>0</v>
      </c>
      <c r="L408" s="230">
        <v>21</v>
      </c>
      <c r="M408" s="230">
        <f>G408*(1+L408/100)</f>
        <v>0</v>
      </c>
      <c r="N408" s="229">
        <v>0</v>
      </c>
      <c r="O408" s="229">
        <f>ROUND(E408*N408,2)</f>
        <v>0</v>
      </c>
      <c r="P408" s="229">
        <v>0</v>
      </c>
      <c r="Q408" s="229">
        <f>ROUND(E408*P408,2)</f>
        <v>0</v>
      </c>
      <c r="R408" s="230"/>
      <c r="S408" s="230" t="s">
        <v>148</v>
      </c>
      <c r="T408" s="230" t="s">
        <v>1168</v>
      </c>
      <c r="U408" s="230">
        <v>0</v>
      </c>
      <c r="V408" s="230">
        <f>ROUND(E408*U408,2)</f>
        <v>0</v>
      </c>
      <c r="W408" s="230"/>
      <c r="X408" s="230" t="s">
        <v>166</v>
      </c>
      <c r="Y408" s="230" t="s">
        <v>136</v>
      </c>
      <c r="Z408" s="210"/>
      <c r="AA408" s="210"/>
      <c r="AB408" s="210"/>
      <c r="AC408" s="210"/>
      <c r="AD408" s="210"/>
      <c r="AE408" s="210"/>
      <c r="AF408" s="210"/>
      <c r="AG408" s="210" t="s">
        <v>167</v>
      </c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ht="45" outlineLevel="2" x14ac:dyDescent="0.2">
      <c r="A409" s="227"/>
      <c r="B409" s="228"/>
      <c r="C409" s="252" t="s">
        <v>1169</v>
      </c>
      <c r="D409" s="247"/>
      <c r="E409" s="247"/>
      <c r="F409" s="247"/>
      <c r="G409" s="247"/>
      <c r="H409" s="230"/>
      <c r="I409" s="230"/>
      <c r="J409" s="230"/>
      <c r="K409" s="230"/>
      <c r="L409" s="230"/>
      <c r="M409" s="230"/>
      <c r="N409" s="229"/>
      <c r="O409" s="229"/>
      <c r="P409" s="229"/>
      <c r="Q409" s="229"/>
      <c r="R409" s="230"/>
      <c r="S409" s="230"/>
      <c r="T409" s="230"/>
      <c r="U409" s="230"/>
      <c r="V409" s="230"/>
      <c r="W409" s="230"/>
      <c r="X409" s="230"/>
      <c r="Y409" s="230"/>
      <c r="Z409" s="210"/>
      <c r="AA409" s="210"/>
      <c r="AB409" s="210"/>
      <c r="AC409" s="210"/>
      <c r="AD409" s="210"/>
      <c r="AE409" s="210"/>
      <c r="AF409" s="210"/>
      <c r="AG409" s="210" t="s">
        <v>139</v>
      </c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49" t="str">
        <f>C409</f>
        <v>- lapač splavenin (začátek stoky A) o rozměru 1000 x 800 x 900 mm (DxŠxV) s tloušťkou stěny 250 mm, hloubka minimálně 900 mm. Dno lapače splavenin bude odlážděno lomovým kamenem do betonu C20/25 XF3 a bude vytvořen sedimentační prostor 300 mm pod dnem potrubí dešťové kanalizace. Na straně silniční příkopy budou do čela lapače splavenin zabetonovány dvě drenážní trubky DN100.</v>
      </c>
      <c r="BB409" s="210"/>
      <c r="BC409" s="210"/>
      <c r="BD409" s="210"/>
      <c r="BE409" s="210"/>
      <c r="BF409" s="210"/>
      <c r="BG409" s="210"/>
      <c r="BH409" s="210"/>
    </row>
    <row r="410" spans="1:60" outlineLevel="3" x14ac:dyDescent="0.2">
      <c r="A410" s="227"/>
      <c r="B410" s="228"/>
      <c r="C410" s="253" t="s">
        <v>1170</v>
      </c>
      <c r="D410" s="248"/>
      <c r="E410" s="248"/>
      <c r="F410" s="248"/>
      <c r="G410" s="248"/>
      <c r="H410" s="230"/>
      <c r="I410" s="230"/>
      <c r="J410" s="230"/>
      <c r="K410" s="230"/>
      <c r="L410" s="230"/>
      <c r="M410" s="230"/>
      <c r="N410" s="229"/>
      <c r="O410" s="229"/>
      <c r="P410" s="229"/>
      <c r="Q410" s="229"/>
      <c r="R410" s="230"/>
      <c r="S410" s="230"/>
      <c r="T410" s="230"/>
      <c r="U410" s="230"/>
      <c r="V410" s="230"/>
      <c r="W410" s="230"/>
      <c r="X410" s="230"/>
      <c r="Y410" s="230"/>
      <c r="Z410" s="210"/>
      <c r="AA410" s="210"/>
      <c r="AB410" s="210"/>
      <c r="AC410" s="210"/>
      <c r="AD410" s="210"/>
      <c r="AE410" s="210"/>
      <c r="AF410" s="210"/>
      <c r="AG410" s="210" t="s">
        <v>139</v>
      </c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3" x14ac:dyDescent="0.2">
      <c r="A411" s="227"/>
      <c r="B411" s="228"/>
      <c r="C411" s="253" t="s">
        <v>1171</v>
      </c>
      <c r="D411" s="248"/>
      <c r="E411" s="248"/>
      <c r="F411" s="248"/>
      <c r="G411" s="248"/>
      <c r="H411" s="230"/>
      <c r="I411" s="230"/>
      <c r="J411" s="230"/>
      <c r="K411" s="230"/>
      <c r="L411" s="230"/>
      <c r="M411" s="230"/>
      <c r="N411" s="229"/>
      <c r="O411" s="229"/>
      <c r="P411" s="229"/>
      <c r="Q411" s="229"/>
      <c r="R411" s="230"/>
      <c r="S411" s="230"/>
      <c r="T411" s="230"/>
      <c r="U411" s="230"/>
      <c r="V411" s="230"/>
      <c r="W411" s="230"/>
      <c r="X411" s="230"/>
      <c r="Y411" s="230"/>
      <c r="Z411" s="210"/>
      <c r="AA411" s="210"/>
      <c r="AB411" s="210"/>
      <c r="AC411" s="210"/>
      <c r="AD411" s="210"/>
      <c r="AE411" s="210"/>
      <c r="AF411" s="210"/>
      <c r="AG411" s="210" t="s">
        <v>139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x14ac:dyDescent="0.2">
      <c r="A412" s="234" t="s">
        <v>128</v>
      </c>
      <c r="B412" s="235" t="s">
        <v>91</v>
      </c>
      <c r="C412" s="250" t="s">
        <v>92</v>
      </c>
      <c r="D412" s="236"/>
      <c r="E412" s="237"/>
      <c r="F412" s="238"/>
      <c r="G412" s="239">
        <f>SUMIF(AG413:AG426,"&lt;&gt;NOR",G413:G426)</f>
        <v>0</v>
      </c>
      <c r="H412" s="233"/>
      <c r="I412" s="233">
        <f>SUM(I413:I426)</f>
        <v>0</v>
      </c>
      <c r="J412" s="233"/>
      <c r="K412" s="233">
        <f>SUM(K413:K426)</f>
        <v>0</v>
      </c>
      <c r="L412" s="233"/>
      <c r="M412" s="233">
        <f>SUM(M413:M426)</f>
        <v>0</v>
      </c>
      <c r="N412" s="232"/>
      <c r="O412" s="232">
        <f>SUM(O413:O426)</f>
        <v>0.14000000000000001</v>
      </c>
      <c r="P412" s="232"/>
      <c r="Q412" s="232">
        <f>SUM(Q413:Q426)</f>
        <v>20.580000000000002</v>
      </c>
      <c r="R412" s="233"/>
      <c r="S412" s="233"/>
      <c r="T412" s="233"/>
      <c r="U412" s="233"/>
      <c r="V412" s="233">
        <f>SUM(V413:V426)</f>
        <v>0</v>
      </c>
      <c r="W412" s="233"/>
      <c r="X412" s="233"/>
      <c r="Y412" s="233"/>
      <c r="AG412" t="s">
        <v>129</v>
      </c>
    </row>
    <row r="413" spans="1:60" outlineLevel="1" x14ac:dyDescent="0.2">
      <c r="A413" s="241">
        <v>81</v>
      </c>
      <c r="B413" s="242" t="s">
        <v>1172</v>
      </c>
      <c r="C413" s="251" t="s">
        <v>1173</v>
      </c>
      <c r="D413" s="243" t="s">
        <v>199</v>
      </c>
      <c r="E413" s="244">
        <v>4</v>
      </c>
      <c r="F413" s="245"/>
      <c r="G413" s="246">
        <f>ROUND(E413*F413,2)</f>
        <v>0</v>
      </c>
      <c r="H413" s="231"/>
      <c r="I413" s="230">
        <f>ROUND(E413*H413,2)</f>
        <v>0</v>
      </c>
      <c r="J413" s="231"/>
      <c r="K413" s="230">
        <f>ROUND(E413*J413,2)</f>
        <v>0</v>
      </c>
      <c r="L413" s="230">
        <v>21</v>
      </c>
      <c r="M413" s="230">
        <f>G413*(1+L413/100)</f>
        <v>0</v>
      </c>
      <c r="N413" s="229">
        <v>0</v>
      </c>
      <c r="O413" s="229">
        <f>ROUND(E413*N413,2)</f>
        <v>0</v>
      </c>
      <c r="P413" s="229">
        <v>0</v>
      </c>
      <c r="Q413" s="229">
        <f>ROUND(E413*P413,2)</f>
        <v>0</v>
      </c>
      <c r="R413" s="230"/>
      <c r="S413" s="230" t="s">
        <v>148</v>
      </c>
      <c r="T413" s="230" t="s">
        <v>1168</v>
      </c>
      <c r="U413" s="230">
        <v>0</v>
      </c>
      <c r="V413" s="230">
        <f>ROUND(E413*U413,2)</f>
        <v>0</v>
      </c>
      <c r="W413" s="230"/>
      <c r="X413" s="230" t="s">
        <v>166</v>
      </c>
      <c r="Y413" s="230" t="s">
        <v>136</v>
      </c>
      <c r="Z413" s="210"/>
      <c r="AA413" s="210"/>
      <c r="AB413" s="210"/>
      <c r="AC413" s="210"/>
      <c r="AD413" s="210"/>
      <c r="AE413" s="210"/>
      <c r="AF413" s="210"/>
      <c r="AG413" s="210" t="s">
        <v>167</v>
      </c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2" x14ac:dyDescent="0.2">
      <c r="A414" s="227"/>
      <c r="B414" s="228"/>
      <c r="C414" s="252" t="s">
        <v>1174</v>
      </c>
      <c r="D414" s="247"/>
      <c r="E414" s="247"/>
      <c r="F414" s="247"/>
      <c r="G414" s="247"/>
      <c r="H414" s="230"/>
      <c r="I414" s="230"/>
      <c r="J414" s="230"/>
      <c r="K414" s="230"/>
      <c r="L414" s="230"/>
      <c r="M414" s="230"/>
      <c r="N414" s="229"/>
      <c r="O414" s="229"/>
      <c r="P414" s="229"/>
      <c r="Q414" s="229"/>
      <c r="R414" s="230"/>
      <c r="S414" s="230"/>
      <c r="T414" s="230"/>
      <c r="U414" s="230"/>
      <c r="V414" s="230"/>
      <c r="W414" s="230"/>
      <c r="X414" s="230"/>
      <c r="Y414" s="230"/>
      <c r="Z414" s="210"/>
      <c r="AA414" s="210"/>
      <c r="AB414" s="210"/>
      <c r="AC414" s="210"/>
      <c r="AD414" s="210"/>
      <c r="AE414" s="210"/>
      <c r="AF414" s="210"/>
      <c r="AG414" s="210" t="s">
        <v>139</v>
      </c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1" x14ac:dyDescent="0.2">
      <c r="A415" s="241">
        <v>82</v>
      </c>
      <c r="B415" s="242" t="s">
        <v>1175</v>
      </c>
      <c r="C415" s="251" t="s">
        <v>1176</v>
      </c>
      <c r="D415" s="243" t="s">
        <v>341</v>
      </c>
      <c r="E415" s="244">
        <v>11</v>
      </c>
      <c r="F415" s="245"/>
      <c r="G415" s="246">
        <f>ROUND(E415*F415,2)</f>
        <v>0</v>
      </c>
      <c r="H415" s="231"/>
      <c r="I415" s="230">
        <f>ROUND(E415*H415,2)</f>
        <v>0</v>
      </c>
      <c r="J415" s="231"/>
      <c r="K415" s="230">
        <f>ROUND(E415*J415,2)</f>
        <v>0</v>
      </c>
      <c r="L415" s="230">
        <v>21</v>
      </c>
      <c r="M415" s="230">
        <f>G415*(1+L415/100)</f>
        <v>0</v>
      </c>
      <c r="N415" s="229">
        <v>0</v>
      </c>
      <c r="O415" s="229">
        <f>ROUND(E415*N415,2)</f>
        <v>0</v>
      </c>
      <c r="P415" s="229">
        <v>0</v>
      </c>
      <c r="Q415" s="229">
        <f>ROUND(E415*P415,2)</f>
        <v>0</v>
      </c>
      <c r="R415" s="230"/>
      <c r="S415" s="230" t="s">
        <v>148</v>
      </c>
      <c r="T415" s="230" t="s">
        <v>1168</v>
      </c>
      <c r="U415" s="230">
        <v>0</v>
      </c>
      <c r="V415" s="230">
        <f>ROUND(E415*U415,2)</f>
        <v>0</v>
      </c>
      <c r="W415" s="230"/>
      <c r="X415" s="230" t="s">
        <v>166</v>
      </c>
      <c r="Y415" s="230" t="s">
        <v>136</v>
      </c>
      <c r="Z415" s="210"/>
      <c r="AA415" s="210"/>
      <c r="AB415" s="210"/>
      <c r="AC415" s="210"/>
      <c r="AD415" s="210"/>
      <c r="AE415" s="210"/>
      <c r="AF415" s="210"/>
      <c r="AG415" s="210" t="s">
        <v>167</v>
      </c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2" x14ac:dyDescent="0.2">
      <c r="A416" s="227"/>
      <c r="B416" s="228"/>
      <c r="C416" s="252" t="s">
        <v>1177</v>
      </c>
      <c r="D416" s="247"/>
      <c r="E416" s="247"/>
      <c r="F416" s="247"/>
      <c r="G416" s="247"/>
      <c r="H416" s="230"/>
      <c r="I416" s="230"/>
      <c r="J416" s="230"/>
      <c r="K416" s="230"/>
      <c r="L416" s="230"/>
      <c r="M416" s="230"/>
      <c r="N416" s="229"/>
      <c r="O416" s="229"/>
      <c r="P416" s="229"/>
      <c r="Q416" s="229"/>
      <c r="R416" s="230"/>
      <c r="S416" s="230"/>
      <c r="T416" s="230"/>
      <c r="U416" s="230"/>
      <c r="V416" s="230"/>
      <c r="W416" s="230"/>
      <c r="X416" s="230"/>
      <c r="Y416" s="230"/>
      <c r="Z416" s="210"/>
      <c r="AA416" s="210"/>
      <c r="AB416" s="210"/>
      <c r="AC416" s="210"/>
      <c r="AD416" s="210"/>
      <c r="AE416" s="210"/>
      <c r="AF416" s="210"/>
      <c r="AG416" s="210" t="s">
        <v>139</v>
      </c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2" x14ac:dyDescent="0.2">
      <c r="A417" s="227"/>
      <c r="B417" s="228"/>
      <c r="C417" s="263" t="s">
        <v>1178</v>
      </c>
      <c r="D417" s="261"/>
      <c r="E417" s="262">
        <v>7</v>
      </c>
      <c r="F417" s="230"/>
      <c r="G417" s="230"/>
      <c r="H417" s="230"/>
      <c r="I417" s="230"/>
      <c r="J417" s="230"/>
      <c r="K417" s="230"/>
      <c r="L417" s="230"/>
      <c r="M417" s="230"/>
      <c r="N417" s="229"/>
      <c r="O417" s="229"/>
      <c r="P417" s="229"/>
      <c r="Q417" s="229"/>
      <c r="R417" s="230"/>
      <c r="S417" s="230"/>
      <c r="T417" s="230"/>
      <c r="U417" s="230"/>
      <c r="V417" s="230"/>
      <c r="W417" s="230"/>
      <c r="X417" s="230"/>
      <c r="Y417" s="230"/>
      <c r="Z417" s="210"/>
      <c r="AA417" s="210"/>
      <c r="AB417" s="210"/>
      <c r="AC417" s="210"/>
      <c r="AD417" s="210"/>
      <c r="AE417" s="210"/>
      <c r="AF417" s="210"/>
      <c r="AG417" s="210" t="s">
        <v>205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3" x14ac:dyDescent="0.2">
      <c r="A418" s="227"/>
      <c r="B418" s="228"/>
      <c r="C418" s="263" t="s">
        <v>1179</v>
      </c>
      <c r="D418" s="261"/>
      <c r="E418" s="262">
        <v>4</v>
      </c>
      <c r="F418" s="230"/>
      <c r="G418" s="230"/>
      <c r="H418" s="230"/>
      <c r="I418" s="230"/>
      <c r="J418" s="230"/>
      <c r="K418" s="230"/>
      <c r="L418" s="230"/>
      <c r="M418" s="230"/>
      <c r="N418" s="229"/>
      <c r="O418" s="229"/>
      <c r="P418" s="229"/>
      <c r="Q418" s="229"/>
      <c r="R418" s="230"/>
      <c r="S418" s="230"/>
      <c r="T418" s="230"/>
      <c r="U418" s="230"/>
      <c r="V418" s="230"/>
      <c r="W418" s="230"/>
      <c r="X418" s="230"/>
      <c r="Y418" s="230"/>
      <c r="Z418" s="210"/>
      <c r="AA418" s="210"/>
      <c r="AB418" s="210"/>
      <c r="AC418" s="210"/>
      <c r="AD418" s="210"/>
      <c r="AE418" s="210"/>
      <c r="AF418" s="210"/>
      <c r="AG418" s="210" t="s">
        <v>205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1" x14ac:dyDescent="0.2">
      <c r="A419" s="241">
        <v>83</v>
      </c>
      <c r="B419" s="242" t="s">
        <v>1180</v>
      </c>
      <c r="C419" s="251" t="s">
        <v>1181</v>
      </c>
      <c r="D419" s="243" t="s">
        <v>1151</v>
      </c>
      <c r="E419" s="244">
        <v>212.5</v>
      </c>
      <c r="F419" s="245"/>
      <c r="G419" s="246">
        <f>ROUND(E419*F419,2)</f>
        <v>0</v>
      </c>
      <c r="H419" s="231"/>
      <c r="I419" s="230">
        <f>ROUND(E419*H419,2)</f>
        <v>0</v>
      </c>
      <c r="J419" s="231"/>
      <c r="K419" s="230">
        <f>ROUND(E419*J419,2)</f>
        <v>0</v>
      </c>
      <c r="L419" s="230">
        <v>21</v>
      </c>
      <c r="M419" s="230">
        <f>G419*(1+L419/100)</f>
        <v>0</v>
      </c>
      <c r="N419" s="229">
        <v>5.9000000000000003E-4</v>
      </c>
      <c r="O419" s="229">
        <f>ROUND(E419*N419,2)</f>
        <v>0.13</v>
      </c>
      <c r="P419" s="229">
        <v>9.2999999999999999E-2</v>
      </c>
      <c r="Q419" s="229">
        <f>ROUND(E419*P419,2)</f>
        <v>19.760000000000002</v>
      </c>
      <c r="R419" s="230"/>
      <c r="S419" s="230" t="s">
        <v>148</v>
      </c>
      <c r="T419" s="230" t="s">
        <v>221</v>
      </c>
      <c r="U419" s="230">
        <v>0</v>
      </c>
      <c r="V419" s="230">
        <f>ROUND(E419*U419,2)</f>
        <v>0</v>
      </c>
      <c r="W419" s="230"/>
      <c r="X419" s="230" t="s">
        <v>166</v>
      </c>
      <c r="Y419" s="230" t="s">
        <v>136</v>
      </c>
      <c r="Z419" s="210"/>
      <c r="AA419" s="210"/>
      <c r="AB419" s="210"/>
      <c r="AC419" s="210"/>
      <c r="AD419" s="210"/>
      <c r="AE419" s="210"/>
      <c r="AF419" s="210"/>
      <c r="AG419" s="210" t="s">
        <v>167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2" x14ac:dyDescent="0.2">
      <c r="A420" s="227"/>
      <c r="B420" s="228"/>
      <c r="C420" s="252" t="s">
        <v>1182</v>
      </c>
      <c r="D420" s="247"/>
      <c r="E420" s="247"/>
      <c r="F420" s="247"/>
      <c r="G420" s="247"/>
      <c r="H420" s="230"/>
      <c r="I420" s="230"/>
      <c r="J420" s="230"/>
      <c r="K420" s="230"/>
      <c r="L420" s="230"/>
      <c r="M420" s="230"/>
      <c r="N420" s="229"/>
      <c r="O420" s="229"/>
      <c r="P420" s="229"/>
      <c r="Q420" s="229"/>
      <c r="R420" s="230"/>
      <c r="S420" s="230"/>
      <c r="T420" s="230"/>
      <c r="U420" s="230"/>
      <c r="V420" s="230"/>
      <c r="W420" s="230"/>
      <c r="X420" s="230"/>
      <c r="Y420" s="230"/>
      <c r="Z420" s="210"/>
      <c r="AA420" s="210"/>
      <c r="AB420" s="210"/>
      <c r="AC420" s="210"/>
      <c r="AD420" s="210"/>
      <c r="AE420" s="210"/>
      <c r="AF420" s="210"/>
      <c r="AG420" s="210" t="s">
        <v>139</v>
      </c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3" x14ac:dyDescent="0.2">
      <c r="A421" s="227"/>
      <c r="B421" s="228"/>
      <c r="C421" s="253" t="s">
        <v>1183</v>
      </c>
      <c r="D421" s="248"/>
      <c r="E421" s="248"/>
      <c r="F421" s="248"/>
      <c r="G421" s="248"/>
      <c r="H421" s="230"/>
      <c r="I421" s="230"/>
      <c r="J421" s="230"/>
      <c r="K421" s="230"/>
      <c r="L421" s="230"/>
      <c r="M421" s="230"/>
      <c r="N421" s="229"/>
      <c r="O421" s="229"/>
      <c r="P421" s="229"/>
      <c r="Q421" s="229"/>
      <c r="R421" s="230"/>
      <c r="S421" s="230"/>
      <c r="T421" s="230"/>
      <c r="U421" s="230"/>
      <c r="V421" s="230"/>
      <c r="W421" s="230"/>
      <c r="X421" s="230"/>
      <c r="Y421" s="230"/>
      <c r="Z421" s="210"/>
      <c r="AA421" s="210"/>
      <c r="AB421" s="210"/>
      <c r="AC421" s="210"/>
      <c r="AD421" s="210"/>
      <c r="AE421" s="210"/>
      <c r="AF421" s="210"/>
      <c r="AG421" s="210" t="s">
        <v>139</v>
      </c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ht="22.5" outlineLevel="2" x14ac:dyDescent="0.2">
      <c r="A422" s="227"/>
      <c r="B422" s="228"/>
      <c r="C422" s="263" t="s">
        <v>1184</v>
      </c>
      <c r="D422" s="261"/>
      <c r="E422" s="262">
        <v>212.5</v>
      </c>
      <c r="F422" s="230"/>
      <c r="G422" s="230"/>
      <c r="H422" s="230"/>
      <c r="I422" s="230"/>
      <c r="J422" s="230"/>
      <c r="K422" s="230"/>
      <c r="L422" s="230"/>
      <c r="M422" s="230"/>
      <c r="N422" s="229"/>
      <c r="O422" s="229"/>
      <c r="P422" s="229"/>
      <c r="Q422" s="229"/>
      <c r="R422" s="230"/>
      <c r="S422" s="230"/>
      <c r="T422" s="230"/>
      <c r="U422" s="230"/>
      <c r="V422" s="230"/>
      <c r="W422" s="230"/>
      <c r="X422" s="230"/>
      <c r="Y422" s="230"/>
      <c r="Z422" s="210"/>
      <c r="AA422" s="210"/>
      <c r="AB422" s="210"/>
      <c r="AC422" s="210"/>
      <c r="AD422" s="210"/>
      <c r="AE422" s="210"/>
      <c r="AF422" s="210"/>
      <c r="AG422" s="210" t="s">
        <v>205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1" x14ac:dyDescent="0.2">
      <c r="A423" s="241">
        <v>84</v>
      </c>
      <c r="B423" s="242" t="s">
        <v>1185</v>
      </c>
      <c r="C423" s="251" t="s">
        <v>1186</v>
      </c>
      <c r="D423" s="243" t="s">
        <v>1151</v>
      </c>
      <c r="E423" s="244">
        <v>13</v>
      </c>
      <c r="F423" s="245"/>
      <c r="G423" s="246">
        <f>ROUND(E423*F423,2)</f>
        <v>0</v>
      </c>
      <c r="H423" s="231"/>
      <c r="I423" s="230">
        <f>ROUND(E423*H423,2)</f>
        <v>0</v>
      </c>
      <c r="J423" s="231"/>
      <c r="K423" s="230">
        <f>ROUND(E423*J423,2)</f>
        <v>0</v>
      </c>
      <c r="L423" s="230">
        <v>21</v>
      </c>
      <c r="M423" s="230">
        <f>G423*(1+L423/100)</f>
        <v>0</v>
      </c>
      <c r="N423" s="229">
        <v>5.9000000000000003E-4</v>
      </c>
      <c r="O423" s="229">
        <f>ROUND(E423*N423,2)</f>
        <v>0.01</v>
      </c>
      <c r="P423" s="229">
        <v>6.3E-2</v>
      </c>
      <c r="Q423" s="229">
        <f>ROUND(E423*P423,2)</f>
        <v>0.82</v>
      </c>
      <c r="R423" s="230"/>
      <c r="S423" s="230" t="s">
        <v>148</v>
      </c>
      <c r="T423" s="230" t="s">
        <v>221</v>
      </c>
      <c r="U423" s="230">
        <v>0</v>
      </c>
      <c r="V423" s="230">
        <f>ROUND(E423*U423,2)</f>
        <v>0</v>
      </c>
      <c r="W423" s="230"/>
      <c r="X423" s="230" t="s">
        <v>166</v>
      </c>
      <c r="Y423" s="230" t="s">
        <v>136</v>
      </c>
      <c r="Z423" s="210"/>
      <c r="AA423" s="210"/>
      <c r="AB423" s="210"/>
      <c r="AC423" s="210"/>
      <c r="AD423" s="210"/>
      <c r="AE423" s="210"/>
      <c r="AF423" s="210"/>
      <c r="AG423" s="210" t="s">
        <v>167</v>
      </c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2" x14ac:dyDescent="0.2">
      <c r="A424" s="227"/>
      <c r="B424" s="228"/>
      <c r="C424" s="252" t="s">
        <v>1187</v>
      </c>
      <c r="D424" s="247"/>
      <c r="E424" s="247"/>
      <c r="F424" s="247"/>
      <c r="G424" s="247"/>
      <c r="H424" s="230"/>
      <c r="I424" s="230"/>
      <c r="J424" s="230"/>
      <c r="K424" s="230"/>
      <c r="L424" s="230"/>
      <c r="M424" s="230"/>
      <c r="N424" s="229"/>
      <c r="O424" s="229"/>
      <c r="P424" s="229"/>
      <c r="Q424" s="229"/>
      <c r="R424" s="230"/>
      <c r="S424" s="230"/>
      <c r="T424" s="230"/>
      <c r="U424" s="230"/>
      <c r="V424" s="230"/>
      <c r="W424" s="230"/>
      <c r="X424" s="230"/>
      <c r="Y424" s="230"/>
      <c r="Z424" s="210"/>
      <c r="AA424" s="210"/>
      <c r="AB424" s="210"/>
      <c r="AC424" s="210"/>
      <c r="AD424" s="210"/>
      <c r="AE424" s="210"/>
      <c r="AF424" s="210"/>
      <c r="AG424" s="210" t="s">
        <v>139</v>
      </c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3" x14ac:dyDescent="0.2">
      <c r="A425" s="227"/>
      <c r="B425" s="228"/>
      <c r="C425" s="253" t="s">
        <v>1183</v>
      </c>
      <c r="D425" s="248"/>
      <c r="E425" s="248"/>
      <c r="F425" s="248"/>
      <c r="G425" s="248"/>
      <c r="H425" s="230"/>
      <c r="I425" s="230"/>
      <c r="J425" s="230"/>
      <c r="K425" s="230"/>
      <c r="L425" s="230"/>
      <c r="M425" s="230"/>
      <c r="N425" s="229"/>
      <c r="O425" s="229"/>
      <c r="P425" s="229"/>
      <c r="Q425" s="229"/>
      <c r="R425" s="230"/>
      <c r="S425" s="230"/>
      <c r="T425" s="230"/>
      <c r="U425" s="230"/>
      <c r="V425" s="230"/>
      <c r="W425" s="230"/>
      <c r="X425" s="230"/>
      <c r="Y425" s="230"/>
      <c r="Z425" s="210"/>
      <c r="AA425" s="210"/>
      <c r="AB425" s="210"/>
      <c r="AC425" s="210"/>
      <c r="AD425" s="210"/>
      <c r="AE425" s="210"/>
      <c r="AF425" s="210"/>
      <c r="AG425" s="210" t="s">
        <v>139</v>
      </c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2" x14ac:dyDescent="0.2">
      <c r="A426" s="227"/>
      <c r="B426" s="228"/>
      <c r="C426" s="263" t="s">
        <v>1188</v>
      </c>
      <c r="D426" s="261"/>
      <c r="E426" s="262">
        <v>13</v>
      </c>
      <c r="F426" s="230"/>
      <c r="G426" s="230"/>
      <c r="H426" s="230"/>
      <c r="I426" s="230"/>
      <c r="J426" s="230"/>
      <c r="K426" s="230"/>
      <c r="L426" s="230"/>
      <c r="M426" s="230"/>
      <c r="N426" s="229"/>
      <c r="O426" s="229"/>
      <c r="P426" s="229"/>
      <c r="Q426" s="229"/>
      <c r="R426" s="230"/>
      <c r="S426" s="230"/>
      <c r="T426" s="230"/>
      <c r="U426" s="230"/>
      <c r="V426" s="230"/>
      <c r="W426" s="230"/>
      <c r="X426" s="230"/>
      <c r="Y426" s="230"/>
      <c r="Z426" s="210"/>
      <c r="AA426" s="210"/>
      <c r="AB426" s="210"/>
      <c r="AC426" s="210"/>
      <c r="AD426" s="210"/>
      <c r="AE426" s="210"/>
      <c r="AF426" s="210"/>
      <c r="AG426" s="210" t="s">
        <v>205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x14ac:dyDescent="0.2">
      <c r="A427" s="234" t="s">
        <v>128</v>
      </c>
      <c r="B427" s="235" t="s">
        <v>93</v>
      </c>
      <c r="C427" s="250" t="s">
        <v>94</v>
      </c>
      <c r="D427" s="236"/>
      <c r="E427" s="237"/>
      <c r="F427" s="238"/>
      <c r="G427" s="239">
        <f>SUMIF(AG428:AG429,"&lt;&gt;NOR",G428:G429)</f>
        <v>0</v>
      </c>
      <c r="H427" s="233"/>
      <c r="I427" s="233">
        <f>SUM(I428:I429)</f>
        <v>0</v>
      </c>
      <c r="J427" s="233"/>
      <c r="K427" s="233">
        <f>SUM(K428:K429)</f>
        <v>0</v>
      </c>
      <c r="L427" s="233"/>
      <c r="M427" s="233">
        <f>SUM(M428:M429)</f>
        <v>0</v>
      </c>
      <c r="N427" s="232"/>
      <c r="O427" s="232">
        <f>SUM(O428:O429)</f>
        <v>0</v>
      </c>
      <c r="P427" s="232"/>
      <c r="Q427" s="232">
        <f>SUM(Q428:Q429)</f>
        <v>0</v>
      </c>
      <c r="R427" s="233"/>
      <c r="S427" s="233"/>
      <c r="T427" s="233"/>
      <c r="U427" s="233"/>
      <c r="V427" s="233">
        <f>SUM(V428:V429)</f>
        <v>212.73</v>
      </c>
      <c r="W427" s="233"/>
      <c r="X427" s="233"/>
      <c r="Y427" s="233"/>
      <c r="AG427" t="s">
        <v>129</v>
      </c>
    </row>
    <row r="428" spans="1:60" outlineLevel="1" x14ac:dyDescent="0.2">
      <c r="A428" s="241">
        <v>85</v>
      </c>
      <c r="B428" s="242" t="s">
        <v>1189</v>
      </c>
      <c r="C428" s="251" t="s">
        <v>1190</v>
      </c>
      <c r="D428" s="243" t="s">
        <v>321</v>
      </c>
      <c r="E428" s="244">
        <v>1005.83568</v>
      </c>
      <c r="F428" s="245"/>
      <c r="G428" s="246">
        <f>ROUND(E428*F428,2)</f>
        <v>0</v>
      </c>
      <c r="H428" s="231"/>
      <c r="I428" s="230">
        <f>ROUND(E428*H428,2)</f>
        <v>0</v>
      </c>
      <c r="J428" s="231"/>
      <c r="K428" s="230">
        <f>ROUND(E428*J428,2)</f>
        <v>0</v>
      </c>
      <c r="L428" s="230">
        <v>21</v>
      </c>
      <c r="M428" s="230">
        <f>G428*(1+L428/100)</f>
        <v>0</v>
      </c>
      <c r="N428" s="229">
        <v>0</v>
      </c>
      <c r="O428" s="229">
        <f>ROUND(E428*N428,2)</f>
        <v>0</v>
      </c>
      <c r="P428" s="229">
        <v>0</v>
      </c>
      <c r="Q428" s="229">
        <f>ROUND(E428*P428,2)</f>
        <v>0</v>
      </c>
      <c r="R428" s="230"/>
      <c r="S428" s="230" t="s">
        <v>148</v>
      </c>
      <c r="T428" s="230" t="s">
        <v>221</v>
      </c>
      <c r="U428" s="230">
        <v>0.21149999999999999</v>
      </c>
      <c r="V428" s="230">
        <f>ROUND(E428*U428,2)</f>
        <v>212.73</v>
      </c>
      <c r="W428" s="230"/>
      <c r="X428" s="230" t="s">
        <v>200</v>
      </c>
      <c r="Y428" s="230" t="s">
        <v>136</v>
      </c>
      <c r="Z428" s="210"/>
      <c r="AA428" s="210"/>
      <c r="AB428" s="210"/>
      <c r="AC428" s="210"/>
      <c r="AD428" s="210"/>
      <c r="AE428" s="210"/>
      <c r="AF428" s="210"/>
      <c r="AG428" s="210" t="s">
        <v>1191</v>
      </c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2" x14ac:dyDescent="0.2">
      <c r="A429" s="227"/>
      <c r="B429" s="228"/>
      <c r="C429" s="252" t="s">
        <v>1192</v>
      </c>
      <c r="D429" s="247"/>
      <c r="E429" s="247"/>
      <c r="F429" s="247"/>
      <c r="G429" s="247"/>
      <c r="H429" s="230"/>
      <c r="I429" s="230"/>
      <c r="J429" s="230"/>
      <c r="K429" s="230"/>
      <c r="L429" s="230"/>
      <c r="M429" s="230"/>
      <c r="N429" s="229"/>
      <c r="O429" s="229"/>
      <c r="P429" s="229"/>
      <c r="Q429" s="229"/>
      <c r="R429" s="230"/>
      <c r="S429" s="230"/>
      <c r="T429" s="230"/>
      <c r="U429" s="230"/>
      <c r="V429" s="230"/>
      <c r="W429" s="230"/>
      <c r="X429" s="230"/>
      <c r="Y429" s="230"/>
      <c r="Z429" s="210"/>
      <c r="AA429" s="210"/>
      <c r="AB429" s="210"/>
      <c r="AC429" s="210"/>
      <c r="AD429" s="210"/>
      <c r="AE429" s="210"/>
      <c r="AF429" s="210"/>
      <c r="AG429" s="210" t="s">
        <v>139</v>
      </c>
      <c r="AH429" s="210"/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x14ac:dyDescent="0.2">
      <c r="A430" s="234" t="s">
        <v>128</v>
      </c>
      <c r="B430" s="235" t="s">
        <v>97</v>
      </c>
      <c r="C430" s="250" t="s">
        <v>98</v>
      </c>
      <c r="D430" s="236"/>
      <c r="E430" s="237"/>
      <c r="F430" s="238"/>
      <c r="G430" s="239">
        <f>SUMIF(AG431:AG439,"&lt;&gt;NOR",G431:G439)</f>
        <v>0</v>
      </c>
      <c r="H430" s="233"/>
      <c r="I430" s="233">
        <f>SUM(I431:I439)</f>
        <v>0</v>
      </c>
      <c r="J430" s="233"/>
      <c r="K430" s="233">
        <f>SUM(K431:K439)</f>
        <v>0</v>
      </c>
      <c r="L430" s="233"/>
      <c r="M430" s="233">
        <f>SUM(M431:M439)</f>
        <v>0</v>
      </c>
      <c r="N430" s="232"/>
      <c r="O430" s="232">
        <f>SUM(O431:O439)</f>
        <v>0</v>
      </c>
      <c r="P430" s="232"/>
      <c r="Q430" s="232">
        <f>SUM(Q431:Q439)</f>
        <v>0</v>
      </c>
      <c r="R430" s="233"/>
      <c r="S430" s="233"/>
      <c r="T430" s="233"/>
      <c r="U430" s="233"/>
      <c r="V430" s="233">
        <f>SUM(V431:V439)</f>
        <v>25.43</v>
      </c>
      <c r="W430" s="233"/>
      <c r="X430" s="233"/>
      <c r="Y430" s="233"/>
      <c r="AG430" t="s">
        <v>129</v>
      </c>
    </row>
    <row r="431" spans="1:60" outlineLevel="1" x14ac:dyDescent="0.2">
      <c r="A431" s="241">
        <v>86</v>
      </c>
      <c r="B431" s="242" t="s">
        <v>681</v>
      </c>
      <c r="C431" s="251" t="s">
        <v>682</v>
      </c>
      <c r="D431" s="243" t="s">
        <v>220</v>
      </c>
      <c r="E431" s="244">
        <v>1102.7003400000001</v>
      </c>
      <c r="F431" s="245"/>
      <c r="G431" s="246">
        <f>ROUND(E431*F431,2)</f>
        <v>0</v>
      </c>
      <c r="H431" s="231"/>
      <c r="I431" s="230">
        <f>ROUND(E431*H431,2)</f>
        <v>0</v>
      </c>
      <c r="J431" s="231"/>
      <c r="K431" s="230">
        <f>ROUND(E431*J431,2)</f>
        <v>0</v>
      </c>
      <c r="L431" s="230">
        <v>21</v>
      </c>
      <c r="M431" s="230">
        <f>G431*(1+L431/100)</f>
        <v>0</v>
      </c>
      <c r="N431" s="229">
        <v>0</v>
      </c>
      <c r="O431" s="229">
        <f>ROUND(E431*N431,2)</f>
        <v>0</v>
      </c>
      <c r="P431" s="229">
        <v>0</v>
      </c>
      <c r="Q431" s="229">
        <f>ROUND(E431*P431,2)</f>
        <v>0</v>
      </c>
      <c r="R431" s="230"/>
      <c r="S431" s="230" t="s">
        <v>148</v>
      </c>
      <c r="T431" s="230" t="s">
        <v>221</v>
      </c>
      <c r="U431" s="230">
        <v>1.0999999999999999E-2</v>
      </c>
      <c r="V431" s="230">
        <f>ROUND(E431*U431,2)</f>
        <v>12.13</v>
      </c>
      <c r="W431" s="230"/>
      <c r="X431" s="230" t="s">
        <v>200</v>
      </c>
      <c r="Y431" s="230" t="s">
        <v>136</v>
      </c>
      <c r="Z431" s="210"/>
      <c r="AA431" s="210"/>
      <c r="AB431" s="210"/>
      <c r="AC431" s="210"/>
      <c r="AD431" s="210"/>
      <c r="AE431" s="210"/>
      <c r="AF431" s="210"/>
      <c r="AG431" s="210" t="s">
        <v>201</v>
      </c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2" x14ac:dyDescent="0.2">
      <c r="A432" s="227"/>
      <c r="B432" s="228"/>
      <c r="C432" s="252" t="s">
        <v>683</v>
      </c>
      <c r="D432" s="247"/>
      <c r="E432" s="247"/>
      <c r="F432" s="247"/>
      <c r="G432" s="247"/>
      <c r="H432" s="230"/>
      <c r="I432" s="230"/>
      <c r="J432" s="230"/>
      <c r="K432" s="230"/>
      <c r="L432" s="230"/>
      <c r="M432" s="230"/>
      <c r="N432" s="229"/>
      <c r="O432" s="229"/>
      <c r="P432" s="229"/>
      <c r="Q432" s="229"/>
      <c r="R432" s="230"/>
      <c r="S432" s="230"/>
      <c r="T432" s="230"/>
      <c r="U432" s="230"/>
      <c r="V432" s="230"/>
      <c r="W432" s="230"/>
      <c r="X432" s="230"/>
      <c r="Y432" s="230"/>
      <c r="Z432" s="210"/>
      <c r="AA432" s="210"/>
      <c r="AB432" s="210"/>
      <c r="AC432" s="210"/>
      <c r="AD432" s="210"/>
      <c r="AE432" s="210"/>
      <c r="AF432" s="210"/>
      <c r="AG432" s="210" t="s">
        <v>139</v>
      </c>
      <c r="AH432" s="210"/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2" x14ac:dyDescent="0.2">
      <c r="A433" s="227"/>
      <c r="B433" s="228"/>
      <c r="C433" s="263" t="s">
        <v>1193</v>
      </c>
      <c r="D433" s="261"/>
      <c r="E433" s="262">
        <v>762.42093999999997</v>
      </c>
      <c r="F433" s="230"/>
      <c r="G433" s="230"/>
      <c r="H433" s="230"/>
      <c r="I433" s="230"/>
      <c r="J433" s="230"/>
      <c r="K433" s="230"/>
      <c r="L433" s="230"/>
      <c r="M433" s="230"/>
      <c r="N433" s="229"/>
      <c r="O433" s="229"/>
      <c r="P433" s="229"/>
      <c r="Q433" s="229"/>
      <c r="R433" s="230"/>
      <c r="S433" s="230"/>
      <c r="T433" s="230"/>
      <c r="U433" s="230"/>
      <c r="V433" s="230"/>
      <c r="W433" s="230"/>
      <c r="X433" s="230"/>
      <c r="Y433" s="230"/>
      <c r="Z433" s="210"/>
      <c r="AA433" s="210"/>
      <c r="AB433" s="210"/>
      <c r="AC433" s="210"/>
      <c r="AD433" s="210"/>
      <c r="AE433" s="210"/>
      <c r="AF433" s="210"/>
      <c r="AG433" s="210" t="s">
        <v>205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3" x14ac:dyDescent="0.2">
      <c r="A434" s="227"/>
      <c r="B434" s="228"/>
      <c r="C434" s="263" t="s">
        <v>1194</v>
      </c>
      <c r="D434" s="261"/>
      <c r="E434" s="262">
        <v>286.8</v>
      </c>
      <c r="F434" s="230"/>
      <c r="G434" s="230"/>
      <c r="H434" s="230"/>
      <c r="I434" s="230"/>
      <c r="J434" s="230"/>
      <c r="K434" s="230"/>
      <c r="L434" s="230"/>
      <c r="M434" s="230"/>
      <c r="N434" s="229"/>
      <c r="O434" s="229"/>
      <c r="P434" s="229"/>
      <c r="Q434" s="229"/>
      <c r="R434" s="230"/>
      <c r="S434" s="230"/>
      <c r="T434" s="230"/>
      <c r="U434" s="230"/>
      <c r="V434" s="230"/>
      <c r="W434" s="230"/>
      <c r="X434" s="230"/>
      <c r="Y434" s="230"/>
      <c r="Z434" s="210"/>
      <c r="AA434" s="210"/>
      <c r="AB434" s="210"/>
      <c r="AC434" s="210"/>
      <c r="AD434" s="210"/>
      <c r="AE434" s="210"/>
      <c r="AF434" s="210"/>
      <c r="AG434" s="210" t="s">
        <v>205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3" x14ac:dyDescent="0.2">
      <c r="A435" s="227"/>
      <c r="B435" s="228"/>
      <c r="C435" s="263" t="s">
        <v>1195</v>
      </c>
      <c r="D435" s="261"/>
      <c r="E435" s="262">
        <v>136.2824</v>
      </c>
      <c r="F435" s="230"/>
      <c r="G435" s="230"/>
      <c r="H435" s="230"/>
      <c r="I435" s="230"/>
      <c r="J435" s="230"/>
      <c r="K435" s="230"/>
      <c r="L435" s="230"/>
      <c r="M435" s="230"/>
      <c r="N435" s="229"/>
      <c r="O435" s="229"/>
      <c r="P435" s="229"/>
      <c r="Q435" s="229"/>
      <c r="R435" s="230"/>
      <c r="S435" s="230"/>
      <c r="T435" s="230"/>
      <c r="U435" s="230"/>
      <c r="V435" s="230"/>
      <c r="W435" s="230"/>
      <c r="X435" s="230"/>
      <c r="Y435" s="230"/>
      <c r="Z435" s="210"/>
      <c r="AA435" s="210"/>
      <c r="AB435" s="210"/>
      <c r="AC435" s="210"/>
      <c r="AD435" s="210"/>
      <c r="AE435" s="210"/>
      <c r="AF435" s="210"/>
      <c r="AG435" s="210" t="s">
        <v>205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3" x14ac:dyDescent="0.2">
      <c r="A436" s="227"/>
      <c r="B436" s="228"/>
      <c r="C436" s="263" t="s">
        <v>1196</v>
      </c>
      <c r="D436" s="261"/>
      <c r="E436" s="262">
        <v>-82.802999999999997</v>
      </c>
      <c r="F436" s="230"/>
      <c r="G436" s="230"/>
      <c r="H436" s="230"/>
      <c r="I436" s="230"/>
      <c r="J436" s="230"/>
      <c r="K436" s="230"/>
      <c r="L436" s="230"/>
      <c r="M436" s="230"/>
      <c r="N436" s="229"/>
      <c r="O436" s="229"/>
      <c r="P436" s="229"/>
      <c r="Q436" s="229"/>
      <c r="R436" s="230"/>
      <c r="S436" s="230"/>
      <c r="T436" s="230"/>
      <c r="U436" s="230"/>
      <c r="V436" s="230"/>
      <c r="W436" s="230"/>
      <c r="X436" s="230"/>
      <c r="Y436" s="230"/>
      <c r="Z436" s="210"/>
      <c r="AA436" s="210"/>
      <c r="AB436" s="210"/>
      <c r="AC436" s="210"/>
      <c r="AD436" s="210"/>
      <c r="AE436" s="210"/>
      <c r="AF436" s="210"/>
      <c r="AG436" s="210" t="s">
        <v>205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1" x14ac:dyDescent="0.2">
      <c r="A437" s="241">
        <v>87</v>
      </c>
      <c r="B437" s="242" t="s">
        <v>719</v>
      </c>
      <c r="C437" s="251" t="s">
        <v>720</v>
      </c>
      <c r="D437" s="243" t="s">
        <v>321</v>
      </c>
      <c r="E437" s="244">
        <v>2216.7331199999999</v>
      </c>
      <c r="F437" s="245"/>
      <c r="G437" s="246">
        <f>ROUND(E437*F437,2)</f>
        <v>0</v>
      </c>
      <c r="H437" s="231"/>
      <c r="I437" s="230">
        <f>ROUND(E437*H437,2)</f>
        <v>0</v>
      </c>
      <c r="J437" s="231"/>
      <c r="K437" s="230">
        <f>ROUND(E437*J437,2)</f>
        <v>0</v>
      </c>
      <c r="L437" s="230">
        <v>21</v>
      </c>
      <c r="M437" s="230">
        <f>G437*(1+L437/100)</f>
        <v>0</v>
      </c>
      <c r="N437" s="229">
        <v>0</v>
      </c>
      <c r="O437" s="229">
        <f>ROUND(E437*N437,2)</f>
        <v>0</v>
      </c>
      <c r="P437" s="229">
        <v>0</v>
      </c>
      <c r="Q437" s="229">
        <f>ROUND(E437*P437,2)</f>
        <v>0</v>
      </c>
      <c r="R437" s="230"/>
      <c r="S437" s="230" t="s">
        <v>148</v>
      </c>
      <c r="T437" s="230" t="s">
        <v>221</v>
      </c>
      <c r="U437" s="230">
        <v>6.0000000000000001E-3</v>
      </c>
      <c r="V437" s="230">
        <f>ROUND(E437*U437,2)</f>
        <v>13.3</v>
      </c>
      <c r="W437" s="230"/>
      <c r="X437" s="230" t="s">
        <v>200</v>
      </c>
      <c r="Y437" s="230" t="s">
        <v>136</v>
      </c>
      <c r="Z437" s="210"/>
      <c r="AA437" s="210"/>
      <c r="AB437" s="210"/>
      <c r="AC437" s="210"/>
      <c r="AD437" s="210"/>
      <c r="AE437" s="210"/>
      <c r="AF437" s="210"/>
      <c r="AG437" s="210" t="s">
        <v>201</v>
      </c>
      <c r="AH437" s="210"/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2" x14ac:dyDescent="0.2">
      <c r="A438" s="227"/>
      <c r="B438" s="228"/>
      <c r="C438" s="252" t="s">
        <v>1197</v>
      </c>
      <c r="D438" s="247"/>
      <c r="E438" s="247"/>
      <c r="F438" s="247"/>
      <c r="G438" s="247"/>
      <c r="H438" s="230"/>
      <c r="I438" s="230"/>
      <c r="J438" s="230"/>
      <c r="K438" s="230"/>
      <c r="L438" s="230"/>
      <c r="M438" s="230"/>
      <c r="N438" s="229"/>
      <c r="O438" s="229"/>
      <c r="P438" s="229"/>
      <c r="Q438" s="229"/>
      <c r="R438" s="230"/>
      <c r="S438" s="230"/>
      <c r="T438" s="230"/>
      <c r="U438" s="230"/>
      <c r="V438" s="230"/>
      <c r="W438" s="230"/>
      <c r="X438" s="230"/>
      <c r="Y438" s="230"/>
      <c r="Z438" s="210"/>
      <c r="AA438" s="210"/>
      <c r="AB438" s="210"/>
      <c r="AC438" s="210"/>
      <c r="AD438" s="210"/>
      <c r="AE438" s="210"/>
      <c r="AF438" s="210"/>
      <c r="AG438" s="210" t="s">
        <v>139</v>
      </c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2" x14ac:dyDescent="0.2">
      <c r="A439" s="227"/>
      <c r="B439" s="228"/>
      <c r="C439" s="263" t="s">
        <v>1198</v>
      </c>
      <c r="D439" s="261"/>
      <c r="E439" s="262">
        <v>2216.7331199999999</v>
      </c>
      <c r="F439" s="230"/>
      <c r="G439" s="230"/>
      <c r="H439" s="230"/>
      <c r="I439" s="230"/>
      <c r="J439" s="230"/>
      <c r="K439" s="230"/>
      <c r="L439" s="230"/>
      <c r="M439" s="230"/>
      <c r="N439" s="229"/>
      <c r="O439" s="229"/>
      <c r="P439" s="229"/>
      <c r="Q439" s="229"/>
      <c r="R439" s="230"/>
      <c r="S439" s="230"/>
      <c r="T439" s="230"/>
      <c r="U439" s="230"/>
      <c r="V439" s="230"/>
      <c r="W439" s="230"/>
      <c r="X439" s="230"/>
      <c r="Y439" s="230"/>
      <c r="Z439" s="210"/>
      <c r="AA439" s="210"/>
      <c r="AB439" s="210"/>
      <c r="AC439" s="210"/>
      <c r="AD439" s="210"/>
      <c r="AE439" s="210"/>
      <c r="AF439" s="210"/>
      <c r="AG439" s="210" t="s">
        <v>205</v>
      </c>
      <c r="AH439" s="210">
        <v>0</v>
      </c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x14ac:dyDescent="0.2">
      <c r="A440" s="3"/>
      <c r="B440" s="4"/>
      <c r="C440" s="254"/>
      <c r="D440" s="6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AE440">
        <v>15</v>
      </c>
      <c r="AF440">
        <v>21</v>
      </c>
      <c r="AG440" t="s">
        <v>114</v>
      </c>
    </row>
    <row r="441" spans="1:60" x14ac:dyDescent="0.2">
      <c r="A441" s="213"/>
      <c r="B441" s="214" t="s">
        <v>31</v>
      </c>
      <c r="C441" s="255"/>
      <c r="D441" s="215"/>
      <c r="E441" s="216"/>
      <c r="F441" s="216"/>
      <c r="G441" s="240">
        <f>G8+G133+G146+G157+G412+G427+G430</f>
        <v>0</v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AE441">
        <f>SUMIF(L7:L439,AE440,G7:G439)</f>
        <v>0</v>
      </c>
      <c r="AF441">
        <f>SUMIF(L7:L439,AF440,G7:G439)</f>
        <v>0</v>
      </c>
      <c r="AG441" t="s">
        <v>150</v>
      </c>
    </row>
    <row r="442" spans="1:60" x14ac:dyDescent="0.2">
      <c r="A442" s="3"/>
      <c r="B442" s="4"/>
      <c r="C442" s="254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60" x14ac:dyDescent="0.2">
      <c r="A443" s="3"/>
      <c r="B443" s="4"/>
      <c r="C443" s="254"/>
      <c r="D443" s="6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60" x14ac:dyDescent="0.2">
      <c r="A444" s="217" t="s">
        <v>151</v>
      </c>
      <c r="B444" s="217"/>
      <c r="C444" s="256"/>
      <c r="D444" s="6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60" x14ac:dyDescent="0.2">
      <c r="A445" s="218"/>
      <c r="B445" s="219"/>
      <c r="C445" s="257"/>
      <c r="D445" s="219"/>
      <c r="E445" s="219"/>
      <c r="F445" s="219"/>
      <c r="G445" s="220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AG445" t="s">
        <v>152</v>
      </c>
    </row>
    <row r="446" spans="1:60" x14ac:dyDescent="0.2">
      <c r="A446" s="221"/>
      <c r="B446" s="222"/>
      <c r="C446" s="258"/>
      <c r="D446" s="222"/>
      <c r="E446" s="222"/>
      <c r="F446" s="222"/>
      <c r="G446" s="22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60" x14ac:dyDescent="0.2">
      <c r="A447" s="221"/>
      <c r="B447" s="222"/>
      <c r="C447" s="258"/>
      <c r="D447" s="222"/>
      <c r="E447" s="222"/>
      <c r="F447" s="222"/>
      <c r="G447" s="22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60" x14ac:dyDescent="0.2">
      <c r="A448" s="221"/>
      <c r="B448" s="222"/>
      <c r="C448" s="258"/>
      <c r="D448" s="222"/>
      <c r="E448" s="222"/>
      <c r="F448" s="222"/>
      <c r="G448" s="22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33" x14ac:dyDescent="0.2">
      <c r="A449" s="224"/>
      <c r="B449" s="225"/>
      <c r="C449" s="259"/>
      <c r="D449" s="225"/>
      <c r="E449" s="225"/>
      <c r="F449" s="225"/>
      <c r="G449" s="22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33" x14ac:dyDescent="0.2">
      <c r="A450" s="3"/>
      <c r="B450" s="4"/>
      <c r="C450" s="254"/>
      <c r="D450" s="6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33" x14ac:dyDescent="0.2">
      <c r="C451" s="260"/>
      <c r="D451" s="10"/>
      <c r="AG451" t="s">
        <v>154</v>
      </c>
    </row>
    <row r="452" spans="1:33" x14ac:dyDescent="0.2">
      <c r="D452" s="10"/>
    </row>
    <row r="453" spans="1:33" x14ac:dyDescent="0.2">
      <c r="D453" s="10"/>
    </row>
    <row r="454" spans="1:33" x14ac:dyDescent="0.2">
      <c r="D454" s="10"/>
    </row>
    <row r="455" spans="1:33" x14ac:dyDescent="0.2">
      <c r="D455" s="10"/>
    </row>
    <row r="456" spans="1:33" x14ac:dyDescent="0.2">
      <c r="D456" s="10"/>
    </row>
    <row r="457" spans="1:33" x14ac:dyDescent="0.2">
      <c r="D457" s="10"/>
    </row>
    <row r="458" spans="1:33" x14ac:dyDescent="0.2">
      <c r="D458" s="10"/>
    </row>
    <row r="459" spans="1:33" x14ac:dyDescent="0.2">
      <c r="D459" s="10"/>
    </row>
    <row r="460" spans="1:33" x14ac:dyDescent="0.2">
      <c r="D460" s="10"/>
    </row>
    <row r="461" spans="1:33" x14ac:dyDescent="0.2">
      <c r="D461" s="10"/>
    </row>
    <row r="462" spans="1:33" x14ac:dyDescent="0.2">
      <c r="D462" s="10"/>
    </row>
    <row r="463" spans="1:33" x14ac:dyDescent="0.2">
      <c r="D463" s="10"/>
    </row>
    <row r="464" spans="1:33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oceR+pFBOhDJNPHzu1xujxz+eD6De+U8FQzRrkStGaaapEoHKcjwawNzM/ecpr87V4RRNzRhIwNuhQ8MBT8lA==" saltValue="DzoArfZ54Jru/h4EtgkgNg==" spinCount="100000" sheet="1" formatRows="0"/>
  <mergeCells count="115">
    <mergeCell ref="C429:G429"/>
    <mergeCell ref="C432:G432"/>
    <mergeCell ref="C438:G438"/>
    <mergeCell ref="C414:G414"/>
    <mergeCell ref="C416:G416"/>
    <mergeCell ref="C420:G420"/>
    <mergeCell ref="C421:G421"/>
    <mergeCell ref="C424:G424"/>
    <mergeCell ref="C425:G425"/>
    <mergeCell ref="C389:G389"/>
    <mergeCell ref="C395:G395"/>
    <mergeCell ref="C407:G407"/>
    <mergeCell ref="C409:G409"/>
    <mergeCell ref="C410:G410"/>
    <mergeCell ref="C411:G411"/>
    <mergeCell ref="C358:G358"/>
    <mergeCell ref="C363:G363"/>
    <mergeCell ref="C369:G369"/>
    <mergeCell ref="C373:G373"/>
    <mergeCell ref="C379:G379"/>
    <mergeCell ref="C385:G385"/>
    <mergeCell ref="C343:G343"/>
    <mergeCell ref="C345:G345"/>
    <mergeCell ref="C347:G347"/>
    <mergeCell ref="C350:G350"/>
    <mergeCell ref="C352:G352"/>
    <mergeCell ref="C355:G355"/>
    <mergeCell ref="C318:G318"/>
    <mergeCell ref="C323:G323"/>
    <mergeCell ref="C330:G330"/>
    <mergeCell ref="C334:G334"/>
    <mergeCell ref="C336:G336"/>
    <mergeCell ref="C338:G338"/>
    <mergeCell ref="C293:G293"/>
    <mergeCell ref="C296:G296"/>
    <mergeCell ref="C298:G298"/>
    <mergeCell ref="C303:G303"/>
    <mergeCell ref="C308:G308"/>
    <mergeCell ref="C314:G314"/>
    <mergeCell ref="C278:G278"/>
    <mergeCell ref="C279:G279"/>
    <mergeCell ref="C281:G281"/>
    <mergeCell ref="C284:G284"/>
    <mergeCell ref="C287:G287"/>
    <mergeCell ref="C290:G290"/>
    <mergeCell ref="C254:G254"/>
    <mergeCell ref="C258:G258"/>
    <mergeCell ref="C264:G264"/>
    <mergeCell ref="C267:G267"/>
    <mergeCell ref="C271:G271"/>
    <mergeCell ref="C275:G275"/>
    <mergeCell ref="C226:G226"/>
    <mergeCell ref="C232:G232"/>
    <mergeCell ref="C236:G236"/>
    <mergeCell ref="C241:G241"/>
    <mergeCell ref="C245:G245"/>
    <mergeCell ref="C249:G249"/>
    <mergeCell ref="C201:G201"/>
    <mergeCell ref="C206:G206"/>
    <mergeCell ref="C207:G207"/>
    <mergeCell ref="C213:G213"/>
    <mergeCell ref="C214:G214"/>
    <mergeCell ref="C220:G220"/>
    <mergeCell ref="C179:G179"/>
    <mergeCell ref="C182:G182"/>
    <mergeCell ref="C185:G185"/>
    <mergeCell ref="C190:G190"/>
    <mergeCell ref="C195:G195"/>
    <mergeCell ref="C198:G198"/>
    <mergeCell ref="C163:G163"/>
    <mergeCell ref="C164:G164"/>
    <mergeCell ref="C170:G170"/>
    <mergeCell ref="C171:G171"/>
    <mergeCell ref="C175:G175"/>
    <mergeCell ref="C176:G176"/>
    <mergeCell ref="C143:G143"/>
    <mergeCell ref="C145:G145"/>
    <mergeCell ref="C148:G148"/>
    <mergeCell ref="C149:G149"/>
    <mergeCell ref="C159:G159"/>
    <mergeCell ref="C160:G160"/>
    <mergeCell ref="C122:G122"/>
    <mergeCell ref="C132:G132"/>
    <mergeCell ref="C135:G135"/>
    <mergeCell ref="C136:G136"/>
    <mergeCell ref="C139:G139"/>
    <mergeCell ref="C141:G141"/>
    <mergeCell ref="C93:G93"/>
    <mergeCell ref="C98:G98"/>
    <mergeCell ref="C99:G99"/>
    <mergeCell ref="C103:G103"/>
    <mergeCell ref="C104:G104"/>
    <mergeCell ref="C105:G105"/>
    <mergeCell ref="C60:G60"/>
    <mergeCell ref="C74:G74"/>
    <mergeCell ref="C76:G76"/>
    <mergeCell ref="C81:G81"/>
    <mergeCell ref="C82:G82"/>
    <mergeCell ref="C92:G92"/>
    <mergeCell ref="C16:G16"/>
    <mergeCell ref="C17:G17"/>
    <mergeCell ref="C32:G32"/>
    <mergeCell ref="C40:G40"/>
    <mergeCell ref="C52:G52"/>
    <mergeCell ref="C58:G58"/>
    <mergeCell ref="A1:G1"/>
    <mergeCell ref="C2:G2"/>
    <mergeCell ref="C3:G3"/>
    <mergeCell ref="C4:G4"/>
    <mergeCell ref="A444:C444"/>
    <mergeCell ref="A445:G449"/>
    <mergeCell ref="C10:G10"/>
    <mergeCell ref="C13:G13"/>
    <mergeCell ref="C14:G14"/>
    <mergeCell ref="C15:G1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6B926-4788-4255-891E-C40DFF165C7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102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103</v>
      </c>
    </row>
    <row r="3" spans="1:60" ht="24.95" customHeight="1" x14ac:dyDescent="0.2">
      <c r="A3" s="196" t="s">
        <v>9</v>
      </c>
      <c r="B3" s="49" t="s">
        <v>58</v>
      </c>
      <c r="C3" s="199" t="s">
        <v>59</v>
      </c>
      <c r="D3" s="197"/>
      <c r="E3" s="197"/>
      <c r="F3" s="197"/>
      <c r="G3" s="198"/>
      <c r="AC3" s="174" t="s">
        <v>103</v>
      </c>
      <c r="AG3" t="s">
        <v>104</v>
      </c>
    </row>
    <row r="4" spans="1:60" ht="24.95" customHeight="1" x14ac:dyDescent="0.2">
      <c r="A4" s="200" t="s">
        <v>10</v>
      </c>
      <c r="B4" s="201" t="s">
        <v>52</v>
      </c>
      <c r="C4" s="202" t="s">
        <v>60</v>
      </c>
      <c r="D4" s="203"/>
      <c r="E4" s="203"/>
      <c r="F4" s="203"/>
      <c r="G4" s="204"/>
      <c r="AG4" t="s">
        <v>105</v>
      </c>
    </row>
    <row r="5" spans="1:60" x14ac:dyDescent="0.2">
      <c r="D5" s="10"/>
    </row>
    <row r="6" spans="1:60" ht="38.25" x14ac:dyDescent="0.2">
      <c r="A6" s="206" t="s">
        <v>106</v>
      </c>
      <c r="B6" s="208" t="s">
        <v>107</v>
      </c>
      <c r="C6" s="208" t="s">
        <v>108</v>
      </c>
      <c r="D6" s="207" t="s">
        <v>109</v>
      </c>
      <c r="E6" s="206" t="s">
        <v>110</v>
      </c>
      <c r="F6" s="205" t="s">
        <v>111</v>
      </c>
      <c r="G6" s="206" t="s">
        <v>31</v>
      </c>
      <c r="H6" s="209" t="s">
        <v>32</v>
      </c>
      <c r="I6" s="209" t="s">
        <v>112</v>
      </c>
      <c r="J6" s="209" t="s">
        <v>33</v>
      </c>
      <c r="K6" s="209" t="s">
        <v>113</v>
      </c>
      <c r="L6" s="209" t="s">
        <v>114</v>
      </c>
      <c r="M6" s="209" t="s">
        <v>115</v>
      </c>
      <c r="N6" s="209" t="s">
        <v>116</v>
      </c>
      <c r="O6" s="209" t="s">
        <v>117</v>
      </c>
      <c r="P6" s="209" t="s">
        <v>118</v>
      </c>
      <c r="Q6" s="209" t="s">
        <v>119</v>
      </c>
      <c r="R6" s="209" t="s">
        <v>120</v>
      </c>
      <c r="S6" s="209" t="s">
        <v>121</v>
      </c>
      <c r="T6" s="209" t="s">
        <v>122</v>
      </c>
      <c r="U6" s="209" t="s">
        <v>123</v>
      </c>
      <c r="V6" s="209" t="s">
        <v>124</v>
      </c>
      <c r="W6" s="209" t="s">
        <v>125</v>
      </c>
      <c r="X6" s="209" t="s">
        <v>126</v>
      </c>
      <c r="Y6" s="209" t="s">
        <v>127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128</v>
      </c>
      <c r="B8" s="235" t="s">
        <v>79</v>
      </c>
      <c r="C8" s="250" t="s">
        <v>80</v>
      </c>
      <c r="D8" s="236"/>
      <c r="E8" s="237"/>
      <c r="F8" s="238"/>
      <c r="G8" s="239">
        <f>SUMIF(AG9:AG9,"&lt;&gt;NOR",G9:G9)</f>
        <v>0</v>
      </c>
      <c r="H8" s="233"/>
      <c r="I8" s="233">
        <f>SUM(I9:I9)</f>
        <v>0</v>
      </c>
      <c r="J8" s="233"/>
      <c r="K8" s="233">
        <f>SUM(K9:K9)</f>
        <v>0</v>
      </c>
      <c r="L8" s="233"/>
      <c r="M8" s="233">
        <f>SUM(M9:M9)</f>
        <v>0</v>
      </c>
      <c r="N8" s="232"/>
      <c r="O8" s="232">
        <f>SUM(O9:O9)</f>
        <v>0</v>
      </c>
      <c r="P8" s="232"/>
      <c r="Q8" s="232">
        <f>SUM(Q9:Q9)</f>
        <v>0</v>
      </c>
      <c r="R8" s="233"/>
      <c r="S8" s="233"/>
      <c r="T8" s="233"/>
      <c r="U8" s="233"/>
      <c r="V8" s="233">
        <f>SUM(V9:V9)</f>
        <v>0</v>
      </c>
      <c r="W8" s="233"/>
      <c r="X8" s="233"/>
      <c r="Y8" s="233"/>
      <c r="AG8" t="s">
        <v>129</v>
      </c>
    </row>
    <row r="9" spans="1:60" outlineLevel="1" x14ac:dyDescent="0.2">
      <c r="A9" s="241">
        <v>1</v>
      </c>
      <c r="B9" s="242" t="s">
        <v>1200</v>
      </c>
      <c r="C9" s="251" t="s">
        <v>1201</v>
      </c>
      <c r="D9" s="243" t="s">
        <v>132</v>
      </c>
      <c r="E9" s="244">
        <v>1</v>
      </c>
      <c r="F9" s="245"/>
      <c r="G9" s="246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133</v>
      </c>
      <c r="T9" s="230" t="s">
        <v>134</v>
      </c>
      <c r="U9" s="230">
        <v>0</v>
      </c>
      <c r="V9" s="230">
        <f>ROUND(E9*U9,2)</f>
        <v>0</v>
      </c>
      <c r="W9" s="230"/>
      <c r="X9" s="230" t="s">
        <v>200</v>
      </c>
      <c r="Y9" s="230" t="s">
        <v>136</v>
      </c>
      <c r="Z9" s="210"/>
      <c r="AA9" s="210"/>
      <c r="AB9" s="210"/>
      <c r="AC9" s="210"/>
      <c r="AD9" s="210"/>
      <c r="AE9" s="210"/>
      <c r="AF9" s="210"/>
      <c r="AG9" s="210" t="s">
        <v>201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">
      <c r="A10" s="3"/>
      <c r="B10" s="4"/>
      <c r="C10" s="254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AE10">
        <v>15</v>
      </c>
      <c r="AF10">
        <v>21</v>
      </c>
      <c r="AG10" t="s">
        <v>114</v>
      </c>
    </row>
    <row r="11" spans="1:60" x14ac:dyDescent="0.2">
      <c r="A11" s="213"/>
      <c r="B11" s="214" t="s">
        <v>31</v>
      </c>
      <c r="C11" s="255"/>
      <c r="D11" s="215"/>
      <c r="E11" s="216"/>
      <c r="F11" s="216"/>
      <c r="G11" s="240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f>SUMIF(L7:L9,AE10,G7:G9)</f>
        <v>0</v>
      </c>
      <c r="AF11">
        <f>SUMIF(L7:L9,AF10,G7:G9)</f>
        <v>0</v>
      </c>
      <c r="AG11" t="s">
        <v>150</v>
      </c>
    </row>
    <row r="12" spans="1:60" x14ac:dyDescent="0.2">
      <c r="A12" s="3"/>
      <c r="B12" s="4"/>
      <c r="C12" s="254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60" x14ac:dyDescent="0.2">
      <c r="A13" s="3"/>
      <c r="B13" s="4"/>
      <c r="C13" s="254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60" x14ac:dyDescent="0.2">
      <c r="A14" s="217" t="s">
        <v>151</v>
      </c>
      <c r="B14" s="217"/>
      <c r="C14" s="256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60" x14ac:dyDescent="0.2">
      <c r="A15" s="218"/>
      <c r="B15" s="219"/>
      <c r="C15" s="257"/>
      <c r="D15" s="219"/>
      <c r="E15" s="219"/>
      <c r="F15" s="219"/>
      <c r="G15" s="22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G15" t="s">
        <v>152</v>
      </c>
    </row>
    <row r="16" spans="1:60" x14ac:dyDescent="0.2">
      <c r="A16" s="221"/>
      <c r="B16" s="222"/>
      <c r="C16" s="258"/>
      <c r="D16" s="222"/>
      <c r="E16" s="222"/>
      <c r="F16" s="222"/>
      <c r="G16" s="22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33" x14ac:dyDescent="0.2">
      <c r="A17" s="221"/>
      <c r="B17" s="222"/>
      <c r="C17" s="258"/>
      <c r="D17" s="222"/>
      <c r="E17" s="222"/>
      <c r="F17" s="222"/>
      <c r="G17" s="22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">
      <c r="A18" s="221"/>
      <c r="B18" s="222"/>
      <c r="C18" s="258"/>
      <c r="D18" s="222"/>
      <c r="E18" s="222"/>
      <c r="F18" s="222"/>
      <c r="G18" s="22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">
      <c r="A19" s="224"/>
      <c r="B19" s="225"/>
      <c r="C19" s="259"/>
      <c r="D19" s="225"/>
      <c r="E19" s="225"/>
      <c r="F19" s="225"/>
      <c r="G19" s="22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3"/>
      <c r="B20" s="4"/>
      <c r="C20" s="254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C21" s="260"/>
      <c r="D21" s="10"/>
      <c r="AG21" t="s">
        <v>154</v>
      </c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QicEgCUzEaHEwlu7qXT3pX82YMO2Xv/bTvaYTOHj7/PKzqn171d180gXfTeiv/zrkIwzAtywZRz5PRjmvVA9g==" saltValue="WI+xetZ1+cjolSljpCMA7A==" spinCount="100000" sheet="1" formatRows="0"/>
  <mergeCells count="6">
    <mergeCell ref="A1:G1"/>
    <mergeCell ref="C2:G2"/>
    <mergeCell ref="C3:G3"/>
    <mergeCell ref="C4:G4"/>
    <mergeCell ref="A14:C14"/>
    <mergeCell ref="A15:G1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000 001-1 Pol</vt:lpstr>
      <vt:lpstr>000 001-2 Pol</vt:lpstr>
      <vt:lpstr>001 001-1 Pol</vt:lpstr>
      <vt:lpstr>001 001-2 Pol</vt:lpstr>
      <vt:lpstr>002 001 Pol</vt:lpstr>
      <vt:lpstr>003 001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'000 001-1 Pol'!Názvy_tisku</vt:lpstr>
      <vt:lpstr>'000 001-2 Pol'!Názvy_tisku</vt:lpstr>
      <vt:lpstr>'001 001-1 Pol'!Názvy_tisku</vt:lpstr>
      <vt:lpstr>'001 001-2 Pol'!Názvy_tisku</vt:lpstr>
      <vt:lpstr>'002 001 Pol'!Názvy_tisku</vt:lpstr>
      <vt:lpstr>'003 001 Pol'!Názvy_tisku</vt:lpstr>
      <vt:lpstr>oadresa</vt:lpstr>
      <vt:lpstr>Stavba!Objednatel</vt:lpstr>
      <vt:lpstr>Stavba!Objekt</vt:lpstr>
      <vt:lpstr>'000 001-1 Pol'!Oblast_tisku</vt:lpstr>
      <vt:lpstr>'000 001-2 Pol'!Oblast_tisku</vt:lpstr>
      <vt:lpstr>'001 001-1 Pol'!Oblast_tisku</vt:lpstr>
      <vt:lpstr>'001 001-2 Pol'!Oblast_tisku</vt:lpstr>
      <vt:lpstr>'002 001 Pol'!Oblast_tisku</vt:lpstr>
      <vt:lpstr>'003 001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Lubomír Konvičný</dc:creator>
  <cp:lastModifiedBy>Lubomír Konvičný</cp:lastModifiedBy>
  <cp:lastPrinted>2019-03-19T12:27:02Z</cp:lastPrinted>
  <dcterms:created xsi:type="dcterms:W3CDTF">2009-04-08T07:15:50Z</dcterms:created>
  <dcterms:modified xsi:type="dcterms:W3CDTF">2023-03-14T08:34:01Z</dcterms:modified>
</cp:coreProperties>
</file>